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-15" yWindow="45" windowWidth="14520" windowHeight="13170" tabRatio="875"/>
  </bookViews>
  <sheets>
    <sheet name="BR#3 Att A" sheetId="82" r:id="rId1"/>
    <sheet name="wp's --&gt;" sheetId="91" r:id="rId2"/>
    <sheet name="AMI" sheetId="79" r:id="rId3"/>
    <sheet name="RY Pro Forma El" sheetId="86" r:id="rId4"/>
    <sheet name="RY Pro Forma Gs" sheetId="99" r:id="rId5"/>
    <sheet name="DFIT Pro forma El" sheetId="87" r:id="rId6"/>
    <sheet name="DFIT Pro forma Gs" sheetId="101" r:id="rId7"/>
    <sheet name="AMI Deferral El" sheetId="88" r:id="rId8"/>
    <sheet name="AMI Deferral Gs" sheetId="100" r:id="rId9"/>
    <sheet name="Amort Electric Return on RB" sheetId="90" r:id="rId10"/>
    <sheet name="Amort Gas Return on RB" sheetId="102" r:id="rId11"/>
    <sheet name="Deferral Detail" sheetId="96" r:id="rId12"/>
    <sheet name="Attrition=&gt;" sheetId="85" r:id="rId13"/>
    <sheet name="AMI_Forecast" sheetId="80" r:id="rId14"/>
    <sheet name="Amounts in Attrition" sheetId="94" r:id="rId15"/>
    <sheet name="RJA-3_Electric_Attrition" sheetId="92" r:id="rId16"/>
    <sheet name="RJA-4_Gas_Attrition" sheetId="93" r:id="rId17"/>
    <sheet name="Electric SEF-22" sheetId="97" r:id="rId18"/>
    <sheet name="Gas SEF-22" sheetId="98" r:id="rId19"/>
    <sheet name="Electric Consol" sheetId="83" r:id="rId20"/>
    <sheet name="Gas Consol" sheetId="84" r:id="rId21"/>
  </sheets>
  <externalReferences>
    <externalReference r:id="rId22"/>
    <externalReference r:id="rId23"/>
  </externalReferences>
  <definedNames>
    <definedName name="_________________ex1" localSheetId="1" hidden="1">{#N/A,#N/A,FALSE,"Summ";#N/A,#N/A,FALSE,"General"}</definedName>
    <definedName name="_________________ex1" hidden="1">{#N/A,#N/A,FALSE,"Summ";#N/A,#N/A,FALSE,"General"}</definedName>
    <definedName name="_________________new1" localSheetId="1" hidden="1">{#N/A,#N/A,FALSE,"Summ";#N/A,#N/A,FALSE,"General"}</definedName>
    <definedName name="_________________new1" hidden="1">{#N/A,#N/A,FALSE,"Summ";#N/A,#N/A,FALSE,"General"}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1" hidden="1">{#N/A,#N/A,FALSE,"Summ";#N/A,#N/A,FALSE,"General"}</definedName>
    <definedName name="________________ex1" hidden="1">{#N/A,#N/A,FALSE,"Summ";#N/A,#N/A,FALSE,"General"}</definedName>
    <definedName name="________________new1" localSheetId="1" hidden="1">{#N/A,#N/A,FALSE,"Summ";#N/A,#N/A,FALSE,"General"}</definedName>
    <definedName name="________________new1" hidden="1">{#N/A,#N/A,FALSE,"Summ";#N/A,#N/A,FALSE,"General"}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1" hidden="1">{#N/A,#N/A,FALSE,"Summ";#N/A,#N/A,FALSE,"General"}</definedName>
    <definedName name="_______________ex1" hidden="1">{#N/A,#N/A,FALSE,"Summ";#N/A,#N/A,FALSE,"General"}</definedName>
    <definedName name="_______________new1" localSheetId="1" hidden="1">{#N/A,#N/A,FALSE,"Summ";#N/A,#N/A,FALSE,"General"}</definedName>
    <definedName name="_______________new1" hidden="1">{#N/A,#N/A,FALSE,"Summ";#N/A,#N/A,FALSE,"General"}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1" hidden="1">{#N/A,#N/A,FALSE,"Summ";#N/A,#N/A,FALSE,"General"}</definedName>
    <definedName name="______________ex1" hidden="1">{#N/A,#N/A,FALSE,"Summ";#N/A,#N/A,FALSE,"General"}</definedName>
    <definedName name="______________new1" localSheetId="1" hidden="1">{#N/A,#N/A,FALSE,"Summ";#N/A,#N/A,FALSE,"General"}</definedName>
    <definedName name="______________new1" hidden="1">{#N/A,#N/A,FALSE,"Summ";#N/A,#N/A,FALSE,"General"}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1" hidden="1">{#N/A,#N/A,FALSE,"Summ";#N/A,#N/A,FALSE,"General"}</definedName>
    <definedName name="_____________ex1" hidden="1">{#N/A,#N/A,FALSE,"Summ";#N/A,#N/A,FALSE,"General"}</definedName>
    <definedName name="_____________new1" localSheetId="1" hidden="1">{#N/A,#N/A,FALSE,"Summ";#N/A,#N/A,FALSE,"General"}</definedName>
    <definedName name="_____________new1" hidden="1">{#N/A,#N/A,FALSE,"Summ";#N/A,#N/A,FALSE,"General"}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1" hidden="1">{#N/A,#N/A,FALSE,"Summ";#N/A,#N/A,FALSE,"General"}</definedName>
    <definedName name="____________ex1" hidden="1">{#N/A,#N/A,FALSE,"Summ";#N/A,#N/A,FALSE,"General"}</definedName>
    <definedName name="____________new1" localSheetId="1" hidden="1">{#N/A,#N/A,FALSE,"Summ";#N/A,#N/A,FALSE,"General"}</definedName>
    <definedName name="____________new1" hidden="1">{#N/A,#N/A,FALSE,"Summ";#N/A,#N/A,FALSE,"General"}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1" hidden="1">{#N/A,#N/A,FALSE,"Summ";#N/A,#N/A,FALSE,"General"}</definedName>
    <definedName name="___________ex1" hidden="1">{#N/A,#N/A,FALSE,"Summ";#N/A,#N/A,FALSE,"General"}</definedName>
    <definedName name="___________new1" localSheetId="1" hidden="1">{#N/A,#N/A,FALSE,"Summ";#N/A,#N/A,FALSE,"General"}</definedName>
    <definedName name="___________new1" hidden="1">{#N/A,#N/A,FALSE,"Summ";#N/A,#N/A,FALSE,"General"}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1" hidden="1">{#N/A,#N/A,FALSE,"Summ";#N/A,#N/A,FALSE,"General"}</definedName>
    <definedName name="__________ex1" hidden="1">{#N/A,#N/A,FALSE,"Summ";#N/A,#N/A,FALSE,"General"}</definedName>
    <definedName name="__________new1" localSheetId="1" hidden="1">{#N/A,#N/A,FALSE,"Summ";#N/A,#N/A,FALSE,"General"}</definedName>
    <definedName name="__________new1" hidden="1">{#N/A,#N/A,FALSE,"Summ";#N/A,#N/A,FALSE,"General"}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1" hidden="1">{#N/A,#N/A,FALSE,"Summ";#N/A,#N/A,FALSE,"General"}</definedName>
    <definedName name="_________ex1" hidden="1">{#N/A,#N/A,FALSE,"Summ";#N/A,#N/A,FALSE,"General"}</definedName>
    <definedName name="_________new1" localSheetId="1" hidden="1">{#N/A,#N/A,FALSE,"Summ";#N/A,#N/A,FALSE,"General"}</definedName>
    <definedName name="_________new1" hidden="1">{#N/A,#N/A,FALSE,"Summ";#N/A,#N/A,FALSE,"General"}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1" hidden="1">{#N/A,#N/A,FALSE,"Summ";#N/A,#N/A,FALSE,"General"}</definedName>
    <definedName name="________ex1" hidden="1">{#N/A,#N/A,FALSE,"Summ";#N/A,#N/A,FALSE,"General"}</definedName>
    <definedName name="________new1" localSheetId="1" hidden="1">{#N/A,#N/A,FALSE,"Summ";#N/A,#N/A,FALSE,"General"}</definedName>
    <definedName name="________new1" hidden="1">{#N/A,#N/A,FALSE,"Summ";#N/A,#N/A,FALSE,"General"}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localSheetId="1" hidden="1">{#N/A,#N/A,FALSE,"Summ";#N/A,#N/A,FALSE,"General"}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COAL" hidden="1">#N/A</definedName>
    <definedName name="__123Graph_B" localSheetId="19" hidden="1">#REF!</definedName>
    <definedName name="__123Graph_B" localSheetId="20" hidden="1">#REF!</definedName>
    <definedName name="__123Graph_BCOAL" hidden="1">#N/A</definedName>
    <definedName name="__123Graph_BFUEL" localSheetId="19" hidden="1">#REF!</definedName>
    <definedName name="__123Graph_BFUEL" localSheetId="20" hidden="1">#REF!</definedName>
    <definedName name="__123Graph_CCOAL" hidden="1">#N/A</definedName>
    <definedName name="__123Graph_D" localSheetId="19" hidden="1">#REF!</definedName>
    <definedName name="__123Graph_D" localSheetId="20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19" hidden="1">[1]ConsolidatingPL!#REF!</definedName>
    <definedName name="__123Graph_ECURRENT" localSheetId="20" hidden="1">[1]ConsolidatingPL!#REF!</definedName>
    <definedName name="__123Graph_ECURRENT" hidden="1">#N/A</definedName>
    <definedName name="__123Graph_XCAPACITY" localSheetId="19" hidden="1">#REF!</definedName>
    <definedName name="__123Graph_XCAPACITY" localSheetId="20" hidden="1">#REF!</definedName>
    <definedName name="__123Graph_XCOAL" hidden="1">#N/A</definedName>
    <definedName name="__APW_RESTORE_DATA0__" localSheetId="19" hidden="1">#REF!,#REF!,#REF!,#REF!,#REF!,#REF!,#REF!,#REF!,#REF!,#REF!,#REF!,#REF!,#REF!,#REF!,#REF!,#REF!,#REF!</definedName>
    <definedName name="__APW_RESTORE_DATA0__" localSheetId="20" hidden="1">#REF!,#REF!,#REF!,#REF!,#REF!,#REF!,#REF!,#REF!,#REF!,#REF!,#REF!,#REF!,#REF!,#REF!,#REF!,#REF!,#REF!</definedName>
    <definedName name="__APW_RESTORE_DATA1__" localSheetId="19" hidden="1">#REF!,#REF!,#REF!,#REF!,#REF!,#REF!,#REF!,#REF!,#REF!,#REF!,#REF!,#REF!,#REF!,#REF!,#REF!,#REF!</definedName>
    <definedName name="__APW_RESTORE_DATA1__" localSheetId="20" hidden="1">#REF!,#REF!,#REF!,#REF!,#REF!,#REF!,#REF!,#REF!,#REF!,#REF!,#REF!,#REF!,#REF!,#REF!,#REF!,#REF!</definedName>
    <definedName name="__APW_RESTORE_DATA10__" localSheetId="19" hidden="1">#REF!,#REF!,#REF!,#REF!,#REF!,#REF!,#REF!,#REF!,#REF!,#REF!,#REF!,#REF!,#REF!,#REF!,#REF!</definedName>
    <definedName name="__APW_RESTORE_DATA10__" localSheetId="20" hidden="1">#REF!,#REF!,#REF!,#REF!,#REF!,#REF!,#REF!,#REF!,#REF!,#REF!,#REF!,#REF!,#REF!,#REF!,#REF!</definedName>
    <definedName name="__APW_RESTORE_DATA100__" localSheetId="19" hidden="1">#REF!,#REF!,#REF!,#REF!,#REF!,#REF!,#REF!,#REF!,#REF!,#REF!,#REF!,#REF!,#REF!,#REF!</definedName>
    <definedName name="__APW_RESTORE_DATA100__" localSheetId="20" hidden="1">#REF!,#REF!,#REF!,#REF!,#REF!,#REF!,#REF!,#REF!,#REF!,#REF!,#REF!,#REF!,#REF!,#REF!</definedName>
    <definedName name="__APW_RESTORE_DATA101__" localSheetId="19" hidden="1">#REF!,#REF!,#REF!,#REF!,#REF!,#REF!,#REF!,#REF!,#REF!,#REF!,#REF!,#REF!,#REF!,#REF!</definedName>
    <definedName name="__APW_RESTORE_DATA101__" localSheetId="20" hidden="1">#REF!,#REF!,#REF!,#REF!,#REF!,#REF!,#REF!,#REF!,#REF!,#REF!,#REF!,#REF!,#REF!,#REF!</definedName>
    <definedName name="__APW_RESTORE_DATA102__" localSheetId="19" hidden="1">#REF!,#REF!,#REF!,#REF!,#REF!,#REF!,#REF!,#REF!,#REF!,#REF!,#REF!,#REF!,#REF!,#REF!</definedName>
    <definedName name="__APW_RESTORE_DATA102__" localSheetId="20" hidden="1">#REF!,#REF!,#REF!,#REF!,#REF!,#REF!,#REF!,#REF!,#REF!,#REF!,#REF!,#REF!,#REF!,#REF!</definedName>
    <definedName name="__APW_RESTORE_DATA103__" localSheetId="19" hidden="1">#REF!,#REF!,#REF!,#REF!,#REF!,#REF!,#REF!,#REF!,#REF!,#REF!,#REF!,#REF!,#REF!,#REF!</definedName>
    <definedName name="__APW_RESTORE_DATA103__" localSheetId="20" hidden="1">#REF!,#REF!,#REF!,#REF!,#REF!,#REF!,#REF!,#REF!,#REF!,#REF!,#REF!,#REF!,#REF!,#REF!</definedName>
    <definedName name="__APW_RESTORE_DATA104__" localSheetId="19" hidden="1">#REF!,#REF!,#REF!,#REF!,#REF!,#REF!,#REF!,#REF!,#REF!,#REF!,#REF!,#REF!,#REF!,#REF!</definedName>
    <definedName name="__APW_RESTORE_DATA104__" localSheetId="20" hidden="1">#REF!,#REF!,#REF!,#REF!,#REF!,#REF!,#REF!,#REF!,#REF!,#REF!,#REF!,#REF!,#REF!,#REF!</definedName>
    <definedName name="__APW_RESTORE_DATA105__" localSheetId="19" hidden="1">#REF!,#REF!,#REF!,#REF!,#REF!,#REF!,#REF!,#REF!,#REF!,#REF!,#REF!,#REF!,#REF!,#REF!</definedName>
    <definedName name="__APW_RESTORE_DATA105__" localSheetId="20" hidden="1">#REF!,#REF!,#REF!,#REF!,#REF!,#REF!,#REF!,#REF!,#REF!,#REF!,#REF!,#REF!,#REF!,#REF!</definedName>
    <definedName name="__APW_RESTORE_DATA106__" localSheetId="19" hidden="1">#REF!,#REF!,#REF!,#REF!,#REF!,#REF!,#REF!,#REF!,#REF!,#REF!,#REF!,#REF!,#REF!,#REF!</definedName>
    <definedName name="__APW_RESTORE_DATA106__" localSheetId="20" hidden="1">#REF!,#REF!,#REF!,#REF!,#REF!,#REF!,#REF!,#REF!,#REF!,#REF!,#REF!,#REF!,#REF!,#REF!</definedName>
    <definedName name="__APW_RESTORE_DATA107__" localSheetId="19" hidden="1">#REF!,#REF!,#REF!,#REF!,#REF!,#REF!,#REF!,#REF!,#REF!,#REF!,#REF!,#REF!,#REF!,#REF!</definedName>
    <definedName name="__APW_RESTORE_DATA107__" localSheetId="20" hidden="1">#REF!,#REF!,#REF!,#REF!,#REF!,#REF!,#REF!,#REF!,#REF!,#REF!,#REF!,#REF!,#REF!,#REF!</definedName>
    <definedName name="__APW_RESTORE_DATA108__" localSheetId="19" hidden="1">#REF!,#REF!,#REF!,#REF!,#REF!,#REF!,#REF!,#REF!,#REF!,#REF!,#REF!,#REF!,#REF!,#REF!</definedName>
    <definedName name="__APW_RESTORE_DATA108__" localSheetId="20" hidden="1">#REF!,#REF!,#REF!,#REF!,#REF!,#REF!,#REF!,#REF!,#REF!,#REF!,#REF!,#REF!,#REF!,#REF!</definedName>
    <definedName name="__APW_RESTORE_DATA109__" localSheetId="19" hidden="1">#REF!,#REF!,#REF!,#REF!,#REF!,#REF!,#REF!,#REF!,#REF!,#REF!,#REF!,#REF!,#REF!,#REF!</definedName>
    <definedName name="__APW_RESTORE_DATA109__" localSheetId="20" hidden="1">#REF!,#REF!,#REF!,#REF!,#REF!,#REF!,#REF!,#REF!,#REF!,#REF!,#REF!,#REF!,#REF!,#REF!</definedName>
    <definedName name="__APW_RESTORE_DATA11__" localSheetId="19" hidden="1">#REF!,#REF!,#REF!,#REF!,#REF!,#REF!,#REF!,#REF!,#REF!,#REF!,#REF!,#REF!,#REF!,#REF!,#REF!</definedName>
    <definedName name="__APW_RESTORE_DATA11__" localSheetId="20" hidden="1">#REF!,#REF!,#REF!,#REF!,#REF!,#REF!,#REF!,#REF!,#REF!,#REF!,#REF!,#REF!,#REF!,#REF!,#REF!</definedName>
    <definedName name="__APW_RESTORE_DATA110__" localSheetId="19" hidden="1">#REF!,#REF!,#REF!,#REF!,#REF!,#REF!,#REF!,#REF!,#REF!,#REF!,#REF!,#REF!,#REF!,#REF!</definedName>
    <definedName name="__APW_RESTORE_DATA110__" localSheetId="20" hidden="1">#REF!,#REF!,#REF!,#REF!,#REF!,#REF!,#REF!,#REF!,#REF!,#REF!,#REF!,#REF!,#REF!,#REF!</definedName>
    <definedName name="__APW_RESTORE_DATA111__" localSheetId="19" hidden="1">#REF!,#REF!,#REF!,#REF!,#REF!,#REF!,#REF!,#REF!,#REF!,#REF!,#REF!,#REF!,#REF!,#REF!</definedName>
    <definedName name="__APW_RESTORE_DATA111__" localSheetId="20" hidden="1">#REF!,#REF!,#REF!,#REF!,#REF!,#REF!,#REF!,#REF!,#REF!,#REF!,#REF!,#REF!,#REF!,#REF!</definedName>
    <definedName name="__APW_RESTORE_DATA112__" localSheetId="19" hidden="1">#REF!,#REF!,#REF!,#REF!,#REF!,#REF!,#REF!,#REF!,#REF!,#REF!,#REF!,#REF!,#REF!,#REF!</definedName>
    <definedName name="__APW_RESTORE_DATA112__" localSheetId="20" hidden="1">#REF!,#REF!,#REF!,#REF!,#REF!,#REF!,#REF!,#REF!,#REF!,#REF!,#REF!,#REF!,#REF!,#REF!</definedName>
    <definedName name="__APW_RESTORE_DATA113__" localSheetId="19" hidden="1">#REF!,#REF!,#REF!,#REF!,#REF!,#REF!,#REF!,#REF!,#REF!,#REF!,#REF!,#REF!,#REF!,#REF!</definedName>
    <definedName name="__APW_RESTORE_DATA113__" localSheetId="20" hidden="1">#REF!,#REF!,#REF!,#REF!,#REF!,#REF!,#REF!,#REF!,#REF!,#REF!,#REF!,#REF!,#REF!,#REF!</definedName>
    <definedName name="__APW_RESTORE_DATA114__" localSheetId="19" hidden="1">#REF!,#REF!,#REF!,#REF!,#REF!,#REF!,#REF!,#REF!,#REF!,#REF!,#REF!,#REF!,#REF!,#REF!</definedName>
    <definedName name="__APW_RESTORE_DATA114__" localSheetId="20" hidden="1">#REF!,#REF!,#REF!,#REF!,#REF!,#REF!,#REF!,#REF!,#REF!,#REF!,#REF!,#REF!,#REF!,#REF!</definedName>
    <definedName name="__APW_RESTORE_DATA115__" localSheetId="19" hidden="1">#REF!,#REF!,#REF!,#REF!,#REF!,#REF!,#REF!,#REF!,#REF!,#REF!,#REF!,#REF!,#REF!,#REF!</definedName>
    <definedName name="__APW_RESTORE_DATA115__" localSheetId="20" hidden="1">#REF!,#REF!,#REF!,#REF!,#REF!,#REF!,#REF!,#REF!,#REF!,#REF!,#REF!,#REF!,#REF!,#REF!</definedName>
    <definedName name="__APW_RESTORE_DATA116__" localSheetId="19" hidden="1">#REF!,#REF!,#REF!,#REF!,#REF!,#REF!,#REF!,#REF!,#REF!,#REF!,#REF!,#REF!,#REF!,#REF!</definedName>
    <definedName name="__APW_RESTORE_DATA116__" localSheetId="20" hidden="1">#REF!,#REF!,#REF!,#REF!,#REF!,#REF!,#REF!,#REF!,#REF!,#REF!,#REF!,#REF!,#REF!,#REF!</definedName>
    <definedName name="__APW_RESTORE_DATA117__" localSheetId="19" hidden="1">#REF!,#REF!,#REF!,#REF!,#REF!,#REF!,#REF!,#REF!,#REF!,#REF!,#REF!,#REF!,#REF!,#REF!</definedName>
    <definedName name="__APW_RESTORE_DATA117__" localSheetId="20" hidden="1">#REF!,#REF!,#REF!,#REF!,#REF!,#REF!,#REF!,#REF!,#REF!,#REF!,#REF!,#REF!,#REF!,#REF!</definedName>
    <definedName name="__APW_RESTORE_DATA118__" localSheetId="19" hidden="1">#REF!,#REF!,#REF!,#REF!,#REF!,#REF!,#REF!,#REF!,#REF!,#REF!,#REF!,#REF!,#REF!,#REF!</definedName>
    <definedName name="__APW_RESTORE_DATA118__" localSheetId="20" hidden="1">#REF!,#REF!,#REF!,#REF!,#REF!,#REF!,#REF!,#REF!,#REF!,#REF!,#REF!,#REF!,#REF!,#REF!</definedName>
    <definedName name="__APW_RESTORE_DATA119__" localSheetId="19" hidden="1">#REF!,#REF!,#REF!,#REF!,#REF!,#REF!,#REF!,#REF!,#REF!,#REF!,#REF!,#REF!,#REF!,#REF!</definedName>
    <definedName name="__APW_RESTORE_DATA119__" localSheetId="20" hidden="1">#REF!,#REF!,#REF!,#REF!,#REF!,#REF!,#REF!,#REF!,#REF!,#REF!,#REF!,#REF!,#REF!,#REF!</definedName>
    <definedName name="__APW_RESTORE_DATA12__" localSheetId="19" hidden="1">#REF!,#REF!,#REF!,#REF!,#REF!,#REF!,#REF!,#REF!,#REF!,#REF!,#REF!,#REF!,#REF!,#REF!,#REF!</definedName>
    <definedName name="__APW_RESTORE_DATA12__" localSheetId="20" hidden="1">#REF!,#REF!,#REF!,#REF!,#REF!,#REF!,#REF!,#REF!,#REF!,#REF!,#REF!,#REF!,#REF!,#REF!,#REF!</definedName>
    <definedName name="__APW_RESTORE_DATA120__" localSheetId="19" hidden="1">#REF!,#REF!,#REF!,#REF!,#REF!,#REF!,#REF!,#REF!,#REF!,#REF!,#REF!,#REF!,#REF!,#REF!</definedName>
    <definedName name="__APW_RESTORE_DATA120__" localSheetId="20" hidden="1">#REF!,#REF!,#REF!,#REF!,#REF!,#REF!,#REF!,#REF!,#REF!,#REF!,#REF!,#REF!,#REF!,#REF!</definedName>
    <definedName name="__APW_RESTORE_DATA121__" localSheetId="19" hidden="1">#REF!,#REF!,#REF!,#REF!,#REF!,#REF!,#REF!,#REF!,#REF!,#REF!,#REF!,#REF!,#REF!,#REF!</definedName>
    <definedName name="__APW_RESTORE_DATA121__" localSheetId="20" hidden="1">#REF!,#REF!,#REF!,#REF!,#REF!,#REF!,#REF!,#REF!,#REF!,#REF!,#REF!,#REF!,#REF!,#REF!</definedName>
    <definedName name="__APW_RESTORE_DATA122__" localSheetId="19" hidden="1">#REF!,#REF!,#REF!,#REF!,#REF!,#REF!,#REF!,#REF!,#REF!,#REF!,#REF!,#REF!,#REF!,#REF!</definedName>
    <definedName name="__APW_RESTORE_DATA122__" localSheetId="20" hidden="1">#REF!,#REF!,#REF!,#REF!,#REF!,#REF!,#REF!,#REF!,#REF!,#REF!,#REF!,#REF!,#REF!,#REF!</definedName>
    <definedName name="__APW_RESTORE_DATA123__" localSheetId="19" hidden="1">#REF!,#REF!,#REF!,#REF!,#REF!,#REF!,#REF!,#REF!,#REF!,#REF!,#REF!,#REF!,#REF!,#REF!</definedName>
    <definedName name="__APW_RESTORE_DATA123__" localSheetId="20" hidden="1">#REF!,#REF!,#REF!,#REF!,#REF!,#REF!,#REF!,#REF!,#REF!,#REF!,#REF!,#REF!,#REF!,#REF!</definedName>
    <definedName name="__APW_RESTORE_DATA124__" localSheetId="19" hidden="1">#REF!,#REF!,#REF!,#REF!,#REF!,#REF!,#REF!,#REF!,#REF!,#REF!,#REF!,#REF!,#REF!,#REF!</definedName>
    <definedName name="__APW_RESTORE_DATA124__" localSheetId="20" hidden="1">#REF!,#REF!,#REF!,#REF!,#REF!,#REF!,#REF!,#REF!,#REF!,#REF!,#REF!,#REF!,#REF!,#REF!</definedName>
    <definedName name="__APW_RESTORE_DATA125__" localSheetId="19" hidden="1">#REF!,#REF!,#REF!,#REF!,#REF!,#REF!,#REF!,#REF!,#REF!,#REF!,#REF!,#REF!,#REF!,#REF!</definedName>
    <definedName name="__APW_RESTORE_DATA125__" localSheetId="20" hidden="1">#REF!,#REF!,#REF!,#REF!,#REF!,#REF!,#REF!,#REF!,#REF!,#REF!,#REF!,#REF!,#REF!,#REF!</definedName>
    <definedName name="__APW_RESTORE_DATA126__" localSheetId="19" hidden="1">#REF!,#REF!,#REF!,#REF!,#REF!,#REF!,#REF!,#REF!,#REF!,#REF!,#REF!,#REF!,#REF!,#REF!</definedName>
    <definedName name="__APW_RESTORE_DATA126__" localSheetId="20" hidden="1">#REF!,#REF!,#REF!,#REF!,#REF!,#REF!,#REF!,#REF!,#REF!,#REF!,#REF!,#REF!,#REF!,#REF!</definedName>
    <definedName name="__APW_RESTORE_DATA127__" localSheetId="19" hidden="1">#REF!,#REF!,#REF!,#REF!,#REF!,#REF!,#REF!,#REF!,#REF!,#REF!,#REF!,#REF!,#REF!,#REF!</definedName>
    <definedName name="__APW_RESTORE_DATA127__" localSheetId="20" hidden="1">#REF!,#REF!,#REF!,#REF!,#REF!,#REF!,#REF!,#REF!,#REF!,#REF!,#REF!,#REF!,#REF!,#REF!</definedName>
    <definedName name="__APW_RESTORE_DATA128__" localSheetId="19" hidden="1">#REF!,#REF!,#REF!,#REF!,#REF!,#REF!,#REF!,#REF!,#REF!,#REF!,#REF!,#REF!,#REF!,#REF!</definedName>
    <definedName name="__APW_RESTORE_DATA128__" localSheetId="20" hidden="1">#REF!,#REF!,#REF!,#REF!,#REF!,#REF!,#REF!,#REF!,#REF!,#REF!,#REF!,#REF!,#REF!,#REF!</definedName>
    <definedName name="__APW_RESTORE_DATA129__" localSheetId="19" hidden="1">#REF!,#REF!,#REF!,#REF!,#REF!,#REF!,#REF!,#REF!,#REF!,#REF!,#REF!,#REF!,#REF!,#REF!</definedName>
    <definedName name="__APW_RESTORE_DATA129__" localSheetId="20" hidden="1">#REF!,#REF!,#REF!,#REF!,#REF!,#REF!,#REF!,#REF!,#REF!,#REF!,#REF!,#REF!,#REF!,#REF!</definedName>
    <definedName name="__APW_RESTORE_DATA13__" localSheetId="19" hidden="1">#REF!,#REF!,#REF!,#REF!,#REF!,#REF!,#REF!,#REF!,#REF!,#REF!,#REF!,#REF!,#REF!,#REF!,#REF!</definedName>
    <definedName name="__APW_RESTORE_DATA13__" localSheetId="20" hidden="1">#REF!,#REF!,#REF!,#REF!,#REF!,#REF!,#REF!,#REF!,#REF!,#REF!,#REF!,#REF!,#REF!,#REF!,#REF!</definedName>
    <definedName name="__APW_RESTORE_DATA130__" localSheetId="19" hidden="1">#REF!,#REF!,#REF!,#REF!,#REF!,#REF!,#REF!,#REF!,#REF!,#REF!,#REF!,#REF!,#REF!,#REF!</definedName>
    <definedName name="__APW_RESTORE_DATA130__" localSheetId="20" hidden="1">#REF!,#REF!,#REF!,#REF!,#REF!,#REF!,#REF!,#REF!,#REF!,#REF!,#REF!,#REF!,#REF!,#REF!</definedName>
    <definedName name="__APW_RESTORE_DATA131__" localSheetId="19" hidden="1">#REF!,#REF!,#REF!,#REF!,#REF!,#REF!,#REF!,#REF!,#REF!,#REF!,#REF!,#REF!,#REF!,#REF!</definedName>
    <definedName name="__APW_RESTORE_DATA131__" localSheetId="20" hidden="1">#REF!,#REF!,#REF!,#REF!,#REF!,#REF!,#REF!,#REF!,#REF!,#REF!,#REF!,#REF!,#REF!,#REF!</definedName>
    <definedName name="__APW_RESTORE_DATA132__" localSheetId="19" hidden="1">#REF!,#REF!,#REF!,#REF!,#REF!,#REF!,#REF!,#REF!,#REF!,#REF!,#REF!,#REF!,#REF!,#REF!</definedName>
    <definedName name="__APW_RESTORE_DATA132__" localSheetId="20" hidden="1">#REF!,#REF!,#REF!,#REF!,#REF!,#REF!,#REF!,#REF!,#REF!,#REF!,#REF!,#REF!,#REF!,#REF!</definedName>
    <definedName name="__APW_RESTORE_DATA133__" localSheetId="19" hidden="1">#REF!,#REF!,#REF!,#REF!,#REF!,#REF!,#REF!,#REF!,#REF!,#REF!,#REF!,#REF!,#REF!,#REF!</definedName>
    <definedName name="__APW_RESTORE_DATA133__" localSheetId="20" hidden="1">#REF!,#REF!,#REF!,#REF!,#REF!,#REF!,#REF!,#REF!,#REF!,#REF!,#REF!,#REF!,#REF!,#REF!</definedName>
    <definedName name="__APW_RESTORE_DATA134__" localSheetId="19" hidden="1">#REF!,#REF!,#REF!,#REF!,#REF!,#REF!,#REF!,#REF!,#REF!,#REF!,#REF!,#REF!,#REF!,#REF!</definedName>
    <definedName name="__APW_RESTORE_DATA134__" localSheetId="20" hidden="1">#REF!,#REF!,#REF!,#REF!,#REF!,#REF!,#REF!,#REF!,#REF!,#REF!,#REF!,#REF!,#REF!,#REF!</definedName>
    <definedName name="__APW_RESTORE_DATA135__" localSheetId="19" hidden="1">#REF!,#REF!,#REF!,#REF!,#REF!,#REF!,#REF!,#REF!,#REF!,#REF!,#REF!,#REF!,#REF!,#REF!</definedName>
    <definedName name="__APW_RESTORE_DATA135__" localSheetId="20" hidden="1">#REF!,#REF!,#REF!,#REF!,#REF!,#REF!,#REF!,#REF!,#REF!,#REF!,#REF!,#REF!,#REF!,#REF!</definedName>
    <definedName name="__APW_RESTORE_DATA136__" localSheetId="19" hidden="1">#REF!,#REF!,#REF!,#REF!,#REF!,#REF!,#REF!,#REF!,#REF!,#REF!,#REF!,#REF!,#REF!,#REF!</definedName>
    <definedName name="__APW_RESTORE_DATA136__" localSheetId="20" hidden="1">#REF!,#REF!,#REF!,#REF!,#REF!,#REF!,#REF!,#REF!,#REF!,#REF!,#REF!,#REF!,#REF!,#REF!</definedName>
    <definedName name="__APW_RESTORE_DATA137__" localSheetId="19" hidden="1">#REF!,#REF!,#REF!,#REF!,#REF!,#REF!,#REF!,#REF!,#REF!,#REF!,#REF!,#REF!,#REF!,#REF!</definedName>
    <definedName name="__APW_RESTORE_DATA137__" localSheetId="20" hidden="1">#REF!,#REF!,#REF!,#REF!,#REF!,#REF!,#REF!,#REF!,#REF!,#REF!,#REF!,#REF!,#REF!,#REF!</definedName>
    <definedName name="__APW_RESTORE_DATA138__" localSheetId="19" hidden="1">#REF!,#REF!,#REF!,#REF!,#REF!,#REF!,#REF!,#REF!,#REF!,#REF!,#REF!,#REF!,#REF!,#REF!</definedName>
    <definedName name="__APW_RESTORE_DATA138__" localSheetId="20" hidden="1">#REF!,#REF!,#REF!,#REF!,#REF!,#REF!,#REF!,#REF!,#REF!,#REF!,#REF!,#REF!,#REF!,#REF!</definedName>
    <definedName name="__APW_RESTORE_DATA139__" localSheetId="19" hidden="1">#REF!,#REF!,#REF!,#REF!,#REF!,#REF!,#REF!,#REF!,#REF!,#REF!,#REF!,#REF!,#REF!,#REF!</definedName>
    <definedName name="__APW_RESTORE_DATA139__" localSheetId="20" hidden="1">#REF!,#REF!,#REF!,#REF!,#REF!,#REF!,#REF!,#REF!,#REF!,#REF!,#REF!,#REF!,#REF!,#REF!</definedName>
    <definedName name="__APW_RESTORE_DATA14__" localSheetId="19" hidden="1">#REF!,#REF!,#REF!,#REF!,#REF!,#REF!,#REF!,#REF!,#REF!,#REF!,#REF!,#REF!,#REF!,#REF!,#REF!</definedName>
    <definedName name="__APW_RESTORE_DATA14__" localSheetId="20" hidden="1">#REF!,#REF!,#REF!,#REF!,#REF!,#REF!,#REF!,#REF!,#REF!,#REF!,#REF!,#REF!,#REF!,#REF!,#REF!</definedName>
    <definedName name="__APW_RESTORE_DATA140__" localSheetId="19" hidden="1">#REF!,#REF!,#REF!,#REF!,#REF!,#REF!,#REF!,#REF!,#REF!,#REF!,#REF!,#REF!,#REF!,#REF!</definedName>
    <definedName name="__APW_RESTORE_DATA140__" localSheetId="20" hidden="1">#REF!,#REF!,#REF!,#REF!,#REF!,#REF!,#REF!,#REF!,#REF!,#REF!,#REF!,#REF!,#REF!,#REF!</definedName>
    <definedName name="__APW_RESTORE_DATA141__" localSheetId="19" hidden="1">#REF!,#REF!,#REF!,#REF!,#REF!,#REF!,#REF!,#REF!,#REF!,#REF!,#REF!,#REF!,#REF!,#REF!</definedName>
    <definedName name="__APW_RESTORE_DATA141__" localSheetId="20" hidden="1">#REF!,#REF!,#REF!,#REF!,#REF!,#REF!,#REF!,#REF!,#REF!,#REF!,#REF!,#REF!,#REF!,#REF!</definedName>
    <definedName name="__APW_RESTORE_DATA142__" localSheetId="19" hidden="1">#REF!,#REF!,#REF!,#REF!,#REF!,#REF!,#REF!,#REF!,#REF!,#REF!,#REF!,#REF!,#REF!,#REF!</definedName>
    <definedName name="__APW_RESTORE_DATA142__" localSheetId="20" hidden="1">#REF!,#REF!,#REF!,#REF!,#REF!,#REF!,#REF!,#REF!,#REF!,#REF!,#REF!,#REF!,#REF!,#REF!</definedName>
    <definedName name="__APW_RESTORE_DATA143__" localSheetId="19" hidden="1">#REF!,#REF!,#REF!,#REF!,#REF!,#REF!,#REF!,#REF!,#REF!,#REF!,#REF!,#REF!,#REF!,#REF!</definedName>
    <definedName name="__APW_RESTORE_DATA143__" localSheetId="20" hidden="1">#REF!,#REF!,#REF!,#REF!,#REF!,#REF!,#REF!,#REF!,#REF!,#REF!,#REF!,#REF!,#REF!,#REF!</definedName>
    <definedName name="__APW_RESTORE_DATA144__" localSheetId="19" hidden="1">#REF!,#REF!,#REF!,#REF!,#REF!,#REF!,#REF!,#REF!,#REF!,#REF!,#REF!,#REF!,#REF!,#REF!</definedName>
    <definedName name="__APW_RESTORE_DATA144__" localSheetId="20" hidden="1">#REF!,#REF!,#REF!,#REF!,#REF!,#REF!,#REF!,#REF!,#REF!,#REF!,#REF!,#REF!,#REF!,#REF!</definedName>
    <definedName name="__APW_RESTORE_DATA145__" localSheetId="19" hidden="1">#REF!,#REF!,#REF!,#REF!,#REF!,#REF!,#REF!,#REF!,#REF!,#REF!,#REF!,#REF!,#REF!,#REF!</definedName>
    <definedName name="__APW_RESTORE_DATA145__" localSheetId="20" hidden="1">#REF!,#REF!,#REF!,#REF!,#REF!,#REF!,#REF!,#REF!,#REF!,#REF!,#REF!,#REF!,#REF!,#REF!</definedName>
    <definedName name="__APW_RESTORE_DATA146__" localSheetId="19" hidden="1">#REF!,#REF!,#REF!,#REF!,#REF!,#REF!,#REF!,#REF!,#REF!,#REF!,#REF!,#REF!,#REF!,#REF!</definedName>
    <definedName name="__APW_RESTORE_DATA146__" localSheetId="20" hidden="1">#REF!,#REF!,#REF!,#REF!,#REF!,#REF!,#REF!,#REF!,#REF!,#REF!,#REF!,#REF!,#REF!,#REF!</definedName>
    <definedName name="__APW_RESTORE_DATA147__" localSheetId="19" hidden="1">#REF!,#REF!,#REF!,#REF!,#REF!,#REF!,#REF!,#REF!,#REF!,#REF!,#REF!,#REF!,#REF!,#REF!</definedName>
    <definedName name="__APW_RESTORE_DATA147__" localSheetId="20" hidden="1">#REF!,#REF!,#REF!,#REF!,#REF!,#REF!,#REF!,#REF!,#REF!,#REF!,#REF!,#REF!,#REF!,#REF!</definedName>
    <definedName name="__APW_RESTORE_DATA148__" localSheetId="19" hidden="1">#REF!,#REF!,#REF!,#REF!,#REF!,#REF!,#REF!,#REF!,#REF!,#REF!,#REF!,#REF!,#REF!,#REF!</definedName>
    <definedName name="__APW_RESTORE_DATA148__" localSheetId="20" hidden="1">#REF!,#REF!,#REF!,#REF!,#REF!,#REF!,#REF!,#REF!,#REF!,#REF!,#REF!,#REF!,#REF!,#REF!</definedName>
    <definedName name="__APW_RESTORE_DATA149__" localSheetId="19" hidden="1">#REF!,#REF!,#REF!,#REF!,#REF!,#REF!,#REF!,#REF!,#REF!,#REF!,#REF!,#REF!,#REF!,#REF!</definedName>
    <definedName name="__APW_RESTORE_DATA149__" localSheetId="20" hidden="1">#REF!,#REF!,#REF!,#REF!,#REF!,#REF!,#REF!,#REF!,#REF!,#REF!,#REF!,#REF!,#REF!,#REF!</definedName>
    <definedName name="__APW_RESTORE_DATA15__" localSheetId="19" hidden="1">#REF!,#REF!,#REF!,#REF!,#REF!,#REF!,#REF!,#REF!,#REF!,#REF!,#REF!,#REF!,#REF!,#REF!,#REF!</definedName>
    <definedName name="__APW_RESTORE_DATA15__" localSheetId="20" hidden="1">#REF!,#REF!,#REF!,#REF!,#REF!,#REF!,#REF!,#REF!,#REF!,#REF!,#REF!,#REF!,#REF!,#REF!,#REF!</definedName>
    <definedName name="__APW_RESTORE_DATA150__" localSheetId="19" hidden="1">#REF!,#REF!,#REF!,#REF!,#REF!,#REF!,#REF!,#REF!,#REF!,#REF!,#REF!,#REF!,#REF!,#REF!</definedName>
    <definedName name="__APW_RESTORE_DATA150__" localSheetId="20" hidden="1">#REF!,#REF!,#REF!,#REF!,#REF!,#REF!,#REF!,#REF!,#REF!,#REF!,#REF!,#REF!,#REF!,#REF!</definedName>
    <definedName name="__APW_RESTORE_DATA151__" localSheetId="19" hidden="1">#REF!,#REF!,#REF!,#REF!,#REF!,#REF!,#REF!,#REF!,#REF!,#REF!,#REF!,#REF!,#REF!,#REF!</definedName>
    <definedName name="__APW_RESTORE_DATA151__" localSheetId="20" hidden="1">#REF!,#REF!,#REF!,#REF!,#REF!,#REF!,#REF!,#REF!,#REF!,#REF!,#REF!,#REF!,#REF!,#REF!</definedName>
    <definedName name="__APW_RESTORE_DATA152__" localSheetId="19" hidden="1">#REF!,#REF!,#REF!,#REF!,#REF!,#REF!,#REF!,#REF!,#REF!,#REF!,#REF!,#REF!,#REF!,#REF!</definedName>
    <definedName name="__APW_RESTORE_DATA152__" localSheetId="20" hidden="1">#REF!,#REF!,#REF!,#REF!,#REF!,#REF!,#REF!,#REF!,#REF!,#REF!,#REF!,#REF!,#REF!,#REF!</definedName>
    <definedName name="__APW_RESTORE_DATA153__" localSheetId="19" hidden="1">#REF!,#REF!,#REF!,#REF!,#REF!,#REF!,#REF!,#REF!,#REF!,#REF!,#REF!,#REF!,#REF!,#REF!</definedName>
    <definedName name="__APW_RESTORE_DATA153__" localSheetId="20" hidden="1">#REF!,#REF!,#REF!,#REF!,#REF!,#REF!,#REF!,#REF!,#REF!,#REF!,#REF!,#REF!,#REF!,#REF!</definedName>
    <definedName name="__APW_RESTORE_DATA154__" localSheetId="19" hidden="1">#REF!,#REF!,#REF!,#REF!,#REF!,#REF!,#REF!,#REF!,#REF!,#REF!,#REF!,#REF!,#REF!,#REF!</definedName>
    <definedName name="__APW_RESTORE_DATA154__" localSheetId="20" hidden="1">#REF!,#REF!,#REF!,#REF!,#REF!,#REF!,#REF!,#REF!,#REF!,#REF!,#REF!,#REF!,#REF!,#REF!</definedName>
    <definedName name="__APW_RESTORE_DATA155__" localSheetId="19" hidden="1">#REF!,#REF!,#REF!,#REF!,#REF!,#REF!,#REF!,#REF!,#REF!,#REF!,#REF!,#REF!,#REF!,#REF!</definedName>
    <definedName name="__APW_RESTORE_DATA155__" localSheetId="20" hidden="1">#REF!,#REF!,#REF!,#REF!,#REF!,#REF!,#REF!,#REF!,#REF!,#REF!,#REF!,#REF!,#REF!,#REF!</definedName>
    <definedName name="__APW_RESTORE_DATA156__" localSheetId="19" hidden="1">#REF!,#REF!,#REF!,#REF!,#REF!,#REF!,#REF!,#REF!,#REF!,#REF!,#REF!,#REF!,#REF!,#REF!</definedName>
    <definedName name="__APW_RESTORE_DATA156__" localSheetId="20" hidden="1">#REF!,#REF!,#REF!,#REF!,#REF!,#REF!,#REF!,#REF!,#REF!,#REF!,#REF!,#REF!,#REF!,#REF!</definedName>
    <definedName name="__APW_RESTORE_DATA157__" localSheetId="19" hidden="1">#REF!,#REF!,#REF!,#REF!,#REF!,#REF!,#REF!,#REF!,#REF!,#REF!,#REF!,#REF!,#REF!,#REF!</definedName>
    <definedName name="__APW_RESTORE_DATA157__" localSheetId="20" hidden="1">#REF!,#REF!,#REF!,#REF!,#REF!,#REF!,#REF!,#REF!,#REF!,#REF!,#REF!,#REF!,#REF!,#REF!</definedName>
    <definedName name="__APW_RESTORE_DATA158__" localSheetId="19" hidden="1">#REF!,#REF!,#REF!,#REF!,#REF!,#REF!,#REF!,#REF!,#REF!,#REF!,#REF!,#REF!,#REF!,#REF!</definedName>
    <definedName name="__APW_RESTORE_DATA158__" localSheetId="20" hidden="1">#REF!,#REF!,#REF!,#REF!,#REF!,#REF!,#REF!,#REF!,#REF!,#REF!,#REF!,#REF!,#REF!,#REF!</definedName>
    <definedName name="__APW_RESTORE_DATA159__" localSheetId="19" hidden="1">#REF!,#REF!,#REF!,#REF!,#REF!,#REF!,#REF!,#REF!,#REF!,#REF!,#REF!,#REF!,#REF!,#REF!</definedName>
    <definedName name="__APW_RESTORE_DATA159__" localSheetId="20" hidden="1">#REF!,#REF!,#REF!,#REF!,#REF!,#REF!,#REF!,#REF!,#REF!,#REF!,#REF!,#REF!,#REF!,#REF!</definedName>
    <definedName name="__APW_RESTORE_DATA16__" localSheetId="19" hidden="1">#REF!,#REF!,#REF!,#REF!,#REF!,#REF!,#REF!,#REF!,#REF!,#REF!,#REF!,#REF!,#REF!,#REF!,#REF!</definedName>
    <definedName name="__APW_RESTORE_DATA16__" localSheetId="20" hidden="1">#REF!,#REF!,#REF!,#REF!,#REF!,#REF!,#REF!,#REF!,#REF!,#REF!,#REF!,#REF!,#REF!,#REF!,#REF!</definedName>
    <definedName name="__APW_RESTORE_DATA160__" localSheetId="19" hidden="1">#REF!,#REF!,#REF!,#REF!,#REF!,#REF!,#REF!,#REF!,#REF!,#REF!,#REF!,#REF!,#REF!,#REF!</definedName>
    <definedName name="__APW_RESTORE_DATA160__" localSheetId="20" hidden="1">#REF!,#REF!,#REF!,#REF!,#REF!,#REF!,#REF!,#REF!,#REF!,#REF!,#REF!,#REF!,#REF!,#REF!</definedName>
    <definedName name="__APW_RESTORE_DATA161__" localSheetId="19" hidden="1">#REF!,#REF!,#REF!,#REF!,#REF!,#REF!,#REF!,#REF!,#REF!,#REF!,#REF!,#REF!,#REF!,#REF!</definedName>
    <definedName name="__APW_RESTORE_DATA161__" localSheetId="20" hidden="1">#REF!,#REF!,#REF!,#REF!,#REF!,#REF!,#REF!,#REF!,#REF!,#REF!,#REF!,#REF!,#REF!,#REF!</definedName>
    <definedName name="__APW_RESTORE_DATA162__" localSheetId="19" hidden="1">#REF!,#REF!,#REF!,#REF!,#REF!,#REF!,#REF!,#REF!,#REF!,#REF!,#REF!,#REF!,#REF!,#REF!</definedName>
    <definedName name="__APW_RESTORE_DATA162__" localSheetId="20" hidden="1">#REF!,#REF!,#REF!,#REF!,#REF!,#REF!,#REF!,#REF!,#REF!,#REF!,#REF!,#REF!,#REF!,#REF!</definedName>
    <definedName name="__APW_RESTORE_DATA163__" localSheetId="19" hidden="1">#REF!,#REF!,#REF!,#REF!,#REF!,#REF!,#REF!,#REF!,#REF!,#REF!,#REF!,#REF!,#REF!,#REF!</definedName>
    <definedName name="__APW_RESTORE_DATA163__" localSheetId="20" hidden="1">#REF!,#REF!,#REF!,#REF!,#REF!,#REF!,#REF!,#REF!,#REF!,#REF!,#REF!,#REF!,#REF!,#REF!</definedName>
    <definedName name="__APW_RESTORE_DATA164__" localSheetId="19" hidden="1">#REF!,#REF!,#REF!,#REF!,#REF!,#REF!,#REF!,#REF!,#REF!,#REF!,#REF!,#REF!,#REF!,#REF!</definedName>
    <definedName name="__APW_RESTORE_DATA164__" localSheetId="20" hidden="1">#REF!,#REF!,#REF!,#REF!,#REF!,#REF!,#REF!,#REF!,#REF!,#REF!,#REF!,#REF!,#REF!,#REF!</definedName>
    <definedName name="__APW_RESTORE_DATA165__" localSheetId="19" hidden="1">#REF!,#REF!,#REF!,#REF!,#REF!,#REF!,#REF!,#REF!,#REF!,#REF!,#REF!,#REF!,#REF!,#REF!</definedName>
    <definedName name="__APW_RESTORE_DATA165__" localSheetId="20" hidden="1">#REF!,#REF!,#REF!,#REF!,#REF!,#REF!,#REF!,#REF!,#REF!,#REF!,#REF!,#REF!,#REF!,#REF!</definedName>
    <definedName name="__APW_RESTORE_DATA166__" localSheetId="19" hidden="1">#REF!,#REF!,#REF!,#REF!,#REF!,#REF!,#REF!,#REF!,#REF!,#REF!,#REF!,#REF!,#REF!,#REF!</definedName>
    <definedName name="__APW_RESTORE_DATA166__" localSheetId="20" hidden="1">#REF!,#REF!,#REF!,#REF!,#REF!,#REF!,#REF!,#REF!,#REF!,#REF!,#REF!,#REF!,#REF!,#REF!</definedName>
    <definedName name="__APW_RESTORE_DATA167__" localSheetId="19" hidden="1">#REF!,#REF!,#REF!,#REF!,#REF!,#REF!,#REF!,#REF!,#REF!,#REF!,#REF!,#REF!,#REF!,#REF!</definedName>
    <definedName name="__APW_RESTORE_DATA167__" localSheetId="20" hidden="1">#REF!,#REF!,#REF!,#REF!,#REF!,#REF!,#REF!,#REF!,#REF!,#REF!,#REF!,#REF!,#REF!,#REF!</definedName>
    <definedName name="__APW_RESTORE_DATA168__" localSheetId="19" hidden="1">#REF!,#REF!,#REF!,#REF!,#REF!,#REF!,#REF!,#REF!,#REF!,#REF!,#REF!,#REF!,#REF!,#REF!</definedName>
    <definedName name="__APW_RESTORE_DATA168__" localSheetId="20" hidden="1">#REF!,#REF!,#REF!,#REF!,#REF!,#REF!,#REF!,#REF!,#REF!,#REF!,#REF!,#REF!,#REF!,#REF!</definedName>
    <definedName name="__APW_RESTORE_DATA169__" localSheetId="19" hidden="1">#REF!,#REF!,#REF!,#REF!,#REF!,#REF!,#REF!,#REF!,#REF!,#REF!,#REF!,#REF!,#REF!,#REF!</definedName>
    <definedName name="__APW_RESTORE_DATA169__" localSheetId="20" hidden="1">#REF!,#REF!,#REF!,#REF!,#REF!,#REF!,#REF!,#REF!,#REF!,#REF!,#REF!,#REF!,#REF!,#REF!</definedName>
    <definedName name="__APW_RESTORE_DATA17__" localSheetId="19" hidden="1">#REF!,#REF!,#REF!,#REF!,#REF!,#REF!,#REF!,#REF!,#REF!,#REF!,#REF!,#REF!,#REF!,#REF!,#REF!</definedName>
    <definedName name="__APW_RESTORE_DATA17__" localSheetId="20" hidden="1">#REF!,#REF!,#REF!,#REF!,#REF!,#REF!,#REF!,#REF!,#REF!,#REF!,#REF!,#REF!,#REF!,#REF!,#REF!</definedName>
    <definedName name="__APW_RESTORE_DATA170__" localSheetId="19" hidden="1">#REF!,#REF!,#REF!,#REF!,#REF!,#REF!,#REF!,#REF!,#REF!,#REF!,#REF!,#REF!,#REF!,#REF!</definedName>
    <definedName name="__APW_RESTORE_DATA170__" localSheetId="20" hidden="1">#REF!,#REF!,#REF!,#REF!,#REF!,#REF!,#REF!,#REF!,#REF!,#REF!,#REF!,#REF!,#REF!,#REF!</definedName>
    <definedName name="__APW_RESTORE_DATA171__" localSheetId="19" hidden="1">#REF!,#REF!,#REF!,#REF!,#REF!,#REF!,#REF!,#REF!,#REF!,#REF!,#REF!,#REF!,#REF!,#REF!</definedName>
    <definedName name="__APW_RESTORE_DATA171__" localSheetId="20" hidden="1">#REF!,#REF!,#REF!,#REF!,#REF!,#REF!,#REF!,#REF!,#REF!,#REF!,#REF!,#REF!,#REF!,#REF!</definedName>
    <definedName name="__APW_RESTORE_DATA172__" localSheetId="19" hidden="1">#REF!,#REF!,#REF!,#REF!,#REF!,#REF!,#REF!,#REF!,#REF!,#REF!,#REF!,#REF!,#REF!,#REF!</definedName>
    <definedName name="__APW_RESTORE_DATA172__" localSheetId="20" hidden="1">#REF!,#REF!,#REF!,#REF!,#REF!,#REF!,#REF!,#REF!,#REF!,#REF!,#REF!,#REF!,#REF!,#REF!</definedName>
    <definedName name="__APW_RESTORE_DATA173__" localSheetId="19" hidden="1">#REF!,#REF!,#REF!,#REF!,#REF!,#REF!,#REF!,#REF!,#REF!,#REF!,#REF!,#REF!,#REF!,#REF!</definedName>
    <definedName name="__APW_RESTORE_DATA173__" localSheetId="20" hidden="1">#REF!,#REF!,#REF!,#REF!,#REF!,#REF!,#REF!,#REF!,#REF!,#REF!,#REF!,#REF!,#REF!,#REF!</definedName>
    <definedName name="__APW_RESTORE_DATA174__" localSheetId="19" hidden="1">#REF!,#REF!,#REF!,#REF!,#REF!,#REF!,#REF!,#REF!,#REF!,#REF!,#REF!,#REF!,#REF!,#REF!</definedName>
    <definedName name="__APW_RESTORE_DATA174__" localSheetId="20" hidden="1">#REF!,#REF!,#REF!,#REF!,#REF!,#REF!,#REF!,#REF!,#REF!,#REF!,#REF!,#REF!,#REF!,#REF!</definedName>
    <definedName name="__APW_RESTORE_DATA175__" localSheetId="19" hidden="1">#REF!,#REF!,#REF!,#REF!,#REF!,#REF!,#REF!,#REF!,#REF!,#REF!,#REF!,#REF!,#REF!,#REF!</definedName>
    <definedName name="__APW_RESTORE_DATA175__" localSheetId="20" hidden="1">#REF!,#REF!,#REF!,#REF!,#REF!,#REF!,#REF!,#REF!,#REF!,#REF!,#REF!,#REF!,#REF!,#REF!</definedName>
    <definedName name="__APW_RESTORE_DATA176__" localSheetId="19" hidden="1">#REF!,#REF!,#REF!,#REF!,#REF!,#REF!,#REF!,#REF!,#REF!,#REF!,#REF!,#REF!,#REF!,#REF!</definedName>
    <definedName name="__APW_RESTORE_DATA176__" localSheetId="20" hidden="1">#REF!,#REF!,#REF!,#REF!,#REF!,#REF!,#REF!,#REF!,#REF!,#REF!,#REF!,#REF!,#REF!,#REF!</definedName>
    <definedName name="__APW_RESTORE_DATA177__" localSheetId="19" hidden="1">#REF!,#REF!,#REF!,#REF!,#REF!,#REF!,#REF!,#REF!,#REF!,#REF!,#REF!,#REF!,#REF!,#REF!</definedName>
    <definedName name="__APW_RESTORE_DATA177__" localSheetId="20" hidden="1">#REF!,#REF!,#REF!,#REF!,#REF!,#REF!,#REF!,#REF!,#REF!,#REF!,#REF!,#REF!,#REF!,#REF!</definedName>
    <definedName name="__APW_RESTORE_DATA178__" localSheetId="19" hidden="1">#REF!,#REF!,#REF!,#REF!,#REF!,#REF!,#REF!,#REF!,#REF!,#REF!,#REF!,#REF!,#REF!,#REF!</definedName>
    <definedName name="__APW_RESTORE_DATA178__" localSheetId="20" hidden="1">#REF!,#REF!,#REF!,#REF!,#REF!,#REF!,#REF!,#REF!,#REF!,#REF!,#REF!,#REF!,#REF!,#REF!</definedName>
    <definedName name="__APW_RESTORE_DATA179__" localSheetId="19" hidden="1">#REF!,#REF!,#REF!,#REF!,#REF!,#REF!,#REF!,#REF!,#REF!,#REF!,#REF!,#REF!,#REF!,#REF!</definedName>
    <definedName name="__APW_RESTORE_DATA179__" localSheetId="20" hidden="1">#REF!,#REF!,#REF!,#REF!,#REF!,#REF!,#REF!,#REF!,#REF!,#REF!,#REF!,#REF!,#REF!,#REF!</definedName>
    <definedName name="__APW_RESTORE_DATA18__" localSheetId="19" hidden="1">#REF!,#REF!,#REF!,#REF!,#REF!,#REF!,#REF!,#REF!,#REF!,#REF!,#REF!,#REF!,#REF!,#REF!,#REF!</definedName>
    <definedName name="__APW_RESTORE_DATA18__" localSheetId="20" hidden="1">#REF!,#REF!,#REF!,#REF!,#REF!,#REF!,#REF!,#REF!,#REF!,#REF!,#REF!,#REF!,#REF!,#REF!,#REF!</definedName>
    <definedName name="__APW_RESTORE_DATA180__" localSheetId="19" hidden="1">#REF!,#REF!,#REF!,#REF!,#REF!,#REF!,#REF!,#REF!,#REF!,#REF!,#REF!,#REF!,#REF!,#REF!</definedName>
    <definedName name="__APW_RESTORE_DATA180__" localSheetId="20" hidden="1">#REF!,#REF!,#REF!,#REF!,#REF!,#REF!,#REF!,#REF!,#REF!,#REF!,#REF!,#REF!,#REF!,#REF!</definedName>
    <definedName name="__APW_RESTORE_DATA181__" localSheetId="19" hidden="1">#REF!,#REF!,#REF!,#REF!,#REF!,#REF!,#REF!,#REF!,#REF!,#REF!,#REF!,#REF!,#REF!,#REF!</definedName>
    <definedName name="__APW_RESTORE_DATA181__" localSheetId="20" hidden="1">#REF!,#REF!,#REF!,#REF!,#REF!,#REF!,#REF!,#REF!,#REF!,#REF!,#REF!,#REF!,#REF!,#REF!</definedName>
    <definedName name="__APW_RESTORE_DATA182__" localSheetId="19" hidden="1">#REF!,#REF!,#REF!,#REF!,#REF!,#REF!,#REF!,#REF!,#REF!,#REF!,#REF!,#REF!,#REF!,#REF!</definedName>
    <definedName name="__APW_RESTORE_DATA182__" localSheetId="20" hidden="1">#REF!,#REF!,#REF!,#REF!,#REF!,#REF!,#REF!,#REF!,#REF!,#REF!,#REF!,#REF!,#REF!,#REF!</definedName>
    <definedName name="__APW_RESTORE_DATA183__" localSheetId="19" hidden="1">#REF!,#REF!,#REF!,#REF!,#REF!,#REF!,#REF!,#REF!,#REF!,#REF!,#REF!,#REF!,#REF!,#REF!</definedName>
    <definedName name="__APW_RESTORE_DATA183__" localSheetId="20" hidden="1">#REF!,#REF!,#REF!,#REF!,#REF!,#REF!,#REF!,#REF!,#REF!,#REF!,#REF!,#REF!,#REF!,#REF!</definedName>
    <definedName name="__APW_RESTORE_DATA184__" localSheetId="19" hidden="1">#REF!,#REF!,#REF!,#REF!,#REF!,#REF!,#REF!,#REF!,#REF!,#REF!,#REF!,#REF!,#REF!,#REF!</definedName>
    <definedName name="__APW_RESTORE_DATA184__" localSheetId="20" hidden="1">#REF!,#REF!,#REF!,#REF!,#REF!,#REF!,#REF!,#REF!,#REF!,#REF!,#REF!,#REF!,#REF!,#REF!</definedName>
    <definedName name="__APW_RESTORE_DATA185__" localSheetId="19" hidden="1">#REF!,#REF!,#REF!,#REF!,#REF!,#REF!,#REF!,#REF!,#REF!,#REF!,#REF!,#REF!,#REF!,#REF!</definedName>
    <definedName name="__APW_RESTORE_DATA185__" localSheetId="20" hidden="1">#REF!,#REF!,#REF!,#REF!,#REF!,#REF!,#REF!,#REF!,#REF!,#REF!,#REF!,#REF!,#REF!,#REF!</definedName>
    <definedName name="__APW_RESTORE_DATA186__" localSheetId="19" hidden="1">#REF!,#REF!,#REF!,#REF!,#REF!,#REF!,#REF!,#REF!,#REF!,#REF!,#REF!,#REF!,#REF!,#REF!</definedName>
    <definedName name="__APW_RESTORE_DATA186__" localSheetId="20" hidden="1">#REF!,#REF!,#REF!,#REF!,#REF!,#REF!,#REF!,#REF!,#REF!,#REF!,#REF!,#REF!,#REF!,#REF!</definedName>
    <definedName name="__APW_RESTORE_DATA187__" localSheetId="19" hidden="1">#REF!,#REF!,#REF!,#REF!,#REF!,#REF!,#REF!,#REF!,#REF!,#REF!,#REF!,#REF!,#REF!,#REF!</definedName>
    <definedName name="__APW_RESTORE_DATA187__" localSheetId="20" hidden="1">#REF!,#REF!,#REF!,#REF!,#REF!,#REF!,#REF!,#REF!,#REF!,#REF!,#REF!,#REF!,#REF!,#REF!</definedName>
    <definedName name="__APW_RESTORE_DATA188__" localSheetId="19" hidden="1">#REF!,#REF!,#REF!,#REF!,#REF!,#REF!,#REF!,#REF!,#REF!,#REF!,#REF!,#REF!,#REF!,#REF!</definedName>
    <definedName name="__APW_RESTORE_DATA188__" localSheetId="20" hidden="1">#REF!,#REF!,#REF!,#REF!,#REF!,#REF!,#REF!,#REF!,#REF!,#REF!,#REF!,#REF!,#REF!,#REF!</definedName>
    <definedName name="__APW_RESTORE_DATA189__" localSheetId="19" hidden="1">#REF!,#REF!,#REF!,#REF!,#REF!,#REF!,#REF!,#REF!,#REF!,#REF!,#REF!,#REF!,#REF!,#REF!</definedName>
    <definedName name="__APW_RESTORE_DATA189__" localSheetId="20" hidden="1">#REF!,#REF!,#REF!,#REF!,#REF!,#REF!,#REF!,#REF!,#REF!,#REF!,#REF!,#REF!,#REF!,#REF!</definedName>
    <definedName name="__APW_RESTORE_DATA19__" localSheetId="19" hidden="1">#REF!,#REF!,#REF!,#REF!,#REF!,#REF!,#REF!,#REF!,#REF!,#REF!,#REF!,#REF!,#REF!,#REF!,#REF!</definedName>
    <definedName name="__APW_RESTORE_DATA19__" localSheetId="20" hidden="1">#REF!,#REF!,#REF!,#REF!,#REF!,#REF!,#REF!,#REF!,#REF!,#REF!,#REF!,#REF!,#REF!,#REF!,#REF!</definedName>
    <definedName name="__APW_RESTORE_DATA190__" localSheetId="19" hidden="1">#REF!,#REF!,#REF!,#REF!,#REF!,#REF!,#REF!,#REF!,#REF!,#REF!,#REF!,#REF!,#REF!,#REF!</definedName>
    <definedName name="__APW_RESTORE_DATA190__" localSheetId="20" hidden="1">#REF!,#REF!,#REF!,#REF!,#REF!,#REF!,#REF!,#REF!,#REF!,#REF!,#REF!,#REF!,#REF!,#REF!</definedName>
    <definedName name="__APW_RESTORE_DATA191__" localSheetId="19" hidden="1">#REF!,#REF!,#REF!,#REF!,#REF!,#REF!,#REF!,#REF!,#REF!,#REF!,#REF!,#REF!,#REF!,#REF!</definedName>
    <definedName name="__APW_RESTORE_DATA191__" localSheetId="20" hidden="1">#REF!,#REF!,#REF!,#REF!,#REF!,#REF!,#REF!,#REF!,#REF!,#REF!,#REF!,#REF!,#REF!,#REF!</definedName>
    <definedName name="__APW_RESTORE_DATA192__" localSheetId="19" hidden="1">#REF!,#REF!,#REF!,#REF!,#REF!,#REF!,#REF!,#REF!,#REF!,#REF!,#REF!,#REF!,#REF!,#REF!</definedName>
    <definedName name="__APW_RESTORE_DATA192__" localSheetId="20" hidden="1">#REF!,#REF!,#REF!,#REF!,#REF!,#REF!,#REF!,#REF!,#REF!,#REF!,#REF!,#REF!,#REF!,#REF!</definedName>
    <definedName name="__APW_RESTORE_DATA193__" localSheetId="19" hidden="1">#REF!,#REF!,#REF!,#REF!,#REF!,#REF!,#REF!,#REF!,#REF!,#REF!,#REF!,#REF!,#REF!,#REF!</definedName>
    <definedName name="__APW_RESTORE_DATA193__" localSheetId="20" hidden="1">#REF!,#REF!,#REF!,#REF!,#REF!,#REF!,#REF!,#REF!,#REF!,#REF!,#REF!,#REF!,#REF!,#REF!</definedName>
    <definedName name="__APW_RESTORE_DATA194__" localSheetId="19" hidden="1">#REF!,#REF!,#REF!,#REF!,#REF!,#REF!,#REF!,#REF!,#REF!,#REF!,#REF!,#REF!,#REF!,#REF!</definedName>
    <definedName name="__APW_RESTORE_DATA194__" localSheetId="20" hidden="1">#REF!,#REF!,#REF!,#REF!,#REF!,#REF!,#REF!,#REF!,#REF!,#REF!,#REF!,#REF!,#REF!,#REF!</definedName>
    <definedName name="__APW_RESTORE_DATA195__" localSheetId="19" hidden="1">#REF!,#REF!,#REF!,#REF!,#REF!,#REF!,#REF!,#REF!,#REF!,#REF!,#REF!,#REF!,#REF!,#REF!</definedName>
    <definedName name="__APW_RESTORE_DATA195__" localSheetId="20" hidden="1">#REF!,#REF!,#REF!,#REF!,#REF!,#REF!,#REF!,#REF!,#REF!,#REF!,#REF!,#REF!,#REF!,#REF!</definedName>
    <definedName name="__APW_RESTORE_DATA196__" localSheetId="19" hidden="1">#REF!,#REF!,#REF!,#REF!,#REF!,#REF!,#REF!,#REF!,#REF!,#REF!,#REF!,#REF!,#REF!,#REF!</definedName>
    <definedName name="__APW_RESTORE_DATA196__" localSheetId="20" hidden="1">#REF!,#REF!,#REF!,#REF!,#REF!,#REF!,#REF!,#REF!,#REF!,#REF!,#REF!,#REF!,#REF!,#REF!</definedName>
    <definedName name="__APW_RESTORE_DATA197__" localSheetId="19" hidden="1">#REF!,#REF!,#REF!,#REF!,#REF!,#REF!,#REF!,#REF!,#REF!,#REF!,#REF!,#REF!,#REF!,#REF!</definedName>
    <definedName name="__APW_RESTORE_DATA197__" localSheetId="20" hidden="1">#REF!,#REF!,#REF!,#REF!,#REF!,#REF!,#REF!,#REF!,#REF!,#REF!,#REF!,#REF!,#REF!,#REF!</definedName>
    <definedName name="__APW_RESTORE_DATA198__" localSheetId="19" hidden="1">#REF!,#REF!,#REF!,#REF!,#REF!,#REF!,#REF!,#REF!,#REF!,#REF!,#REF!,#REF!,#REF!,#REF!</definedName>
    <definedName name="__APW_RESTORE_DATA198__" localSheetId="20" hidden="1">#REF!,#REF!,#REF!,#REF!,#REF!,#REF!,#REF!,#REF!,#REF!,#REF!,#REF!,#REF!,#REF!,#REF!</definedName>
    <definedName name="__APW_RESTORE_DATA199__" localSheetId="19" hidden="1">#REF!,#REF!,#REF!,#REF!,#REF!,#REF!,#REF!,#REF!,#REF!,#REF!,#REF!,#REF!,#REF!,#REF!</definedName>
    <definedName name="__APW_RESTORE_DATA199__" localSheetId="20" hidden="1">#REF!,#REF!,#REF!,#REF!,#REF!,#REF!,#REF!,#REF!,#REF!,#REF!,#REF!,#REF!,#REF!,#REF!</definedName>
    <definedName name="__APW_RESTORE_DATA2__" localSheetId="19" hidden="1">#REF!,#REF!,#REF!,#REF!,#REF!,#REF!,#REF!,#REF!,#REF!,#REF!,#REF!,#REF!,#REF!,#REF!,#REF!,#REF!</definedName>
    <definedName name="__APW_RESTORE_DATA2__" localSheetId="20" hidden="1">#REF!,#REF!,#REF!,#REF!,#REF!,#REF!,#REF!,#REF!,#REF!,#REF!,#REF!,#REF!,#REF!,#REF!,#REF!,#REF!</definedName>
    <definedName name="__APW_RESTORE_DATA20__" localSheetId="19" hidden="1">#REF!,#REF!,#REF!,#REF!,#REF!,#REF!,#REF!,#REF!,#REF!,#REF!,#REF!,#REF!,#REF!,#REF!,#REF!</definedName>
    <definedName name="__APW_RESTORE_DATA20__" localSheetId="20" hidden="1">#REF!,#REF!,#REF!,#REF!,#REF!,#REF!,#REF!,#REF!,#REF!,#REF!,#REF!,#REF!,#REF!,#REF!,#REF!</definedName>
    <definedName name="__APW_RESTORE_DATA200__" localSheetId="19" hidden="1">#REF!,#REF!,#REF!,#REF!,#REF!,#REF!,#REF!,#REF!,#REF!,#REF!,#REF!,#REF!,#REF!,#REF!</definedName>
    <definedName name="__APW_RESTORE_DATA200__" localSheetId="20" hidden="1">#REF!,#REF!,#REF!,#REF!,#REF!,#REF!,#REF!,#REF!,#REF!,#REF!,#REF!,#REF!,#REF!,#REF!</definedName>
    <definedName name="__APW_RESTORE_DATA201__" localSheetId="19" hidden="1">#REF!,#REF!,#REF!,#REF!,#REF!,#REF!,#REF!,#REF!,#REF!,#REF!,#REF!,#REF!,#REF!,#REF!</definedName>
    <definedName name="__APW_RESTORE_DATA201__" localSheetId="20" hidden="1">#REF!,#REF!,#REF!,#REF!,#REF!,#REF!,#REF!,#REF!,#REF!,#REF!,#REF!,#REF!,#REF!,#REF!</definedName>
    <definedName name="__APW_RESTORE_DATA202__" localSheetId="19" hidden="1">#REF!,#REF!,#REF!,#REF!,#REF!,#REF!,#REF!,#REF!,#REF!,#REF!,#REF!,#REF!,#REF!,#REF!</definedName>
    <definedName name="__APW_RESTORE_DATA202__" localSheetId="20" hidden="1">#REF!,#REF!,#REF!,#REF!,#REF!,#REF!,#REF!,#REF!,#REF!,#REF!,#REF!,#REF!,#REF!,#REF!</definedName>
    <definedName name="__APW_RESTORE_DATA203__" localSheetId="19" hidden="1">#REF!,#REF!,#REF!,#REF!,#REF!,#REF!,#REF!,#REF!,#REF!,#REF!,#REF!,#REF!</definedName>
    <definedName name="__APW_RESTORE_DATA203__" localSheetId="20" hidden="1">#REF!,#REF!,#REF!,#REF!,#REF!,#REF!,#REF!,#REF!,#REF!,#REF!,#REF!,#REF!</definedName>
    <definedName name="__APW_RESTORE_DATA204__" localSheetId="19" hidden="1">#REF!,#REF!,#REF!,#REF!,#REF!,#REF!,#REF!,#REF!,#REF!,#REF!,#REF!,#REF!,#REF!,#REF!,#REF!,#REF!,#REF!</definedName>
    <definedName name="__APW_RESTORE_DATA204__" localSheetId="20" hidden="1">#REF!,#REF!,#REF!,#REF!,#REF!,#REF!,#REF!,#REF!,#REF!,#REF!,#REF!,#REF!,#REF!,#REF!,#REF!,#REF!,#REF!</definedName>
    <definedName name="__APW_RESTORE_DATA205__" localSheetId="19" hidden="1">#REF!,#REF!,#REF!,#REF!,#REF!,#REF!,#REF!,#REF!,#REF!,#REF!,#REF!,#REF!,#REF!,#REF!,#REF!,#REF!</definedName>
    <definedName name="__APW_RESTORE_DATA205__" localSheetId="20" hidden="1">#REF!,#REF!,#REF!,#REF!,#REF!,#REF!,#REF!,#REF!,#REF!,#REF!,#REF!,#REF!,#REF!,#REF!,#REF!,#REF!</definedName>
    <definedName name="__APW_RESTORE_DATA206__" localSheetId="19" hidden="1">#REF!,#REF!,#REF!,#REF!,#REF!,#REF!,#REF!,#REF!,#REF!,#REF!,#REF!,#REF!,#REF!,#REF!,#REF!,#REF!</definedName>
    <definedName name="__APW_RESTORE_DATA206__" localSheetId="20" hidden="1">#REF!,#REF!,#REF!,#REF!,#REF!,#REF!,#REF!,#REF!,#REF!,#REF!,#REF!,#REF!,#REF!,#REF!,#REF!,#REF!</definedName>
    <definedName name="__APW_RESTORE_DATA207__" localSheetId="19" hidden="1">#REF!,#REF!,#REF!,#REF!,#REF!,#REF!,#REF!,#REF!,#REF!,#REF!,#REF!,#REF!,#REF!,#REF!,#REF!,#REF!</definedName>
    <definedName name="__APW_RESTORE_DATA207__" localSheetId="20" hidden="1">#REF!,#REF!,#REF!,#REF!,#REF!,#REF!,#REF!,#REF!,#REF!,#REF!,#REF!,#REF!,#REF!,#REF!,#REF!,#REF!</definedName>
    <definedName name="__APW_RESTORE_DATA208__" localSheetId="19" hidden="1">#REF!,#REF!,#REF!,#REF!,#REF!,#REF!,#REF!,#REF!,#REF!,#REF!,#REF!,#REF!,#REF!,#REF!,#REF!,#REF!</definedName>
    <definedName name="__APW_RESTORE_DATA208__" localSheetId="20" hidden="1">#REF!,#REF!,#REF!,#REF!,#REF!,#REF!,#REF!,#REF!,#REF!,#REF!,#REF!,#REF!,#REF!,#REF!,#REF!,#REF!</definedName>
    <definedName name="__APW_RESTORE_DATA209__" localSheetId="19" hidden="1">#REF!,#REF!,#REF!,#REF!,#REF!,#REF!,#REF!,#REF!,#REF!,#REF!,#REF!,#REF!,#REF!,#REF!,#REF!,#REF!</definedName>
    <definedName name="__APW_RESTORE_DATA209__" localSheetId="20" hidden="1">#REF!,#REF!,#REF!,#REF!,#REF!,#REF!,#REF!,#REF!,#REF!,#REF!,#REF!,#REF!,#REF!,#REF!,#REF!,#REF!</definedName>
    <definedName name="__APW_RESTORE_DATA21__" localSheetId="19" hidden="1">#REF!,#REF!,#REF!,#REF!,#REF!,#REF!,#REF!,#REF!,#REF!,#REF!,#REF!,#REF!,#REF!,#REF!,#REF!</definedName>
    <definedName name="__APW_RESTORE_DATA21__" localSheetId="20" hidden="1">#REF!,#REF!,#REF!,#REF!,#REF!,#REF!,#REF!,#REF!,#REF!,#REF!,#REF!,#REF!,#REF!,#REF!,#REF!</definedName>
    <definedName name="__APW_RESTORE_DATA210__" localSheetId="19" hidden="1">#REF!,#REF!,#REF!,#REF!,#REF!,#REF!,#REF!,#REF!,#REF!,#REF!,#REF!,#REF!,#REF!,#REF!,#REF!</definedName>
    <definedName name="__APW_RESTORE_DATA210__" localSheetId="20" hidden="1">#REF!,#REF!,#REF!,#REF!,#REF!,#REF!,#REF!,#REF!,#REF!,#REF!,#REF!,#REF!,#REF!,#REF!,#REF!</definedName>
    <definedName name="__APW_RESTORE_DATA211__" localSheetId="19" hidden="1">#REF!,#REF!,#REF!,#REF!,#REF!,#REF!,#REF!,#REF!,#REF!,#REF!,#REF!,#REF!,#REF!,#REF!,#REF!</definedName>
    <definedName name="__APW_RESTORE_DATA211__" localSheetId="20" hidden="1">#REF!,#REF!,#REF!,#REF!,#REF!,#REF!,#REF!,#REF!,#REF!,#REF!,#REF!,#REF!,#REF!,#REF!,#REF!</definedName>
    <definedName name="__APW_RESTORE_DATA212__" localSheetId="19" hidden="1">#REF!,#REF!,#REF!,#REF!,#REF!,#REF!,#REF!,#REF!,#REF!,#REF!,#REF!,#REF!,#REF!,#REF!,#REF!</definedName>
    <definedName name="__APW_RESTORE_DATA212__" localSheetId="20" hidden="1">#REF!,#REF!,#REF!,#REF!,#REF!,#REF!,#REF!,#REF!,#REF!,#REF!,#REF!,#REF!,#REF!,#REF!,#REF!</definedName>
    <definedName name="__APW_RESTORE_DATA213__" localSheetId="19" hidden="1">#REF!,#REF!,#REF!,#REF!,#REF!,#REF!,#REF!,#REF!,#REF!,#REF!,#REF!,#REF!,#REF!,#REF!,#REF!</definedName>
    <definedName name="__APW_RESTORE_DATA213__" localSheetId="20" hidden="1">#REF!,#REF!,#REF!,#REF!,#REF!,#REF!,#REF!,#REF!,#REF!,#REF!,#REF!,#REF!,#REF!,#REF!,#REF!</definedName>
    <definedName name="__APW_RESTORE_DATA214__" localSheetId="19" hidden="1">#REF!,#REF!,#REF!,#REF!,#REF!,#REF!,#REF!,#REF!,#REF!,#REF!,#REF!,#REF!,#REF!,#REF!,#REF!</definedName>
    <definedName name="__APW_RESTORE_DATA214__" localSheetId="20" hidden="1">#REF!,#REF!,#REF!,#REF!,#REF!,#REF!,#REF!,#REF!,#REF!,#REF!,#REF!,#REF!,#REF!,#REF!,#REF!</definedName>
    <definedName name="__APW_RESTORE_DATA215__" localSheetId="19" hidden="1">#REF!,#REF!,#REF!,#REF!,#REF!,#REF!,#REF!,#REF!,#REF!,#REF!,#REF!,#REF!,#REF!,#REF!,#REF!</definedName>
    <definedName name="__APW_RESTORE_DATA215__" localSheetId="20" hidden="1">#REF!,#REF!,#REF!,#REF!,#REF!,#REF!,#REF!,#REF!,#REF!,#REF!,#REF!,#REF!,#REF!,#REF!,#REF!</definedName>
    <definedName name="__APW_RESTORE_DATA216__" localSheetId="19" hidden="1">#REF!,#REF!,#REF!,#REF!,#REF!,#REF!,#REF!,#REF!,#REF!,#REF!,#REF!,#REF!,#REF!,#REF!,#REF!</definedName>
    <definedName name="__APW_RESTORE_DATA216__" localSheetId="20" hidden="1">#REF!,#REF!,#REF!,#REF!,#REF!,#REF!,#REF!,#REF!,#REF!,#REF!,#REF!,#REF!,#REF!,#REF!,#REF!</definedName>
    <definedName name="__APW_RESTORE_DATA217__" localSheetId="19" hidden="1">#REF!,#REF!,#REF!,#REF!,#REF!,#REF!,#REF!,#REF!,#REF!,#REF!,#REF!,#REF!,#REF!,#REF!,#REF!</definedName>
    <definedName name="__APW_RESTORE_DATA217__" localSheetId="20" hidden="1">#REF!,#REF!,#REF!,#REF!,#REF!,#REF!,#REF!,#REF!,#REF!,#REF!,#REF!,#REF!,#REF!,#REF!,#REF!</definedName>
    <definedName name="__APW_RESTORE_DATA218__" localSheetId="19" hidden="1">#REF!,#REF!,#REF!,#REF!,#REF!,#REF!,#REF!,#REF!,#REF!,#REF!,#REF!,#REF!,#REF!,#REF!,#REF!</definedName>
    <definedName name="__APW_RESTORE_DATA218__" localSheetId="20" hidden="1">#REF!,#REF!,#REF!,#REF!,#REF!,#REF!,#REF!,#REF!,#REF!,#REF!,#REF!,#REF!,#REF!,#REF!,#REF!</definedName>
    <definedName name="__APW_RESTORE_DATA219__" localSheetId="19" hidden="1">#REF!,#REF!,#REF!,#REF!,#REF!,#REF!,#REF!,#REF!,#REF!,#REF!,#REF!,#REF!,#REF!,#REF!,#REF!</definedName>
    <definedName name="__APW_RESTORE_DATA219__" localSheetId="20" hidden="1">#REF!,#REF!,#REF!,#REF!,#REF!,#REF!,#REF!,#REF!,#REF!,#REF!,#REF!,#REF!,#REF!,#REF!,#REF!</definedName>
    <definedName name="__APW_RESTORE_DATA22__" localSheetId="19" hidden="1">#REF!,#REF!,#REF!,#REF!,#REF!,#REF!,#REF!,#REF!,#REF!,#REF!,#REF!,#REF!,#REF!,#REF!,#REF!</definedName>
    <definedName name="__APW_RESTORE_DATA22__" localSheetId="20" hidden="1">#REF!,#REF!,#REF!,#REF!,#REF!,#REF!,#REF!,#REF!,#REF!,#REF!,#REF!,#REF!,#REF!,#REF!,#REF!</definedName>
    <definedName name="__APW_RESTORE_DATA220__" localSheetId="19" hidden="1">#REF!,#REF!,#REF!,#REF!,#REF!,#REF!,#REF!,#REF!,#REF!,#REF!,#REF!,#REF!,#REF!,#REF!,#REF!</definedName>
    <definedName name="__APW_RESTORE_DATA220__" localSheetId="20" hidden="1">#REF!,#REF!,#REF!,#REF!,#REF!,#REF!,#REF!,#REF!,#REF!,#REF!,#REF!,#REF!,#REF!,#REF!,#REF!</definedName>
    <definedName name="__APW_RESTORE_DATA221__" localSheetId="19" hidden="1">#REF!,#REF!,#REF!,#REF!,#REF!,#REF!,#REF!,#REF!,#REF!,#REF!,#REF!,#REF!,#REF!,#REF!,#REF!</definedName>
    <definedName name="__APW_RESTORE_DATA221__" localSheetId="20" hidden="1">#REF!,#REF!,#REF!,#REF!,#REF!,#REF!,#REF!,#REF!,#REF!,#REF!,#REF!,#REF!,#REF!,#REF!,#REF!</definedName>
    <definedName name="__APW_RESTORE_DATA222__" localSheetId="19" hidden="1">#REF!,#REF!,#REF!,#REF!,#REF!,#REF!,#REF!,#REF!,#REF!,#REF!,#REF!,#REF!,#REF!,#REF!,#REF!</definedName>
    <definedName name="__APW_RESTORE_DATA222__" localSheetId="20" hidden="1">#REF!,#REF!,#REF!,#REF!,#REF!,#REF!,#REF!,#REF!,#REF!,#REF!,#REF!,#REF!,#REF!,#REF!,#REF!</definedName>
    <definedName name="__APW_RESTORE_DATA223__" localSheetId="19" hidden="1">#REF!,#REF!,#REF!,#REF!,#REF!,#REF!,#REF!,#REF!,#REF!,#REF!,#REF!,#REF!,#REF!,#REF!,#REF!</definedName>
    <definedName name="__APW_RESTORE_DATA223__" localSheetId="20" hidden="1">#REF!,#REF!,#REF!,#REF!,#REF!,#REF!,#REF!,#REF!,#REF!,#REF!,#REF!,#REF!,#REF!,#REF!,#REF!</definedName>
    <definedName name="__APW_RESTORE_DATA224__" localSheetId="19" hidden="1">#REF!,#REF!,#REF!,#REF!,#REF!,#REF!,#REF!,#REF!,#REF!,#REF!,#REF!,#REF!,#REF!,#REF!,#REF!</definedName>
    <definedName name="__APW_RESTORE_DATA224__" localSheetId="20" hidden="1">#REF!,#REF!,#REF!,#REF!,#REF!,#REF!,#REF!,#REF!,#REF!,#REF!,#REF!,#REF!,#REF!,#REF!,#REF!</definedName>
    <definedName name="__APW_RESTORE_DATA225__" localSheetId="19" hidden="1">#REF!,#REF!,#REF!,#REF!,#REF!,#REF!,#REF!,#REF!,#REF!,#REF!,#REF!,#REF!,#REF!,#REF!,#REF!</definedName>
    <definedName name="__APW_RESTORE_DATA225__" localSheetId="20" hidden="1">#REF!,#REF!,#REF!,#REF!,#REF!,#REF!,#REF!,#REF!,#REF!,#REF!,#REF!,#REF!,#REF!,#REF!,#REF!</definedName>
    <definedName name="__APW_RESTORE_DATA226__" localSheetId="19" hidden="1">#REF!,#REF!,#REF!,#REF!,#REF!,#REF!,#REF!,#REF!,#REF!,#REF!,#REF!,#REF!,#REF!,#REF!,#REF!</definedName>
    <definedName name="__APW_RESTORE_DATA226__" localSheetId="20" hidden="1">#REF!,#REF!,#REF!,#REF!,#REF!,#REF!,#REF!,#REF!,#REF!,#REF!,#REF!,#REF!,#REF!,#REF!,#REF!</definedName>
    <definedName name="__APW_RESTORE_DATA227__" localSheetId="19" hidden="1">#REF!,#REF!,#REF!,#REF!,#REF!,#REF!,#REF!,#REF!,#REF!,#REF!,#REF!,#REF!,#REF!,#REF!,#REF!</definedName>
    <definedName name="__APW_RESTORE_DATA227__" localSheetId="20" hidden="1">#REF!,#REF!,#REF!,#REF!,#REF!,#REF!,#REF!,#REF!,#REF!,#REF!,#REF!,#REF!,#REF!,#REF!,#REF!</definedName>
    <definedName name="__APW_RESTORE_DATA228__" localSheetId="19" hidden="1">#REF!,#REF!,#REF!,#REF!,#REF!,#REF!,#REF!,#REF!,#REF!,#REF!,#REF!,#REF!,#REF!,#REF!,#REF!</definedName>
    <definedName name="__APW_RESTORE_DATA228__" localSheetId="20" hidden="1">#REF!,#REF!,#REF!,#REF!,#REF!,#REF!,#REF!,#REF!,#REF!,#REF!,#REF!,#REF!,#REF!,#REF!,#REF!</definedName>
    <definedName name="__APW_RESTORE_DATA229__" localSheetId="19" hidden="1">#REF!,#REF!,#REF!,#REF!,#REF!,#REF!,#REF!,#REF!,#REF!,#REF!,#REF!,#REF!,#REF!,#REF!,#REF!</definedName>
    <definedName name="__APW_RESTORE_DATA229__" localSheetId="20" hidden="1">#REF!,#REF!,#REF!,#REF!,#REF!,#REF!,#REF!,#REF!,#REF!,#REF!,#REF!,#REF!,#REF!,#REF!,#REF!</definedName>
    <definedName name="__APW_RESTORE_DATA23__" localSheetId="19" hidden="1">#REF!,#REF!,#REF!,#REF!,#REF!,#REF!,#REF!,#REF!,#REF!,#REF!,#REF!,#REF!,#REF!,#REF!,#REF!</definedName>
    <definedName name="__APW_RESTORE_DATA23__" localSheetId="20" hidden="1">#REF!,#REF!,#REF!,#REF!,#REF!,#REF!,#REF!,#REF!,#REF!,#REF!,#REF!,#REF!,#REF!,#REF!,#REF!</definedName>
    <definedName name="__APW_RESTORE_DATA230__" localSheetId="19" hidden="1">#REF!,#REF!,#REF!,#REF!,#REF!,#REF!,#REF!,#REF!,#REF!,#REF!,#REF!,#REF!,#REF!,#REF!,#REF!</definedName>
    <definedName name="__APW_RESTORE_DATA230__" localSheetId="20" hidden="1">#REF!,#REF!,#REF!,#REF!,#REF!,#REF!,#REF!,#REF!,#REF!,#REF!,#REF!,#REF!,#REF!,#REF!,#REF!</definedName>
    <definedName name="__APW_RESTORE_DATA231__" localSheetId="19" hidden="1">#REF!,#REF!,#REF!,#REF!,#REF!,#REF!,#REF!,#REF!,#REF!,#REF!,#REF!,#REF!,#REF!,#REF!,#REF!</definedName>
    <definedName name="__APW_RESTORE_DATA231__" localSheetId="20" hidden="1">#REF!,#REF!,#REF!,#REF!,#REF!,#REF!,#REF!,#REF!,#REF!,#REF!,#REF!,#REF!,#REF!,#REF!,#REF!</definedName>
    <definedName name="__APW_RESTORE_DATA232__" localSheetId="19" hidden="1">#REF!,#REF!,#REF!,#REF!,#REF!,#REF!,#REF!,#REF!,#REF!,#REF!,#REF!,#REF!,#REF!,#REF!,#REF!</definedName>
    <definedName name="__APW_RESTORE_DATA232__" localSheetId="20" hidden="1">#REF!,#REF!,#REF!,#REF!,#REF!,#REF!,#REF!,#REF!,#REF!,#REF!,#REF!,#REF!,#REF!,#REF!,#REF!</definedName>
    <definedName name="__APW_RESTORE_DATA233__" localSheetId="19" hidden="1">#REF!,#REF!,#REF!,#REF!,#REF!,#REF!,#REF!,#REF!,#REF!,#REF!,#REF!,#REF!,#REF!,#REF!,#REF!</definedName>
    <definedName name="__APW_RESTORE_DATA233__" localSheetId="20" hidden="1">#REF!,#REF!,#REF!,#REF!,#REF!,#REF!,#REF!,#REF!,#REF!,#REF!,#REF!,#REF!,#REF!,#REF!,#REF!</definedName>
    <definedName name="__APW_RESTORE_DATA234__" localSheetId="19" hidden="1">#REF!,#REF!,#REF!,#REF!,#REF!,#REF!,#REF!,#REF!,#REF!,#REF!,#REF!,#REF!,#REF!,#REF!,#REF!</definedName>
    <definedName name="__APW_RESTORE_DATA234__" localSheetId="20" hidden="1">#REF!,#REF!,#REF!,#REF!,#REF!,#REF!,#REF!,#REF!,#REF!,#REF!,#REF!,#REF!,#REF!,#REF!,#REF!</definedName>
    <definedName name="__APW_RESTORE_DATA235__" localSheetId="19" hidden="1">#REF!,#REF!,#REF!,#REF!,#REF!,#REF!,#REF!,#REF!,#REF!,#REF!,#REF!,#REF!,#REF!,#REF!,#REF!</definedName>
    <definedName name="__APW_RESTORE_DATA235__" localSheetId="20" hidden="1">#REF!,#REF!,#REF!,#REF!,#REF!,#REF!,#REF!,#REF!,#REF!,#REF!,#REF!,#REF!,#REF!,#REF!,#REF!</definedName>
    <definedName name="__APW_RESTORE_DATA236__" localSheetId="19" hidden="1">#REF!,#REF!,#REF!,#REF!,#REF!,#REF!,#REF!,#REF!,#REF!,#REF!,#REF!,#REF!,#REF!,#REF!,#REF!</definedName>
    <definedName name="__APW_RESTORE_DATA236__" localSheetId="20" hidden="1">#REF!,#REF!,#REF!,#REF!,#REF!,#REF!,#REF!,#REF!,#REF!,#REF!,#REF!,#REF!,#REF!,#REF!,#REF!</definedName>
    <definedName name="__APW_RESTORE_DATA237__" localSheetId="19" hidden="1">#REF!,#REF!,#REF!,#REF!,#REF!,#REF!,#REF!,#REF!,#REF!,#REF!,#REF!,#REF!,#REF!,#REF!,#REF!</definedName>
    <definedName name="__APW_RESTORE_DATA237__" localSheetId="20" hidden="1">#REF!,#REF!,#REF!,#REF!,#REF!,#REF!,#REF!,#REF!,#REF!,#REF!,#REF!,#REF!,#REF!,#REF!,#REF!</definedName>
    <definedName name="__APW_RESTORE_DATA238__" localSheetId="19" hidden="1">#REF!,#REF!,#REF!,#REF!,#REF!,#REF!,#REF!,#REF!,#REF!,#REF!,#REF!,#REF!,#REF!,#REF!,#REF!</definedName>
    <definedName name="__APW_RESTORE_DATA238__" localSheetId="20" hidden="1">#REF!,#REF!,#REF!,#REF!,#REF!,#REF!,#REF!,#REF!,#REF!,#REF!,#REF!,#REF!,#REF!,#REF!,#REF!</definedName>
    <definedName name="__APW_RESTORE_DATA239__" localSheetId="19" hidden="1">#REF!,#REF!,#REF!,#REF!,#REF!,#REF!,#REF!,#REF!,#REF!,#REF!,#REF!,#REF!,#REF!,#REF!,#REF!</definedName>
    <definedName name="__APW_RESTORE_DATA239__" localSheetId="20" hidden="1">#REF!,#REF!,#REF!,#REF!,#REF!,#REF!,#REF!,#REF!,#REF!,#REF!,#REF!,#REF!,#REF!,#REF!,#REF!</definedName>
    <definedName name="__APW_RESTORE_DATA24__" localSheetId="19" hidden="1">#REF!,#REF!,#REF!,#REF!,#REF!,#REF!,#REF!,#REF!,#REF!,#REF!,#REF!,#REF!,#REF!,#REF!,#REF!</definedName>
    <definedName name="__APW_RESTORE_DATA24__" localSheetId="20" hidden="1">#REF!,#REF!,#REF!,#REF!,#REF!,#REF!,#REF!,#REF!,#REF!,#REF!,#REF!,#REF!,#REF!,#REF!,#REF!</definedName>
    <definedName name="__APW_RESTORE_DATA240__" localSheetId="19" hidden="1">#REF!,#REF!,#REF!,#REF!,#REF!,#REF!,#REF!,#REF!,#REF!,#REF!,#REF!,#REF!,#REF!,#REF!,#REF!</definedName>
    <definedName name="__APW_RESTORE_DATA240__" localSheetId="20" hidden="1">#REF!,#REF!,#REF!,#REF!,#REF!,#REF!,#REF!,#REF!,#REF!,#REF!,#REF!,#REF!,#REF!,#REF!,#REF!</definedName>
    <definedName name="__APW_RESTORE_DATA241__" localSheetId="19" hidden="1">#REF!,#REF!,#REF!,#REF!,#REF!,#REF!,#REF!,#REF!,#REF!,#REF!,#REF!,#REF!,#REF!,#REF!,#REF!</definedName>
    <definedName name="__APW_RESTORE_DATA241__" localSheetId="20" hidden="1">#REF!,#REF!,#REF!,#REF!,#REF!,#REF!,#REF!,#REF!,#REF!,#REF!,#REF!,#REF!,#REF!,#REF!,#REF!</definedName>
    <definedName name="__APW_RESTORE_DATA242__" localSheetId="19" hidden="1">#REF!,#REF!,#REF!,#REF!,#REF!,#REF!,#REF!,#REF!,#REF!,#REF!,#REF!,#REF!,#REF!,#REF!,#REF!</definedName>
    <definedName name="__APW_RESTORE_DATA242__" localSheetId="20" hidden="1">#REF!,#REF!,#REF!,#REF!,#REF!,#REF!,#REF!,#REF!,#REF!,#REF!,#REF!,#REF!,#REF!,#REF!,#REF!</definedName>
    <definedName name="__APW_RESTORE_DATA243__" localSheetId="19" hidden="1">#REF!,#REF!,#REF!,#REF!,#REF!,#REF!,#REF!,#REF!,#REF!,#REF!,#REF!,#REF!,#REF!,#REF!,#REF!</definedName>
    <definedName name="__APW_RESTORE_DATA243__" localSheetId="20" hidden="1">#REF!,#REF!,#REF!,#REF!,#REF!,#REF!,#REF!,#REF!,#REF!,#REF!,#REF!,#REF!,#REF!,#REF!,#REF!</definedName>
    <definedName name="__APW_RESTORE_DATA244__" localSheetId="19" hidden="1">#REF!,#REF!,#REF!,#REF!,#REF!,#REF!,#REF!,#REF!,#REF!,#REF!,#REF!,#REF!,#REF!,#REF!,#REF!</definedName>
    <definedName name="__APW_RESTORE_DATA244__" localSheetId="20" hidden="1">#REF!,#REF!,#REF!,#REF!,#REF!,#REF!,#REF!,#REF!,#REF!,#REF!,#REF!,#REF!,#REF!,#REF!,#REF!</definedName>
    <definedName name="__APW_RESTORE_DATA245__" localSheetId="19" hidden="1">#REF!,#REF!,#REF!,#REF!,#REF!,#REF!,#REF!,#REF!,#REF!,#REF!,#REF!,#REF!,#REF!,#REF!,#REF!</definedName>
    <definedName name="__APW_RESTORE_DATA245__" localSheetId="20" hidden="1">#REF!,#REF!,#REF!,#REF!,#REF!,#REF!,#REF!,#REF!,#REF!,#REF!,#REF!,#REF!,#REF!,#REF!,#REF!</definedName>
    <definedName name="__APW_RESTORE_DATA246__" localSheetId="19" hidden="1">#REF!,#REF!,#REF!,#REF!,#REF!,#REF!,#REF!,#REF!,#REF!,#REF!,#REF!,#REF!,#REF!,#REF!,#REF!</definedName>
    <definedName name="__APW_RESTORE_DATA246__" localSheetId="20" hidden="1">#REF!,#REF!,#REF!,#REF!,#REF!,#REF!,#REF!,#REF!,#REF!,#REF!,#REF!,#REF!,#REF!,#REF!,#REF!</definedName>
    <definedName name="__APW_RESTORE_DATA247__" localSheetId="19" hidden="1">#REF!,#REF!,#REF!,#REF!,#REF!,#REF!,#REF!,#REF!,#REF!,#REF!,#REF!,#REF!,#REF!,#REF!,#REF!</definedName>
    <definedName name="__APW_RESTORE_DATA247__" localSheetId="20" hidden="1">#REF!,#REF!,#REF!,#REF!,#REF!,#REF!,#REF!,#REF!,#REF!,#REF!,#REF!,#REF!,#REF!,#REF!,#REF!</definedName>
    <definedName name="__APW_RESTORE_DATA248__" localSheetId="19" hidden="1">#REF!,#REF!,#REF!,#REF!,#REF!,#REF!,#REF!,#REF!,#REF!,#REF!,#REF!,#REF!,#REF!,#REF!,#REF!</definedName>
    <definedName name="__APW_RESTORE_DATA248__" localSheetId="20" hidden="1">#REF!,#REF!,#REF!,#REF!,#REF!,#REF!,#REF!,#REF!,#REF!,#REF!,#REF!,#REF!,#REF!,#REF!,#REF!</definedName>
    <definedName name="__APW_RESTORE_DATA249__" localSheetId="19" hidden="1">#REF!,#REF!,#REF!,#REF!,#REF!,#REF!,#REF!,#REF!,#REF!,#REF!,#REF!,#REF!,#REF!,#REF!,#REF!</definedName>
    <definedName name="__APW_RESTORE_DATA249__" localSheetId="20" hidden="1">#REF!,#REF!,#REF!,#REF!,#REF!,#REF!,#REF!,#REF!,#REF!,#REF!,#REF!,#REF!,#REF!,#REF!,#REF!</definedName>
    <definedName name="__APW_RESTORE_DATA25__" localSheetId="19" hidden="1">#REF!,#REF!,#REF!,#REF!,#REF!,#REF!,#REF!,#REF!,#REF!,#REF!,#REF!,#REF!,#REF!,#REF!,#REF!</definedName>
    <definedName name="__APW_RESTORE_DATA25__" localSheetId="20" hidden="1">#REF!,#REF!,#REF!,#REF!,#REF!,#REF!,#REF!,#REF!,#REF!,#REF!,#REF!,#REF!,#REF!,#REF!,#REF!</definedName>
    <definedName name="__APW_RESTORE_DATA250__" localSheetId="19" hidden="1">#REF!,#REF!,#REF!,#REF!,#REF!,#REF!,#REF!,#REF!,#REF!,#REF!,#REF!,#REF!,#REF!,#REF!,#REF!</definedName>
    <definedName name="__APW_RESTORE_DATA250__" localSheetId="20" hidden="1">#REF!,#REF!,#REF!,#REF!,#REF!,#REF!,#REF!,#REF!,#REF!,#REF!,#REF!,#REF!,#REF!,#REF!,#REF!</definedName>
    <definedName name="__APW_RESTORE_DATA251__" localSheetId="19" hidden="1">#REF!,#REF!,#REF!,#REF!,#REF!,#REF!,#REF!,#REF!,#REF!,#REF!,#REF!,#REF!,#REF!,#REF!,#REF!</definedName>
    <definedName name="__APW_RESTORE_DATA251__" localSheetId="20" hidden="1">#REF!,#REF!,#REF!,#REF!,#REF!,#REF!,#REF!,#REF!,#REF!,#REF!,#REF!,#REF!,#REF!,#REF!,#REF!</definedName>
    <definedName name="__APW_RESTORE_DATA252__" localSheetId="19" hidden="1">#REF!,#REF!,#REF!,#REF!,#REF!,#REF!,#REF!,#REF!,#REF!,#REF!,#REF!,#REF!,#REF!,#REF!,#REF!</definedName>
    <definedName name="__APW_RESTORE_DATA252__" localSheetId="20" hidden="1">#REF!,#REF!,#REF!,#REF!,#REF!,#REF!,#REF!,#REF!,#REF!,#REF!,#REF!,#REF!,#REF!,#REF!,#REF!</definedName>
    <definedName name="__APW_RESTORE_DATA253__" localSheetId="19" hidden="1">#REF!,#REF!,#REF!,#REF!,#REF!,#REF!,#REF!,#REF!,#REF!,#REF!,#REF!,#REF!,#REF!,#REF!,#REF!</definedName>
    <definedName name="__APW_RESTORE_DATA253__" localSheetId="20" hidden="1">#REF!,#REF!,#REF!,#REF!,#REF!,#REF!,#REF!,#REF!,#REF!,#REF!,#REF!,#REF!,#REF!,#REF!,#REF!</definedName>
    <definedName name="__APW_RESTORE_DATA254__" localSheetId="19" hidden="1">#REF!,#REF!,#REF!,#REF!,#REF!,#REF!,#REF!,#REF!,#REF!,#REF!,#REF!,#REF!,#REF!,#REF!,#REF!</definedName>
    <definedName name="__APW_RESTORE_DATA254__" localSheetId="20" hidden="1">#REF!,#REF!,#REF!,#REF!,#REF!,#REF!,#REF!,#REF!,#REF!,#REF!,#REF!,#REF!,#REF!,#REF!,#REF!</definedName>
    <definedName name="__APW_RESTORE_DATA255__" localSheetId="19" hidden="1">#REF!,#REF!,#REF!,#REF!,#REF!,#REF!,#REF!,#REF!,#REF!,#REF!,#REF!,#REF!,#REF!,#REF!,#REF!</definedName>
    <definedName name="__APW_RESTORE_DATA255__" localSheetId="20" hidden="1">#REF!,#REF!,#REF!,#REF!,#REF!,#REF!,#REF!,#REF!,#REF!,#REF!,#REF!,#REF!,#REF!,#REF!,#REF!</definedName>
    <definedName name="__APW_RESTORE_DATA256__" localSheetId="19" hidden="1">#REF!,#REF!,#REF!,#REF!,#REF!,#REF!,#REF!,#REF!,#REF!,#REF!,#REF!,#REF!,#REF!,#REF!,#REF!</definedName>
    <definedName name="__APW_RESTORE_DATA256__" localSheetId="20" hidden="1">#REF!,#REF!,#REF!,#REF!,#REF!,#REF!,#REF!,#REF!,#REF!,#REF!,#REF!,#REF!,#REF!,#REF!,#REF!</definedName>
    <definedName name="__APW_RESTORE_DATA257__" localSheetId="19" hidden="1">#REF!,#REF!,#REF!,#REF!,#REF!,#REF!,#REF!,#REF!,#REF!,#REF!,#REF!,#REF!,#REF!,#REF!,#REF!</definedName>
    <definedName name="__APW_RESTORE_DATA257__" localSheetId="20" hidden="1">#REF!,#REF!,#REF!,#REF!,#REF!,#REF!,#REF!,#REF!,#REF!,#REF!,#REF!,#REF!,#REF!,#REF!,#REF!</definedName>
    <definedName name="__APW_RESTORE_DATA258__" localSheetId="19" hidden="1">#REF!,#REF!,#REF!,#REF!,#REF!,#REF!,#REF!,#REF!,#REF!,#REF!,#REF!,#REF!,#REF!,#REF!,#REF!</definedName>
    <definedName name="__APW_RESTORE_DATA258__" localSheetId="20" hidden="1">#REF!,#REF!,#REF!,#REF!,#REF!,#REF!,#REF!,#REF!,#REF!,#REF!,#REF!,#REF!,#REF!,#REF!,#REF!</definedName>
    <definedName name="__APW_RESTORE_DATA259__" localSheetId="19" hidden="1">#REF!,#REF!,#REF!,#REF!,#REF!,#REF!,#REF!,#REF!,#REF!,#REF!,#REF!,#REF!,#REF!,#REF!,#REF!</definedName>
    <definedName name="__APW_RESTORE_DATA259__" localSheetId="20" hidden="1">#REF!,#REF!,#REF!,#REF!,#REF!,#REF!,#REF!,#REF!,#REF!,#REF!,#REF!,#REF!,#REF!,#REF!,#REF!</definedName>
    <definedName name="__APW_RESTORE_DATA26__" localSheetId="19" hidden="1">#REF!,#REF!,#REF!,#REF!,#REF!,#REF!,#REF!,#REF!,#REF!,#REF!,#REF!,#REF!,#REF!,#REF!,#REF!</definedName>
    <definedName name="__APW_RESTORE_DATA26__" localSheetId="20" hidden="1">#REF!,#REF!,#REF!,#REF!,#REF!,#REF!,#REF!,#REF!,#REF!,#REF!,#REF!,#REF!,#REF!,#REF!,#REF!</definedName>
    <definedName name="__APW_RESTORE_DATA260__" localSheetId="19" hidden="1">#REF!,#REF!,#REF!,#REF!,#REF!,#REF!,#REF!,#REF!,#REF!,#REF!,#REF!,#REF!,#REF!,#REF!,#REF!</definedName>
    <definedName name="__APW_RESTORE_DATA260__" localSheetId="20" hidden="1">#REF!,#REF!,#REF!,#REF!,#REF!,#REF!,#REF!,#REF!,#REF!,#REF!,#REF!,#REF!,#REF!,#REF!,#REF!</definedName>
    <definedName name="__APW_RESTORE_DATA261__" localSheetId="19" hidden="1">#REF!,#REF!,#REF!,#REF!,#REF!,#REF!,#REF!,#REF!,#REF!,#REF!,#REF!,#REF!,#REF!,#REF!,#REF!</definedName>
    <definedName name="__APW_RESTORE_DATA261__" localSheetId="20" hidden="1">#REF!,#REF!,#REF!,#REF!,#REF!,#REF!,#REF!,#REF!,#REF!,#REF!,#REF!,#REF!,#REF!,#REF!,#REF!</definedName>
    <definedName name="__APW_RESTORE_DATA262__" localSheetId="19" hidden="1">#REF!,#REF!,#REF!,#REF!,#REF!,#REF!,#REF!,#REF!,#REF!,#REF!,#REF!,#REF!,#REF!,#REF!,#REF!</definedName>
    <definedName name="__APW_RESTORE_DATA262__" localSheetId="20" hidden="1">#REF!,#REF!,#REF!,#REF!,#REF!,#REF!,#REF!,#REF!,#REF!,#REF!,#REF!,#REF!,#REF!,#REF!,#REF!</definedName>
    <definedName name="__APW_RESTORE_DATA263__" localSheetId="19" hidden="1">#REF!,#REF!,#REF!,#REF!,#REF!,#REF!,#REF!,#REF!,#REF!,#REF!,#REF!,#REF!,#REF!,#REF!,#REF!</definedName>
    <definedName name="__APW_RESTORE_DATA263__" localSheetId="20" hidden="1">#REF!,#REF!,#REF!,#REF!,#REF!,#REF!,#REF!,#REF!,#REF!,#REF!,#REF!,#REF!,#REF!,#REF!,#REF!</definedName>
    <definedName name="__APW_RESTORE_DATA264__" localSheetId="19" hidden="1">#REF!,#REF!,#REF!,#REF!,#REF!,#REF!,#REF!,#REF!,#REF!,#REF!,#REF!,#REF!,#REF!,#REF!,#REF!</definedName>
    <definedName name="__APW_RESTORE_DATA264__" localSheetId="20" hidden="1">#REF!,#REF!,#REF!,#REF!,#REF!,#REF!,#REF!,#REF!,#REF!,#REF!,#REF!,#REF!,#REF!,#REF!,#REF!</definedName>
    <definedName name="__APW_RESTORE_DATA265__" localSheetId="19" hidden="1">#REF!,#REF!,#REF!,#REF!,#REF!,#REF!,#REF!,#REF!,#REF!,#REF!,#REF!,#REF!,#REF!,#REF!,#REF!</definedName>
    <definedName name="__APW_RESTORE_DATA265__" localSheetId="20" hidden="1">#REF!,#REF!,#REF!,#REF!,#REF!,#REF!,#REF!,#REF!,#REF!,#REF!,#REF!,#REF!,#REF!,#REF!,#REF!</definedName>
    <definedName name="__APW_RESTORE_DATA266__" localSheetId="19" hidden="1">#REF!,#REF!,#REF!,#REF!,#REF!,#REF!,#REF!,#REF!,#REF!,#REF!,#REF!,#REF!,#REF!,#REF!,#REF!</definedName>
    <definedName name="__APW_RESTORE_DATA266__" localSheetId="20" hidden="1">#REF!,#REF!,#REF!,#REF!,#REF!,#REF!,#REF!,#REF!,#REF!,#REF!,#REF!,#REF!,#REF!,#REF!,#REF!</definedName>
    <definedName name="__APW_RESTORE_DATA267__" localSheetId="19" hidden="1">#REF!,#REF!,#REF!,#REF!,#REF!,#REF!,#REF!,#REF!,#REF!,#REF!,#REF!,#REF!,#REF!,#REF!,#REF!</definedName>
    <definedName name="__APW_RESTORE_DATA267__" localSheetId="20" hidden="1">#REF!,#REF!,#REF!,#REF!,#REF!,#REF!,#REF!,#REF!,#REF!,#REF!,#REF!,#REF!,#REF!,#REF!,#REF!</definedName>
    <definedName name="__APW_RESTORE_DATA268__" localSheetId="19" hidden="1">#REF!,#REF!,#REF!,#REF!,#REF!,#REF!,#REF!,#REF!,#REF!,#REF!,#REF!,#REF!,#REF!,#REF!,#REF!</definedName>
    <definedName name="__APW_RESTORE_DATA268__" localSheetId="20" hidden="1">#REF!,#REF!,#REF!,#REF!,#REF!,#REF!,#REF!,#REF!,#REF!,#REF!,#REF!,#REF!,#REF!,#REF!,#REF!</definedName>
    <definedName name="__APW_RESTORE_DATA269__" localSheetId="19" hidden="1">#REF!,#REF!,#REF!,#REF!,#REF!,#REF!,#REF!,#REF!,#REF!,#REF!,#REF!,#REF!,#REF!,#REF!,#REF!</definedName>
    <definedName name="__APW_RESTORE_DATA269__" localSheetId="20" hidden="1">#REF!,#REF!,#REF!,#REF!,#REF!,#REF!,#REF!,#REF!,#REF!,#REF!,#REF!,#REF!,#REF!,#REF!,#REF!</definedName>
    <definedName name="__APW_RESTORE_DATA27__" localSheetId="19" hidden="1">#REF!,#REF!,#REF!,#REF!,#REF!,#REF!,#REF!,#REF!,#REF!,#REF!,#REF!,#REF!,#REF!,#REF!,#REF!</definedName>
    <definedName name="__APW_RESTORE_DATA27__" localSheetId="20" hidden="1">#REF!,#REF!,#REF!,#REF!,#REF!,#REF!,#REF!,#REF!,#REF!,#REF!,#REF!,#REF!,#REF!,#REF!,#REF!</definedName>
    <definedName name="__APW_RESTORE_DATA270__" localSheetId="19" hidden="1">#REF!,#REF!,#REF!,#REF!,#REF!,#REF!,#REF!,#REF!,#REF!,#REF!,#REF!,#REF!,#REF!,#REF!</definedName>
    <definedName name="__APW_RESTORE_DATA270__" localSheetId="20" hidden="1">#REF!,#REF!,#REF!,#REF!,#REF!,#REF!,#REF!,#REF!,#REF!,#REF!,#REF!,#REF!,#REF!,#REF!</definedName>
    <definedName name="__APW_RESTORE_DATA271__" localSheetId="19" hidden="1">#REF!,#REF!,#REF!,#REF!,#REF!,#REF!,#REF!,#REF!,#REF!,#REF!,#REF!,#REF!,#REF!,#REF!</definedName>
    <definedName name="__APW_RESTORE_DATA271__" localSheetId="20" hidden="1">#REF!,#REF!,#REF!,#REF!,#REF!,#REF!,#REF!,#REF!,#REF!,#REF!,#REF!,#REF!,#REF!,#REF!</definedName>
    <definedName name="__APW_RESTORE_DATA272__" localSheetId="19" hidden="1">#REF!,#REF!,#REF!,#REF!,#REF!,#REF!,#REF!,#REF!,#REF!,#REF!,#REF!,#REF!,#REF!,#REF!</definedName>
    <definedName name="__APW_RESTORE_DATA272__" localSheetId="20" hidden="1">#REF!,#REF!,#REF!,#REF!,#REF!,#REF!,#REF!,#REF!,#REF!,#REF!,#REF!,#REF!,#REF!,#REF!</definedName>
    <definedName name="__APW_RESTORE_DATA273__" localSheetId="19" hidden="1">#REF!,#REF!,#REF!,#REF!,#REF!,#REF!,#REF!,#REF!,#REF!,#REF!,#REF!,#REF!,#REF!,#REF!</definedName>
    <definedName name="__APW_RESTORE_DATA273__" localSheetId="20" hidden="1">#REF!,#REF!,#REF!,#REF!,#REF!,#REF!,#REF!,#REF!,#REF!,#REF!,#REF!,#REF!,#REF!,#REF!</definedName>
    <definedName name="__APW_RESTORE_DATA274__" localSheetId="19" hidden="1">#REF!,#REF!,#REF!,#REF!,#REF!,#REF!,#REF!,#REF!,#REF!,#REF!,#REF!,#REF!,#REF!,#REF!</definedName>
    <definedName name="__APW_RESTORE_DATA274__" localSheetId="20" hidden="1">#REF!,#REF!,#REF!,#REF!,#REF!,#REF!,#REF!,#REF!,#REF!,#REF!,#REF!,#REF!,#REF!,#REF!</definedName>
    <definedName name="__APW_RESTORE_DATA275__" localSheetId="19" hidden="1">#REF!,#REF!,#REF!,#REF!,#REF!,#REF!,#REF!,#REF!,#REF!,#REF!,#REF!,#REF!,#REF!,#REF!</definedName>
    <definedName name="__APW_RESTORE_DATA275__" localSheetId="20" hidden="1">#REF!,#REF!,#REF!,#REF!,#REF!,#REF!,#REF!,#REF!,#REF!,#REF!,#REF!,#REF!,#REF!,#REF!</definedName>
    <definedName name="__APW_RESTORE_DATA276__" localSheetId="19" hidden="1">#REF!,#REF!,#REF!,#REF!,#REF!,#REF!,#REF!,#REF!,#REF!,#REF!,#REF!,#REF!,#REF!,#REF!</definedName>
    <definedName name="__APW_RESTORE_DATA276__" localSheetId="20" hidden="1">#REF!,#REF!,#REF!,#REF!,#REF!,#REF!,#REF!,#REF!,#REF!,#REF!,#REF!,#REF!,#REF!,#REF!</definedName>
    <definedName name="__APW_RESTORE_DATA277__" localSheetId="19" hidden="1">#REF!,#REF!,#REF!,#REF!,#REF!,#REF!,#REF!,#REF!,#REF!,#REF!,#REF!,#REF!,#REF!,#REF!</definedName>
    <definedName name="__APW_RESTORE_DATA277__" localSheetId="20" hidden="1">#REF!,#REF!,#REF!,#REF!,#REF!,#REF!,#REF!,#REF!,#REF!,#REF!,#REF!,#REF!,#REF!,#REF!</definedName>
    <definedName name="__APW_RESTORE_DATA278__" localSheetId="19" hidden="1">#REF!,#REF!,#REF!,#REF!,#REF!,#REF!,#REF!,#REF!,#REF!,#REF!,#REF!,#REF!,#REF!,#REF!</definedName>
    <definedName name="__APW_RESTORE_DATA278__" localSheetId="20" hidden="1">#REF!,#REF!,#REF!,#REF!,#REF!,#REF!,#REF!,#REF!,#REF!,#REF!,#REF!,#REF!,#REF!,#REF!</definedName>
    <definedName name="__APW_RESTORE_DATA279__" localSheetId="19" hidden="1">#REF!,#REF!,#REF!,#REF!,#REF!,#REF!,#REF!,#REF!,#REF!,#REF!,#REF!,#REF!,#REF!,#REF!</definedName>
    <definedName name="__APW_RESTORE_DATA279__" localSheetId="20" hidden="1">#REF!,#REF!,#REF!,#REF!,#REF!,#REF!,#REF!,#REF!,#REF!,#REF!,#REF!,#REF!,#REF!,#REF!</definedName>
    <definedName name="__APW_RESTORE_DATA28__" localSheetId="19" hidden="1">#REF!,#REF!,#REF!,#REF!,#REF!,#REF!,#REF!,#REF!,#REF!,#REF!,#REF!,#REF!,#REF!,#REF!,#REF!</definedName>
    <definedName name="__APW_RESTORE_DATA28__" localSheetId="20" hidden="1">#REF!,#REF!,#REF!,#REF!,#REF!,#REF!,#REF!,#REF!,#REF!,#REF!,#REF!,#REF!,#REF!,#REF!,#REF!</definedName>
    <definedName name="__APW_RESTORE_DATA280__" localSheetId="19" hidden="1">#REF!,#REF!,#REF!,#REF!,#REF!,#REF!,#REF!,#REF!,#REF!,#REF!,#REF!,#REF!,#REF!,#REF!</definedName>
    <definedName name="__APW_RESTORE_DATA280__" localSheetId="20" hidden="1">#REF!,#REF!,#REF!,#REF!,#REF!,#REF!,#REF!,#REF!,#REF!,#REF!,#REF!,#REF!,#REF!,#REF!</definedName>
    <definedName name="__APW_RESTORE_DATA281__" localSheetId="19" hidden="1">#REF!,#REF!,#REF!,#REF!,#REF!,#REF!,#REF!,#REF!,#REF!,#REF!,#REF!,#REF!,#REF!,#REF!</definedName>
    <definedName name="__APW_RESTORE_DATA281__" localSheetId="20" hidden="1">#REF!,#REF!,#REF!,#REF!,#REF!,#REF!,#REF!,#REF!,#REF!,#REF!,#REF!,#REF!,#REF!,#REF!</definedName>
    <definedName name="__APW_RESTORE_DATA282__" localSheetId="19" hidden="1">#REF!,#REF!,#REF!,#REF!,#REF!,#REF!,#REF!,#REF!,#REF!,#REF!,#REF!,#REF!,#REF!,#REF!</definedName>
    <definedName name="__APW_RESTORE_DATA282__" localSheetId="20" hidden="1">#REF!,#REF!,#REF!,#REF!,#REF!,#REF!,#REF!,#REF!,#REF!,#REF!,#REF!,#REF!,#REF!,#REF!</definedName>
    <definedName name="__APW_RESTORE_DATA283__" localSheetId="19" hidden="1">#REF!,#REF!,#REF!,#REF!,#REF!,#REF!,#REF!,#REF!,#REF!,#REF!,#REF!,#REF!,#REF!,#REF!</definedName>
    <definedName name="__APW_RESTORE_DATA283__" localSheetId="20" hidden="1">#REF!,#REF!,#REF!,#REF!,#REF!,#REF!,#REF!,#REF!,#REF!,#REF!,#REF!,#REF!,#REF!,#REF!</definedName>
    <definedName name="__APW_RESTORE_DATA284__" localSheetId="19" hidden="1">#REF!,#REF!,#REF!,#REF!,#REF!,#REF!,#REF!,#REF!,#REF!,#REF!,#REF!,#REF!,#REF!,#REF!</definedName>
    <definedName name="__APW_RESTORE_DATA284__" localSheetId="20" hidden="1">#REF!,#REF!,#REF!,#REF!,#REF!,#REF!,#REF!,#REF!,#REF!,#REF!,#REF!,#REF!,#REF!,#REF!</definedName>
    <definedName name="__APW_RESTORE_DATA285__" localSheetId="19" hidden="1">#REF!,#REF!,#REF!,#REF!,#REF!,#REF!,#REF!,#REF!,#REF!,#REF!,#REF!,#REF!,#REF!,#REF!</definedName>
    <definedName name="__APW_RESTORE_DATA285__" localSheetId="20" hidden="1">#REF!,#REF!,#REF!,#REF!,#REF!,#REF!,#REF!,#REF!,#REF!,#REF!,#REF!,#REF!,#REF!,#REF!</definedName>
    <definedName name="__APW_RESTORE_DATA286__" localSheetId="19" hidden="1">#REF!,#REF!,#REF!,#REF!,#REF!,#REF!,#REF!,#REF!,#REF!,#REF!,#REF!,#REF!,#REF!,#REF!</definedName>
    <definedName name="__APW_RESTORE_DATA286__" localSheetId="20" hidden="1">#REF!,#REF!,#REF!,#REF!,#REF!,#REF!,#REF!,#REF!,#REF!,#REF!,#REF!,#REF!,#REF!,#REF!</definedName>
    <definedName name="__APW_RESTORE_DATA287__" localSheetId="19" hidden="1">#REF!,#REF!,#REF!,#REF!,#REF!,#REF!,#REF!,#REF!,#REF!,#REF!,#REF!,#REF!,#REF!,#REF!</definedName>
    <definedName name="__APW_RESTORE_DATA287__" localSheetId="20" hidden="1">#REF!,#REF!,#REF!,#REF!,#REF!,#REF!,#REF!,#REF!,#REF!,#REF!,#REF!,#REF!,#REF!,#REF!</definedName>
    <definedName name="__APW_RESTORE_DATA288__" localSheetId="19" hidden="1">#REF!,#REF!,#REF!,#REF!,#REF!,#REF!,#REF!,#REF!,#REF!,#REF!,#REF!,#REF!,#REF!,#REF!</definedName>
    <definedName name="__APW_RESTORE_DATA288__" localSheetId="20" hidden="1">#REF!,#REF!,#REF!,#REF!,#REF!,#REF!,#REF!,#REF!,#REF!,#REF!,#REF!,#REF!,#REF!,#REF!</definedName>
    <definedName name="__APW_RESTORE_DATA289__" localSheetId="19" hidden="1">#REF!,#REF!,#REF!,#REF!,#REF!,#REF!,#REF!,#REF!,#REF!,#REF!,#REF!,#REF!,#REF!,#REF!</definedName>
    <definedName name="__APW_RESTORE_DATA289__" localSheetId="20" hidden="1">#REF!,#REF!,#REF!,#REF!,#REF!,#REF!,#REF!,#REF!,#REF!,#REF!,#REF!,#REF!,#REF!,#REF!</definedName>
    <definedName name="__APW_RESTORE_DATA29__" localSheetId="19" hidden="1">#REF!,#REF!,#REF!,#REF!,#REF!,#REF!,#REF!,#REF!,#REF!,#REF!,#REF!,#REF!,#REF!,#REF!,#REF!</definedName>
    <definedName name="__APW_RESTORE_DATA29__" localSheetId="20" hidden="1">#REF!,#REF!,#REF!,#REF!,#REF!,#REF!,#REF!,#REF!,#REF!,#REF!,#REF!,#REF!,#REF!,#REF!,#REF!</definedName>
    <definedName name="__APW_RESTORE_DATA290__" localSheetId="19" hidden="1">#REF!,#REF!,#REF!,#REF!,#REF!,#REF!,#REF!,#REF!,#REF!,#REF!,#REF!,#REF!,#REF!,#REF!</definedName>
    <definedName name="__APW_RESTORE_DATA290__" localSheetId="20" hidden="1">#REF!,#REF!,#REF!,#REF!,#REF!,#REF!,#REF!,#REF!,#REF!,#REF!,#REF!,#REF!,#REF!,#REF!</definedName>
    <definedName name="__APW_RESTORE_DATA291__" localSheetId="19" hidden="1">#REF!,#REF!,#REF!,#REF!,#REF!,#REF!,#REF!,#REF!,#REF!,#REF!,#REF!,#REF!,#REF!,#REF!</definedName>
    <definedName name="__APW_RESTORE_DATA291__" localSheetId="20" hidden="1">#REF!,#REF!,#REF!,#REF!,#REF!,#REF!,#REF!,#REF!,#REF!,#REF!,#REF!,#REF!,#REF!,#REF!</definedName>
    <definedName name="__APW_RESTORE_DATA292__" localSheetId="19" hidden="1">#REF!,#REF!,#REF!,#REF!,#REF!,#REF!,#REF!,#REF!,#REF!,#REF!,#REF!,#REF!,#REF!,#REF!</definedName>
    <definedName name="__APW_RESTORE_DATA292__" localSheetId="20" hidden="1">#REF!,#REF!,#REF!,#REF!,#REF!,#REF!,#REF!,#REF!,#REF!,#REF!,#REF!,#REF!,#REF!,#REF!</definedName>
    <definedName name="__APW_RESTORE_DATA293__" localSheetId="19" hidden="1">#REF!,#REF!,#REF!,#REF!,#REF!,#REF!,#REF!,#REF!,#REF!,#REF!,#REF!,#REF!,#REF!,#REF!</definedName>
    <definedName name="__APW_RESTORE_DATA293__" localSheetId="20" hidden="1">#REF!,#REF!,#REF!,#REF!,#REF!,#REF!,#REF!,#REF!,#REF!,#REF!,#REF!,#REF!,#REF!,#REF!</definedName>
    <definedName name="__APW_RESTORE_DATA294__" localSheetId="19" hidden="1">#REF!,#REF!,#REF!,#REF!,#REF!,#REF!,#REF!,#REF!,#REF!,#REF!,#REF!,#REF!,#REF!,#REF!</definedName>
    <definedName name="__APW_RESTORE_DATA294__" localSheetId="20" hidden="1">#REF!,#REF!,#REF!,#REF!,#REF!,#REF!,#REF!,#REF!,#REF!,#REF!,#REF!,#REF!,#REF!,#REF!</definedName>
    <definedName name="__APW_RESTORE_DATA295__" localSheetId="19" hidden="1">#REF!,#REF!,#REF!,#REF!,#REF!,#REF!,#REF!,#REF!,#REF!,#REF!,#REF!,#REF!,#REF!,#REF!</definedName>
    <definedName name="__APW_RESTORE_DATA295__" localSheetId="20" hidden="1">#REF!,#REF!,#REF!,#REF!,#REF!,#REF!,#REF!,#REF!,#REF!,#REF!,#REF!,#REF!,#REF!,#REF!</definedName>
    <definedName name="__APW_RESTORE_DATA296__" localSheetId="19" hidden="1">#REF!,#REF!,#REF!,#REF!,#REF!,#REF!,#REF!,#REF!,#REF!,#REF!,#REF!,#REF!,#REF!,#REF!</definedName>
    <definedName name="__APW_RESTORE_DATA296__" localSheetId="20" hidden="1">#REF!,#REF!,#REF!,#REF!,#REF!,#REF!,#REF!,#REF!,#REF!,#REF!,#REF!,#REF!,#REF!,#REF!</definedName>
    <definedName name="__APW_RESTORE_DATA297__" localSheetId="19" hidden="1">#REF!,#REF!,#REF!,#REF!,#REF!,#REF!,#REF!,#REF!,#REF!,#REF!,#REF!,#REF!,#REF!,#REF!</definedName>
    <definedName name="__APW_RESTORE_DATA297__" localSheetId="20" hidden="1">#REF!,#REF!,#REF!,#REF!,#REF!,#REF!,#REF!,#REF!,#REF!,#REF!,#REF!,#REF!,#REF!,#REF!</definedName>
    <definedName name="__APW_RESTORE_DATA298__" localSheetId="19" hidden="1">#REF!,#REF!,#REF!,#REF!,#REF!,#REF!,#REF!,#REF!,#REF!,#REF!,#REF!,#REF!,#REF!,#REF!</definedName>
    <definedName name="__APW_RESTORE_DATA298__" localSheetId="20" hidden="1">#REF!,#REF!,#REF!,#REF!,#REF!,#REF!,#REF!,#REF!,#REF!,#REF!,#REF!,#REF!,#REF!,#REF!</definedName>
    <definedName name="__APW_RESTORE_DATA299__" localSheetId="19" hidden="1">#REF!,#REF!,#REF!,#REF!,#REF!,#REF!,#REF!,#REF!,#REF!,#REF!,#REF!,#REF!,#REF!,#REF!</definedName>
    <definedName name="__APW_RESTORE_DATA299__" localSheetId="20" hidden="1">#REF!,#REF!,#REF!,#REF!,#REF!,#REF!,#REF!,#REF!,#REF!,#REF!,#REF!,#REF!,#REF!,#REF!</definedName>
    <definedName name="__APW_RESTORE_DATA3__" localSheetId="19" hidden="1">#REF!,#REF!,#REF!,#REF!,#REF!,#REF!,#REF!,#REF!,#REF!,#REF!,#REF!,#REF!,#REF!,#REF!,#REF!,#REF!</definedName>
    <definedName name="__APW_RESTORE_DATA3__" localSheetId="20" hidden="1">#REF!,#REF!,#REF!,#REF!,#REF!,#REF!,#REF!,#REF!,#REF!,#REF!,#REF!,#REF!,#REF!,#REF!,#REF!,#REF!</definedName>
    <definedName name="__APW_RESTORE_DATA30__" localSheetId="19" hidden="1">#REF!,#REF!,#REF!,#REF!,#REF!,#REF!,#REF!,#REF!,#REF!,#REF!,#REF!,#REF!,#REF!,#REF!,#REF!</definedName>
    <definedName name="__APW_RESTORE_DATA30__" localSheetId="20" hidden="1">#REF!,#REF!,#REF!,#REF!,#REF!,#REF!,#REF!,#REF!,#REF!,#REF!,#REF!,#REF!,#REF!,#REF!,#REF!</definedName>
    <definedName name="__APW_RESTORE_DATA300__" localSheetId="19" hidden="1">#REF!,#REF!,#REF!,#REF!,#REF!,#REF!,#REF!,#REF!,#REF!,#REF!,#REF!,#REF!,#REF!,#REF!</definedName>
    <definedName name="__APW_RESTORE_DATA300__" localSheetId="20" hidden="1">#REF!,#REF!,#REF!,#REF!,#REF!,#REF!,#REF!,#REF!,#REF!,#REF!,#REF!,#REF!,#REF!,#REF!</definedName>
    <definedName name="__APW_RESTORE_DATA301__" localSheetId="19" hidden="1">#REF!,#REF!,#REF!,#REF!,#REF!,#REF!,#REF!,#REF!,#REF!,#REF!,#REF!,#REF!,#REF!,#REF!</definedName>
    <definedName name="__APW_RESTORE_DATA301__" localSheetId="20" hidden="1">#REF!,#REF!,#REF!,#REF!,#REF!,#REF!,#REF!,#REF!,#REF!,#REF!,#REF!,#REF!,#REF!,#REF!</definedName>
    <definedName name="__APW_RESTORE_DATA302__" localSheetId="19" hidden="1">#REF!,#REF!,#REF!,#REF!,#REF!,#REF!,#REF!,#REF!,#REF!,#REF!,#REF!,#REF!,#REF!,#REF!</definedName>
    <definedName name="__APW_RESTORE_DATA302__" localSheetId="20" hidden="1">#REF!,#REF!,#REF!,#REF!,#REF!,#REF!,#REF!,#REF!,#REF!,#REF!,#REF!,#REF!,#REF!,#REF!</definedName>
    <definedName name="__APW_RESTORE_DATA303__" localSheetId="19" hidden="1">#REF!,#REF!,#REF!,#REF!,#REF!,#REF!,#REF!,#REF!,#REF!,#REF!,#REF!,#REF!,#REF!,#REF!</definedName>
    <definedName name="__APW_RESTORE_DATA303__" localSheetId="20" hidden="1">#REF!,#REF!,#REF!,#REF!,#REF!,#REF!,#REF!,#REF!,#REF!,#REF!,#REF!,#REF!,#REF!,#REF!</definedName>
    <definedName name="__APW_RESTORE_DATA304__" localSheetId="19" hidden="1">#REF!,#REF!,#REF!,#REF!,#REF!,#REF!,#REF!,#REF!,#REF!,#REF!,#REF!,#REF!,#REF!,#REF!</definedName>
    <definedName name="__APW_RESTORE_DATA304__" localSheetId="20" hidden="1">#REF!,#REF!,#REF!,#REF!,#REF!,#REF!,#REF!,#REF!,#REF!,#REF!,#REF!,#REF!,#REF!,#REF!</definedName>
    <definedName name="__APW_RESTORE_DATA305__" localSheetId="19" hidden="1">#REF!,#REF!,#REF!,#REF!,#REF!,#REF!,#REF!,#REF!,#REF!,#REF!,#REF!,#REF!,#REF!,#REF!</definedName>
    <definedName name="__APW_RESTORE_DATA305__" localSheetId="20" hidden="1">#REF!,#REF!,#REF!,#REF!,#REF!,#REF!,#REF!,#REF!,#REF!,#REF!,#REF!,#REF!,#REF!,#REF!</definedName>
    <definedName name="__APW_RESTORE_DATA306__" localSheetId="19" hidden="1">#REF!,#REF!,#REF!,#REF!,#REF!,#REF!,#REF!,#REF!,#REF!,#REF!,#REF!,#REF!,#REF!,#REF!</definedName>
    <definedName name="__APW_RESTORE_DATA306__" localSheetId="20" hidden="1">#REF!,#REF!,#REF!,#REF!,#REF!,#REF!,#REF!,#REF!,#REF!,#REF!,#REF!,#REF!,#REF!,#REF!</definedName>
    <definedName name="__APW_RESTORE_DATA307__" localSheetId="19" hidden="1">#REF!,#REF!,#REF!,#REF!,#REF!,#REF!,#REF!,#REF!,#REF!,#REF!,#REF!,#REF!,#REF!,#REF!</definedName>
    <definedName name="__APW_RESTORE_DATA307__" localSheetId="20" hidden="1">#REF!,#REF!,#REF!,#REF!,#REF!,#REF!,#REF!,#REF!,#REF!,#REF!,#REF!,#REF!,#REF!,#REF!</definedName>
    <definedName name="__APW_RESTORE_DATA308__" localSheetId="19" hidden="1">#REF!,#REF!,#REF!,#REF!,#REF!,#REF!,#REF!,#REF!,#REF!,#REF!,#REF!,#REF!,#REF!,#REF!</definedName>
    <definedName name="__APW_RESTORE_DATA308__" localSheetId="20" hidden="1">#REF!,#REF!,#REF!,#REF!,#REF!,#REF!,#REF!,#REF!,#REF!,#REF!,#REF!,#REF!,#REF!,#REF!</definedName>
    <definedName name="__APW_RESTORE_DATA309__" localSheetId="19" hidden="1">#REF!,#REF!,#REF!,#REF!,#REF!,#REF!,#REF!,#REF!,#REF!,#REF!,#REF!,#REF!,#REF!,#REF!</definedName>
    <definedName name="__APW_RESTORE_DATA309__" localSheetId="20" hidden="1">#REF!,#REF!,#REF!,#REF!,#REF!,#REF!,#REF!,#REF!,#REF!,#REF!,#REF!,#REF!,#REF!,#REF!</definedName>
    <definedName name="__APW_RESTORE_DATA31__" localSheetId="19" hidden="1">#REF!,#REF!,#REF!,#REF!,#REF!,#REF!,#REF!,#REF!,#REF!,#REF!,#REF!,#REF!,#REF!,#REF!,#REF!</definedName>
    <definedName name="__APW_RESTORE_DATA31__" localSheetId="20" hidden="1">#REF!,#REF!,#REF!,#REF!,#REF!,#REF!,#REF!,#REF!,#REF!,#REF!,#REF!,#REF!,#REF!,#REF!,#REF!</definedName>
    <definedName name="__APW_RESTORE_DATA310__" localSheetId="19" hidden="1">#REF!,#REF!,#REF!,#REF!,#REF!,#REF!,#REF!,#REF!,#REF!,#REF!,#REF!,#REF!,#REF!,#REF!</definedName>
    <definedName name="__APW_RESTORE_DATA310__" localSheetId="20" hidden="1">#REF!,#REF!,#REF!,#REF!,#REF!,#REF!,#REF!,#REF!,#REF!,#REF!,#REF!,#REF!,#REF!,#REF!</definedName>
    <definedName name="__APW_RESTORE_DATA311__" localSheetId="19" hidden="1">#REF!,#REF!,#REF!,#REF!,#REF!,#REF!,#REF!,#REF!,#REF!,#REF!,#REF!,#REF!,#REF!,#REF!</definedName>
    <definedName name="__APW_RESTORE_DATA311__" localSheetId="20" hidden="1">#REF!,#REF!,#REF!,#REF!,#REF!,#REF!,#REF!,#REF!,#REF!,#REF!,#REF!,#REF!,#REF!,#REF!</definedName>
    <definedName name="__APW_RESTORE_DATA312__" localSheetId="19" hidden="1">#REF!,#REF!,#REF!,#REF!,#REF!,#REF!,#REF!,#REF!,#REF!,#REF!,#REF!,#REF!,#REF!,#REF!</definedName>
    <definedName name="__APW_RESTORE_DATA312__" localSheetId="20" hidden="1">#REF!,#REF!,#REF!,#REF!,#REF!,#REF!,#REF!,#REF!,#REF!,#REF!,#REF!,#REF!,#REF!,#REF!</definedName>
    <definedName name="__APW_RESTORE_DATA313__" localSheetId="19" hidden="1">#REF!,#REF!,#REF!,#REF!,#REF!,#REF!,#REF!,#REF!,#REF!,#REF!,#REF!,#REF!,#REF!,#REF!</definedName>
    <definedName name="__APW_RESTORE_DATA313__" localSheetId="20" hidden="1">#REF!,#REF!,#REF!,#REF!,#REF!,#REF!,#REF!,#REF!,#REF!,#REF!,#REF!,#REF!,#REF!,#REF!</definedName>
    <definedName name="__APW_RESTORE_DATA314__" localSheetId="19" hidden="1">#REF!,#REF!,#REF!,#REF!,#REF!,#REF!,#REF!,#REF!,#REF!,#REF!,#REF!,#REF!,#REF!,#REF!</definedName>
    <definedName name="__APW_RESTORE_DATA314__" localSheetId="20" hidden="1">#REF!,#REF!,#REF!,#REF!,#REF!,#REF!,#REF!,#REF!,#REF!,#REF!,#REF!,#REF!,#REF!,#REF!</definedName>
    <definedName name="__APW_RESTORE_DATA315__" localSheetId="19" hidden="1">#REF!,#REF!,#REF!,#REF!,#REF!,#REF!,#REF!,#REF!,#REF!,#REF!,#REF!,#REF!,#REF!,#REF!</definedName>
    <definedName name="__APW_RESTORE_DATA315__" localSheetId="20" hidden="1">#REF!,#REF!,#REF!,#REF!,#REF!,#REF!,#REF!,#REF!,#REF!,#REF!,#REF!,#REF!,#REF!,#REF!</definedName>
    <definedName name="__APW_RESTORE_DATA316__" localSheetId="19" hidden="1">#REF!,#REF!,#REF!,#REF!,#REF!,#REF!,#REF!,#REF!,#REF!,#REF!,#REF!,#REF!,#REF!,#REF!</definedName>
    <definedName name="__APW_RESTORE_DATA316__" localSheetId="20" hidden="1">#REF!,#REF!,#REF!,#REF!,#REF!,#REF!,#REF!,#REF!,#REF!,#REF!,#REF!,#REF!,#REF!,#REF!</definedName>
    <definedName name="__APW_RESTORE_DATA317__" localSheetId="19" hidden="1">#REF!,#REF!,#REF!,#REF!,#REF!,#REF!,#REF!,#REF!,#REF!,#REF!,#REF!,#REF!,#REF!,#REF!</definedName>
    <definedName name="__APW_RESTORE_DATA317__" localSheetId="20" hidden="1">#REF!,#REF!,#REF!,#REF!,#REF!,#REF!,#REF!,#REF!,#REF!,#REF!,#REF!,#REF!,#REF!,#REF!</definedName>
    <definedName name="__APW_RESTORE_DATA318__" localSheetId="19" hidden="1">#REF!,#REF!,#REF!,#REF!,#REF!,#REF!,#REF!,#REF!,#REF!,#REF!,#REF!,#REF!,#REF!,#REF!</definedName>
    <definedName name="__APW_RESTORE_DATA318__" localSheetId="20" hidden="1">#REF!,#REF!,#REF!,#REF!,#REF!,#REF!,#REF!,#REF!,#REF!,#REF!,#REF!,#REF!,#REF!,#REF!</definedName>
    <definedName name="__APW_RESTORE_DATA319__" localSheetId="19" hidden="1">#REF!,#REF!,#REF!,#REF!,#REF!,#REF!,#REF!,#REF!,#REF!,#REF!,#REF!,#REF!,#REF!,#REF!</definedName>
    <definedName name="__APW_RESTORE_DATA319__" localSheetId="20" hidden="1">#REF!,#REF!,#REF!,#REF!,#REF!,#REF!,#REF!,#REF!,#REF!,#REF!,#REF!,#REF!,#REF!,#REF!</definedName>
    <definedName name="__APW_RESTORE_DATA32__" localSheetId="19" hidden="1">#REF!,#REF!,#REF!,#REF!,#REF!,#REF!,#REF!,#REF!,#REF!,#REF!,#REF!,#REF!,#REF!,#REF!,#REF!</definedName>
    <definedName name="__APW_RESTORE_DATA32__" localSheetId="20" hidden="1">#REF!,#REF!,#REF!,#REF!,#REF!,#REF!,#REF!,#REF!,#REF!,#REF!,#REF!,#REF!,#REF!,#REF!,#REF!</definedName>
    <definedName name="__APW_RESTORE_DATA320__" localSheetId="19" hidden="1">#REF!,#REF!,#REF!,#REF!,#REF!,#REF!,#REF!,#REF!,#REF!,#REF!,#REF!,#REF!,#REF!,#REF!</definedName>
    <definedName name="__APW_RESTORE_DATA320__" localSheetId="20" hidden="1">#REF!,#REF!,#REF!,#REF!,#REF!,#REF!,#REF!,#REF!,#REF!,#REF!,#REF!,#REF!,#REF!,#REF!</definedName>
    <definedName name="__APW_RESTORE_DATA321__" localSheetId="19" hidden="1">#REF!,#REF!,#REF!,#REF!,#REF!,#REF!,#REF!,#REF!,#REF!,#REF!,#REF!,#REF!,#REF!,#REF!</definedName>
    <definedName name="__APW_RESTORE_DATA321__" localSheetId="20" hidden="1">#REF!,#REF!,#REF!,#REF!,#REF!,#REF!,#REF!,#REF!,#REF!,#REF!,#REF!,#REF!,#REF!,#REF!</definedName>
    <definedName name="__APW_RESTORE_DATA322__" localSheetId="19" hidden="1">#REF!,#REF!,#REF!,#REF!,#REF!,#REF!,#REF!,#REF!,#REF!,#REF!,#REF!,#REF!,#REF!,#REF!</definedName>
    <definedName name="__APW_RESTORE_DATA322__" localSheetId="20" hidden="1">#REF!,#REF!,#REF!,#REF!,#REF!,#REF!,#REF!,#REF!,#REF!,#REF!,#REF!,#REF!,#REF!,#REF!</definedName>
    <definedName name="__APW_RESTORE_DATA323__" localSheetId="19" hidden="1">#REF!,#REF!,#REF!,#REF!,#REF!,#REF!,#REF!,#REF!,#REF!,#REF!,#REF!,#REF!,#REF!,#REF!</definedName>
    <definedName name="__APW_RESTORE_DATA323__" localSheetId="20" hidden="1">#REF!,#REF!,#REF!,#REF!,#REF!,#REF!,#REF!,#REF!,#REF!,#REF!,#REF!,#REF!,#REF!,#REF!</definedName>
    <definedName name="__APW_RESTORE_DATA324__" localSheetId="19" hidden="1">#REF!,#REF!,#REF!,#REF!,#REF!,#REF!,#REF!,#REF!,#REF!,#REF!,#REF!,#REF!,#REF!,#REF!</definedName>
    <definedName name="__APW_RESTORE_DATA324__" localSheetId="20" hidden="1">#REF!,#REF!,#REF!,#REF!,#REF!,#REF!,#REF!,#REF!,#REF!,#REF!,#REF!,#REF!,#REF!,#REF!</definedName>
    <definedName name="__APW_RESTORE_DATA325__" localSheetId="19" hidden="1">#REF!,#REF!,#REF!,#REF!,#REF!,#REF!,#REF!,#REF!,#REF!,#REF!,#REF!,#REF!,#REF!,#REF!</definedName>
    <definedName name="__APW_RESTORE_DATA325__" localSheetId="20" hidden="1">#REF!,#REF!,#REF!,#REF!,#REF!,#REF!,#REF!,#REF!,#REF!,#REF!,#REF!,#REF!,#REF!,#REF!</definedName>
    <definedName name="__APW_RESTORE_DATA326__" localSheetId="19" hidden="1">#REF!,#REF!,#REF!,#REF!,#REF!,#REF!,#REF!,#REF!,#REF!,#REF!,#REF!,#REF!,#REF!,#REF!</definedName>
    <definedName name="__APW_RESTORE_DATA326__" localSheetId="20" hidden="1">#REF!,#REF!,#REF!,#REF!,#REF!,#REF!,#REF!,#REF!,#REF!,#REF!,#REF!,#REF!,#REF!,#REF!</definedName>
    <definedName name="__APW_RESTORE_DATA327__" localSheetId="19" hidden="1">#REF!,#REF!,#REF!,#REF!,#REF!,#REF!,#REF!,#REF!,#REF!,#REF!,#REF!,#REF!,#REF!,#REF!</definedName>
    <definedName name="__APW_RESTORE_DATA327__" localSheetId="20" hidden="1">#REF!,#REF!,#REF!,#REF!,#REF!,#REF!,#REF!,#REF!,#REF!,#REF!,#REF!,#REF!,#REF!,#REF!</definedName>
    <definedName name="__APW_RESTORE_DATA328__" localSheetId="19" hidden="1">#REF!,#REF!,#REF!,#REF!,#REF!,#REF!,#REF!,#REF!,#REF!,#REF!,#REF!,#REF!,#REF!,#REF!</definedName>
    <definedName name="__APW_RESTORE_DATA328__" localSheetId="20" hidden="1">#REF!,#REF!,#REF!,#REF!,#REF!,#REF!,#REF!,#REF!,#REF!,#REF!,#REF!,#REF!,#REF!,#REF!</definedName>
    <definedName name="__APW_RESTORE_DATA329__" localSheetId="19" hidden="1">#REF!,#REF!,#REF!,#REF!,#REF!,#REF!,#REF!,#REF!,#REF!,#REF!,#REF!,#REF!,#REF!,#REF!</definedName>
    <definedName name="__APW_RESTORE_DATA329__" localSheetId="20" hidden="1">#REF!,#REF!,#REF!,#REF!,#REF!,#REF!,#REF!,#REF!,#REF!,#REF!,#REF!,#REF!,#REF!,#REF!</definedName>
    <definedName name="__APW_RESTORE_DATA33__" localSheetId="19" hidden="1">#REF!,#REF!,#REF!,#REF!,#REF!,#REF!,#REF!,#REF!,#REF!,#REF!,#REF!,#REF!,#REF!,#REF!,#REF!</definedName>
    <definedName name="__APW_RESTORE_DATA33__" localSheetId="20" hidden="1">#REF!,#REF!,#REF!,#REF!,#REF!,#REF!,#REF!,#REF!,#REF!,#REF!,#REF!,#REF!,#REF!,#REF!,#REF!</definedName>
    <definedName name="__APW_RESTORE_DATA330__" localSheetId="19" hidden="1">#REF!,#REF!,#REF!,#REF!,#REF!,#REF!,#REF!,#REF!,#REF!,#REF!,#REF!,#REF!,#REF!,#REF!</definedName>
    <definedName name="__APW_RESTORE_DATA330__" localSheetId="20" hidden="1">#REF!,#REF!,#REF!,#REF!,#REF!,#REF!,#REF!,#REF!,#REF!,#REF!,#REF!,#REF!,#REF!,#REF!</definedName>
    <definedName name="__APW_RESTORE_DATA331__" localSheetId="19" hidden="1">#REF!,#REF!,#REF!,#REF!,#REF!,#REF!,#REF!,#REF!,#REF!,#REF!,#REF!,#REF!,#REF!,#REF!</definedName>
    <definedName name="__APW_RESTORE_DATA331__" localSheetId="20" hidden="1">#REF!,#REF!,#REF!,#REF!,#REF!,#REF!,#REF!,#REF!,#REF!,#REF!,#REF!,#REF!,#REF!,#REF!</definedName>
    <definedName name="__APW_RESTORE_DATA332__" localSheetId="19" hidden="1">#REF!,#REF!,#REF!,#REF!,#REF!,#REF!,#REF!,#REF!,#REF!,#REF!,#REF!,#REF!,#REF!,#REF!</definedName>
    <definedName name="__APW_RESTORE_DATA332__" localSheetId="20" hidden="1">#REF!,#REF!,#REF!,#REF!,#REF!,#REF!,#REF!,#REF!,#REF!,#REF!,#REF!,#REF!,#REF!,#REF!</definedName>
    <definedName name="__APW_RESTORE_DATA333__" localSheetId="19" hidden="1">#REF!,#REF!,#REF!,#REF!,#REF!,#REF!,#REF!,#REF!,#REF!,#REF!,#REF!,#REF!,#REF!,#REF!</definedName>
    <definedName name="__APW_RESTORE_DATA333__" localSheetId="20" hidden="1">#REF!,#REF!,#REF!,#REF!,#REF!,#REF!,#REF!,#REF!,#REF!,#REF!,#REF!,#REF!,#REF!,#REF!</definedName>
    <definedName name="__APW_RESTORE_DATA334__" localSheetId="19" hidden="1">#REF!,#REF!,#REF!,#REF!,#REF!,#REF!,#REF!,#REF!,#REF!,#REF!,#REF!,#REF!,#REF!,#REF!</definedName>
    <definedName name="__APW_RESTORE_DATA334__" localSheetId="20" hidden="1">#REF!,#REF!,#REF!,#REF!,#REF!,#REF!,#REF!,#REF!,#REF!,#REF!,#REF!,#REF!,#REF!,#REF!</definedName>
    <definedName name="__APW_RESTORE_DATA335__" localSheetId="19" hidden="1">#REF!,#REF!,#REF!,#REF!,#REF!,#REF!,#REF!,#REF!,#REF!,#REF!,#REF!,#REF!,#REF!,#REF!</definedName>
    <definedName name="__APW_RESTORE_DATA335__" localSheetId="20" hidden="1">#REF!,#REF!,#REF!,#REF!,#REF!,#REF!,#REF!,#REF!,#REF!,#REF!,#REF!,#REF!,#REF!,#REF!</definedName>
    <definedName name="__APW_RESTORE_DATA336__" localSheetId="19" hidden="1">#REF!,#REF!,#REF!,#REF!,#REF!,#REF!,#REF!,#REF!,#REF!,#REF!,#REF!,#REF!,#REF!,#REF!</definedName>
    <definedName name="__APW_RESTORE_DATA336__" localSheetId="20" hidden="1">#REF!,#REF!,#REF!,#REF!,#REF!,#REF!,#REF!,#REF!,#REF!,#REF!,#REF!,#REF!,#REF!,#REF!</definedName>
    <definedName name="__APW_RESTORE_DATA337__" localSheetId="19" hidden="1">#REF!,#REF!,#REF!,#REF!,#REF!,#REF!,#REF!,#REF!,#REF!,#REF!,#REF!,#REF!,#REF!,#REF!</definedName>
    <definedName name="__APW_RESTORE_DATA337__" localSheetId="20" hidden="1">#REF!,#REF!,#REF!,#REF!,#REF!,#REF!,#REF!,#REF!,#REF!,#REF!,#REF!,#REF!,#REF!,#REF!</definedName>
    <definedName name="__APW_RESTORE_DATA338__" localSheetId="19" hidden="1">#REF!,#REF!,#REF!,#REF!,#REF!,#REF!,#REF!,#REF!,#REF!,#REF!,#REF!,#REF!,#REF!,#REF!</definedName>
    <definedName name="__APW_RESTORE_DATA338__" localSheetId="20" hidden="1">#REF!,#REF!,#REF!,#REF!,#REF!,#REF!,#REF!,#REF!,#REF!,#REF!,#REF!,#REF!,#REF!,#REF!</definedName>
    <definedName name="__APW_RESTORE_DATA339__" localSheetId="19" hidden="1">#REF!,#REF!,#REF!,#REF!,#REF!,#REF!,#REF!,#REF!,#REF!,#REF!,#REF!,#REF!,#REF!,#REF!</definedName>
    <definedName name="__APW_RESTORE_DATA339__" localSheetId="20" hidden="1">#REF!,#REF!,#REF!,#REF!,#REF!,#REF!,#REF!,#REF!,#REF!,#REF!,#REF!,#REF!,#REF!,#REF!</definedName>
    <definedName name="__APW_RESTORE_DATA34__" localSheetId="19" hidden="1">#REF!,#REF!,#REF!,#REF!,#REF!,#REF!,#REF!,#REF!,#REF!,#REF!,#REF!,#REF!,#REF!,#REF!,#REF!</definedName>
    <definedName name="__APW_RESTORE_DATA34__" localSheetId="20" hidden="1">#REF!,#REF!,#REF!,#REF!,#REF!,#REF!,#REF!,#REF!,#REF!,#REF!,#REF!,#REF!,#REF!,#REF!,#REF!</definedName>
    <definedName name="__APW_RESTORE_DATA340__" localSheetId="19" hidden="1">#REF!,#REF!,#REF!,#REF!,#REF!,#REF!,#REF!,#REF!,#REF!,#REF!,#REF!,#REF!,#REF!,#REF!</definedName>
    <definedName name="__APW_RESTORE_DATA340__" localSheetId="20" hidden="1">#REF!,#REF!,#REF!,#REF!,#REF!,#REF!,#REF!,#REF!,#REF!,#REF!,#REF!,#REF!,#REF!,#REF!</definedName>
    <definedName name="__APW_RESTORE_DATA341__" localSheetId="19" hidden="1">#REF!,#REF!,#REF!,#REF!,#REF!,#REF!,#REF!,#REF!,#REF!,#REF!,#REF!,#REF!,#REF!,#REF!</definedName>
    <definedName name="__APW_RESTORE_DATA341__" localSheetId="20" hidden="1">#REF!,#REF!,#REF!,#REF!,#REF!,#REF!,#REF!,#REF!,#REF!,#REF!,#REF!,#REF!,#REF!,#REF!</definedName>
    <definedName name="__APW_RESTORE_DATA342__" localSheetId="19" hidden="1">#REF!,#REF!,#REF!,#REF!,#REF!,#REF!,#REF!,#REF!,#REF!,#REF!,#REF!,#REF!,#REF!,#REF!</definedName>
    <definedName name="__APW_RESTORE_DATA342__" localSheetId="20" hidden="1">#REF!,#REF!,#REF!,#REF!,#REF!,#REF!,#REF!,#REF!,#REF!,#REF!,#REF!,#REF!,#REF!,#REF!</definedName>
    <definedName name="__APW_RESTORE_DATA343__" localSheetId="19" hidden="1">#REF!,#REF!,#REF!,#REF!,#REF!,#REF!,#REF!,#REF!,#REF!,#REF!,#REF!,#REF!,#REF!,#REF!</definedName>
    <definedName name="__APW_RESTORE_DATA343__" localSheetId="20" hidden="1">#REF!,#REF!,#REF!,#REF!,#REF!,#REF!,#REF!,#REF!,#REF!,#REF!,#REF!,#REF!,#REF!,#REF!</definedName>
    <definedName name="__APW_RESTORE_DATA344__" localSheetId="19" hidden="1">#REF!,#REF!,#REF!,#REF!,#REF!,#REF!,#REF!,#REF!,#REF!,#REF!,#REF!,#REF!,#REF!,#REF!</definedName>
    <definedName name="__APW_RESTORE_DATA344__" localSheetId="20" hidden="1">#REF!,#REF!,#REF!,#REF!,#REF!,#REF!,#REF!,#REF!,#REF!,#REF!,#REF!,#REF!,#REF!,#REF!</definedName>
    <definedName name="__APW_RESTORE_DATA345__" localSheetId="19" hidden="1">#REF!,#REF!,#REF!,#REF!,#REF!,#REF!,#REF!,#REF!,#REF!,#REF!,#REF!,#REF!,#REF!,#REF!</definedName>
    <definedName name="__APW_RESTORE_DATA345__" localSheetId="20" hidden="1">#REF!,#REF!,#REF!,#REF!,#REF!,#REF!,#REF!,#REF!,#REF!,#REF!,#REF!,#REF!,#REF!,#REF!</definedName>
    <definedName name="__APW_RESTORE_DATA346__" localSheetId="19" hidden="1">#REF!,#REF!,#REF!,#REF!,#REF!,#REF!,#REF!,#REF!,#REF!,#REF!,#REF!,#REF!,#REF!,#REF!</definedName>
    <definedName name="__APW_RESTORE_DATA346__" localSheetId="20" hidden="1">#REF!,#REF!,#REF!,#REF!,#REF!,#REF!,#REF!,#REF!,#REF!,#REF!,#REF!,#REF!,#REF!,#REF!</definedName>
    <definedName name="__APW_RESTORE_DATA347__" localSheetId="19" hidden="1">#REF!,#REF!,#REF!,#REF!,#REF!,#REF!,#REF!,#REF!,#REF!,#REF!,#REF!,#REF!,#REF!,#REF!</definedName>
    <definedName name="__APW_RESTORE_DATA347__" localSheetId="20" hidden="1">#REF!,#REF!,#REF!,#REF!,#REF!,#REF!,#REF!,#REF!,#REF!,#REF!,#REF!,#REF!,#REF!,#REF!</definedName>
    <definedName name="__APW_RESTORE_DATA348__" localSheetId="19" hidden="1">#REF!,#REF!,#REF!,#REF!,#REF!,#REF!,#REF!,#REF!,#REF!,#REF!,#REF!,#REF!,#REF!,#REF!</definedName>
    <definedName name="__APW_RESTORE_DATA348__" localSheetId="20" hidden="1">#REF!,#REF!,#REF!,#REF!,#REF!,#REF!,#REF!,#REF!,#REF!,#REF!,#REF!,#REF!,#REF!,#REF!</definedName>
    <definedName name="__APW_RESTORE_DATA349__" localSheetId="19" hidden="1">#REF!,#REF!,#REF!,#REF!,#REF!,#REF!,#REF!,#REF!,#REF!,#REF!,#REF!,#REF!,#REF!,#REF!</definedName>
    <definedName name="__APW_RESTORE_DATA349__" localSheetId="20" hidden="1">#REF!,#REF!,#REF!,#REF!,#REF!,#REF!,#REF!,#REF!,#REF!,#REF!,#REF!,#REF!,#REF!,#REF!</definedName>
    <definedName name="__APW_RESTORE_DATA35__" localSheetId="19" hidden="1">#REF!,#REF!,#REF!,#REF!,#REF!,#REF!,#REF!,#REF!,#REF!,#REF!,#REF!,#REF!,#REF!,#REF!,#REF!</definedName>
    <definedName name="__APW_RESTORE_DATA35__" localSheetId="20" hidden="1">#REF!,#REF!,#REF!,#REF!,#REF!,#REF!,#REF!,#REF!,#REF!,#REF!,#REF!,#REF!,#REF!,#REF!,#REF!</definedName>
    <definedName name="__APW_RESTORE_DATA350__" localSheetId="19" hidden="1">#REF!,#REF!,#REF!,#REF!,#REF!,#REF!,#REF!,#REF!,#REF!,#REF!,#REF!,#REF!,#REF!,#REF!</definedName>
    <definedName name="__APW_RESTORE_DATA350__" localSheetId="20" hidden="1">#REF!,#REF!,#REF!,#REF!,#REF!,#REF!,#REF!,#REF!,#REF!,#REF!,#REF!,#REF!,#REF!,#REF!</definedName>
    <definedName name="__APW_RESTORE_DATA351__" localSheetId="19" hidden="1">#REF!,#REF!,#REF!,#REF!,#REF!,#REF!,#REF!,#REF!,#REF!,#REF!,#REF!,#REF!,#REF!,#REF!</definedName>
    <definedName name="__APW_RESTORE_DATA351__" localSheetId="20" hidden="1">#REF!,#REF!,#REF!,#REF!,#REF!,#REF!,#REF!,#REF!,#REF!,#REF!,#REF!,#REF!,#REF!,#REF!</definedName>
    <definedName name="__APW_RESTORE_DATA352__" localSheetId="19" hidden="1">#REF!,#REF!,#REF!,#REF!,#REF!,#REF!,#REF!,#REF!,#REF!,#REF!,#REF!,#REF!,#REF!,#REF!</definedName>
    <definedName name="__APW_RESTORE_DATA352__" localSheetId="20" hidden="1">#REF!,#REF!,#REF!,#REF!,#REF!,#REF!,#REF!,#REF!,#REF!,#REF!,#REF!,#REF!,#REF!,#REF!</definedName>
    <definedName name="__APW_RESTORE_DATA353__" localSheetId="19" hidden="1">#REF!,#REF!,#REF!,#REF!,#REF!,#REF!,#REF!,#REF!,#REF!,#REF!,#REF!,#REF!,#REF!,#REF!</definedName>
    <definedName name="__APW_RESTORE_DATA353__" localSheetId="20" hidden="1">#REF!,#REF!,#REF!,#REF!,#REF!,#REF!,#REF!,#REF!,#REF!,#REF!,#REF!,#REF!,#REF!,#REF!</definedName>
    <definedName name="__APW_RESTORE_DATA354__" localSheetId="19" hidden="1">#REF!,#REF!,#REF!,#REF!,#REF!,#REF!,#REF!,#REF!,#REF!,#REF!,#REF!,#REF!,#REF!,#REF!</definedName>
    <definedName name="__APW_RESTORE_DATA354__" localSheetId="20" hidden="1">#REF!,#REF!,#REF!,#REF!,#REF!,#REF!,#REF!,#REF!,#REF!,#REF!,#REF!,#REF!,#REF!,#REF!</definedName>
    <definedName name="__APW_RESTORE_DATA355__" localSheetId="19" hidden="1">#REF!,#REF!,#REF!,#REF!,#REF!,#REF!,#REF!,#REF!,#REF!,#REF!,#REF!,#REF!,#REF!,#REF!</definedName>
    <definedName name="__APW_RESTORE_DATA355__" localSheetId="20" hidden="1">#REF!,#REF!,#REF!,#REF!,#REF!,#REF!,#REF!,#REF!,#REF!,#REF!,#REF!,#REF!,#REF!,#REF!</definedName>
    <definedName name="__APW_RESTORE_DATA356__" localSheetId="19" hidden="1">#REF!,#REF!,#REF!,#REF!,#REF!,#REF!,#REF!,#REF!,#REF!,#REF!,#REF!,#REF!,#REF!,#REF!</definedName>
    <definedName name="__APW_RESTORE_DATA356__" localSheetId="20" hidden="1">#REF!,#REF!,#REF!,#REF!,#REF!,#REF!,#REF!,#REF!,#REF!,#REF!,#REF!,#REF!,#REF!,#REF!</definedName>
    <definedName name="__APW_RESTORE_DATA357__" localSheetId="19" hidden="1">#REF!,#REF!,#REF!,#REF!,#REF!,#REF!,#REF!,#REF!,#REF!,#REF!,#REF!,#REF!,#REF!,#REF!</definedName>
    <definedName name="__APW_RESTORE_DATA357__" localSheetId="20" hidden="1">#REF!,#REF!,#REF!,#REF!,#REF!,#REF!,#REF!,#REF!,#REF!,#REF!,#REF!,#REF!,#REF!,#REF!</definedName>
    <definedName name="__APW_RESTORE_DATA358__" localSheetId="19" hidden="1">#REF!,#REF!,#REF!,#REF!,#REF!,#REF!,#REF!,#REF!,#REF!,#REF!,#REF!,#REF!,#REF!,#REF!</definedName>
    <definedName name="__APW_RESTORE_DATA358__" localSheetId="20" hidden="1">#REF!,#REF!,#REF!,#REF!,#REF!,#REF!,#REF!,#REF!,#REF!,#REF!,#REF!,#REF!,#REF!,#REF!</definedName>
    <definedName name="__APW_RESTORE_DATA359__" localSheetId="19" hidden="1">#REF!,#REF!,#REF!,#REF!,#REF!,#REF!,#REF!,#REF!,#REF!,#REF!,#REF!,#REF!,#REF!,#REF!</definedName>
    <definedName name="__APW_RESTORE_DATA359__" localSheetId="20" hidden="1">#REF!,#REF!,#REF!,#REF!,#REF!,#REF!,#REF!,#REF!,#REF!,#REF!,#REF!,#REF!,#REF!,#REF!</definedName>
    <definedName name="__APW_RESTORE_DATA36__" localSheetId="19" hidden="1">#REF!,#REF!,#REF!,#REF!,#REF!,#REF!,#REF!,#REF!,#REF!,#REF!,#REF!,#REF!,#REF!,#REF!,#REF!</definedName>
    <definedName name="__APW_RESTORE_DATA36__" localSheetId="20" hidden="1">#REF!,#REF!,#REF!,#REF!,#REF!,#REF!,#REF!,#REF!,#REF!,#REF!,#REF!,#REF!,#REF!,#REF!,#REF!</definedName>
    <definedName name="__APW_RESTORE_DATA360__" localSheetId="19" hidden="1">#REF!,#REF!,#REF!,#REF!,#REF!,#REF!,#REF!,#REF!,#REF!,#REF!,#REF!,#REF!,#REF!,#REF!</definedName>
    <definedName name="__APW_RESTORE_DATA360__" localSheetId="20" hidden="1">#REF!,#REF!,#REF!,#REF!,#REF!,#REF!,#REF!,#REF!,#REF!,#REF!,#REF!,#REF!,#REF!,#REF!</definedName>
    <definedName name="__APW_RESTORE_DATA361__" localSheetId="19" hidden="1">#REF!,#REF!,#REF!,#REF!,#REF!,#REF!,#REF!,#REF!,#REF!,#REF!,#REF!,#REF!,#REF!,#REF!</definedName>
    <definedName name="__APW_RESTORE_DATA361__" localSheetId="20" hidden="1">#REF!,#REF!,#REF!,#REF!,#REF!,#REF!,#REF!,#REF!,#REF!,#REF!,#REF!,#REF!,#REF!,#REF!</definedName>
    <definedName name="__APW_RESTORE_DATA362__" localSheetId="19" hidden="1">#REF!,#REF!,#REF!,#REF!,#REF!,#REF!,#REF!,#REF!,#REF!,#REF!,#REF!,#REF!,#REF!,#REF!</definedName>
    <definedName name="__APW_RESTORE_DATA362__" localSheetId="20" hidden="1">#REF!,#REF!,#REF!,#REF!,#REF!,#REF!,#REF!,#REF!,#REF!,#REF!,#REF!,#REF!,#REF!,#REF!</definedName>
    <definedName name="__APW_RESTORE_DATA363__" localSheetId="19" hidden="1">#REF!,#REF!,#REF!,#REF!,#REF!,#REF!,#REF!,#REF!,#REF!,#REF!,#REF!,#REF!,#REF!,#REF!</definedName>
    <definedName name="__APW_RESTORE_DATA363__" localSheetId="20" hidden="1">#REF!,#REF!,#REF!,#REF!,#REF!,#REF!,#REF!,#REF!,#REF!,#REF!,#REF!,#REF!,#REF!,#REF!</definedName>
    <definedName name="__APW_RESTORE_DATA364__" localSheetId="19" hidden="1">#REF!,#REF!,#REF!,#REF!,#REF!,#REF!,#REF!,#REF!,#REF!,#REF!,#REF!,#REF!,#REF!,#REF!</definedName>
    <definedName name="__APW_RESTORE_DATA364__" localSheetId="20" hidden="1">#REF!,#REF!,#REF!,#REF!,#REF!,#REF!,#REF!,#REF!,#REF!,#REF!,#REF!,#REF!,#REF!,#REF!</definedName>
    <definedName name="__APW_RESTORE_DATA365__" localSheetId="19" hidden="1">#REF!,#REF!,#REF!,#REF!,#REF!,#REF!,#REF!,#REF!,#REF!,#REF!,#REF!,#REF!,#REF!,#REF!</definedName>
    <definedName name="__APW_RESTORE_DATA365__" localSheetId="20" hidden="1">#REF!,#REF!,#REF!,#REF!,#REF!,#REF!,#REF!,#REF!,#REF!,#REF!,#REF!,#REF!,#REF!,#REF!</definedName>
    <definedName name="__APW_RESTORE_DATA366__" localSheetId="19" hidden="1">#REF!,#REF!,#REF!,#REF!,#REF!,#REF!,#REF!,#REF!,#REF!,#REF!,#REF!,#REF!,#REF!,#REF!</definedName>
    <definedName name="__APW_RESTORE_DATA366__" localSheetId="20" hidden="1">#REF!,#REF!,#REF!,#REF!,#REF!,#REF!,#REF!,#REF!,#REF!,#REF!,#REF!,#REF!,#REF!,#REF!</definedName>
    <definedName name="__APW_RESTORE_DATA367__" localSheetId="19" hidden="1">#REF!,#REF!,#REF!,#REF!,#REF!,#REF!,#REF!,#REF!,#REF!,#REF!,#REF!,#REF!,#REF!,#REF!</definedName>
    <definedName name="__APW_RESTORE_DATA367__" localSheetId="20" hidden="1">#REF!,#REF!,#REF!,#REF!,#REF!,#REF!,#REF!,#REF!,#REF!,#REF!,#REF!,#REF!,#REF!,#REF!</definedName>
    <definedName name="__APW_RESTORE_DATA368__" localSheetId="19" hidden="1">#REF!,#REF!,#REF!,#REF!,#REF!,#REF!,#REF!,#REF!,#REF!,#REF!,#REF!,#REF!,#REF!,#REF!</definedName>
    <definedName name="__APW_RESTORE_DATA368__" localSheetId="20" hidden="1">#REF!,#REF!,#REF!,#REF!,#REF!,#REF!,#REF!,#REF!,#REF!,#REF!,#REF!,#REF!,#REF!,#REF!</definedName>
    <definedName name="__APW_RESTORE_DATA369__" localSheetId="19" hidden="1">#REF!,#REF!,#REF!,#REF!,#REF!,#REF!,#REF!,#REF!,#REF!,#REF!,#REF!,#REF!,#REF!,#REF!</definedName>
    <definedName name="__APW_RESTORE_DATA369__" localSheetId="20" hidden="1">#REF!,#REF!,#REF!,#REF!,#REF!,#REF!,#REF!,#REF!,#REF!,#REF!,#REF!,#REF!,#REF!,#REF!</definedName>
    <definedName name="__APW_RESTORE_DATA37__" localSheetId="19" hidden="1">#REF!,#REF!,#REF!,#REF!,#REF!,#REF!,#REF!,#REF!,#REF!,#REF!,#REF!,#REF!,#REF!,#REF!,#REF!</definedName>
    <definedName name="__APW_RESTORE_DATA37__" localSheetId="20" hidden="1">#REF!,#REF!,#REF!,#REF!,#REF!,#REF!,#REF!,#REF!,#REF!,#REF!,#REF!,#REF!,#REF!,#REF!,#REF!</definedName>
    <definedName name="__APW_RESTORE_DATA370__" localSheetId="19" hidden="1">#REF!,#REF!,#REF!,#REF!,#REF!,#REF!,#REF!,#REF!,#REF!,#REF!,#REF!,#REF!,#REF!,#REF!</definedName>
    <definedName name="__APW_RESTORE_DATA370__" localSheetId="20" hidden="1">#REF!,#REF!,#REF!,#REF!,#REF!,#REF!,#REF!,#REF!,#REF!,#REF!,#REF!,#REF!,#REF!,#REF!</definedName>
    <definedName name="__APW_RESTORE_DATA371__" localSheetId="19" hidden="1">#REF!,#REF!,#REF!,#REF!,#REF!,#REF!,#REF!,#REF!,#REF!,#REF!,#REF!,#REF!,#REF!,#REF!</definedName>
    <definedName name="__APW_RESTORE_DATA371__" localSheetId="20" hidden="1">#REF!,#REF!,#REF!,#REF!,#REF!,#REF!,#REF!,#REF!,#REF!,#REF!,#REF!,#REF!,#REF!,#REF!</definedName>
    <definedName name="__APW_RESTORE_DATA372__" localSheetId="19" hidden="1">#REF!,#REF!,#REF!,#REF!,#REF!,#REF!,#REF!,#REF!,#REF!,#REF!,#REF!,#REF!,#REF!,#REF!</definedName>
    <definedName name="__APW_RESTORE_DATA372__" localSheetId="20" hidden="1">#REF!,#REF!,#REF!,#REF!,#REF!,#REF!,#REF!,#REF!,#REF!,#REF!,#REF!,#REF!,#REF!,#REF!</definedName>
    <definedName name="__APW_RESTORE_DATA373__" localSheetId="19" hidden="1">#REF!,#REF!,#REF!,#REF!,#REF!,#REF!,#REF!,#REF!,#REF!,#REF!,#REF!,#REF!,#REF!,#REF!</definedName>
    <definedName name="__APW_RESTORE_DATA373__" localSheetId="20" hidden="1">#REF!,#REF!,#REF!,#REF!,#REF!,#REF!,#REF!,#REF!,#REF!,#REF!,#REF!,#REF!,#REF!,#REF!</definedName>
    <definedName name="__APW_RESTORE_DATA374__" localSheetId="19" hidden="1">#REF!,#REF!,#REF!,#REF!,#REF!,#REF!,#REF!,#REF!,#REF!,#REF!,#REF!,#REF!,#REF!,#REF!</definedName>
    <definedName name="__APW_RESTORE_DATA374__" localSheetId="20" hidden="1">#REF!,#REF!,#REF!,#REF!,#REF!,#REF!,#REF!,#REF!,#REF!,#REF!,#REF!,#REF!,#REF!,#REF!</definedName>
    <definedName name="__APW_RESTORE_DATA375__" localSheetId="19" hidden="1">#REF!,#REF!,#REF!,#REF!,#REF!,#REF!,#REF!,#REF!,#REF!,#REF!,#REF!,#REF!,#REF!,#REF!</definedName>
    <definedName name="__APW_RESTORE_DATA375__" localSheetId="20" hidden="1">#REF!,#REF!,#REF!,#REF!,#REF!,#REF!,#REF!,#REF!,#REF!,#REF!,#REF!,#REF!,#REF!,#REF!</definedName>
    <definedName name="__APW_RESTORE_DATA376__" localSheetId="19" hidden="1">#REF!,#REF!,#REF!,#REF!,#REF!,#REF!,#REF!,#REF!,#REF!,#REF!,#REF!,#REF!,#REF!,#REF!</definedName>
    <definedName name="__APW_RESTORE_DATA376__" localSheetId="20" hidden="1">#REF!,#REF!,#REF!,#REF!,#REF!,#REF!,#REF!,#REF!,#REF!,#REF!,#REF!,#REF!,#REF!,#REF!</definedName>
    <definedName name="__APW_RESTORE_DATA377__" localSheetId="19" hidden="1">#REF!,#REF!,#REF!,#REF!,#REF!,#REF!,#REF!,#REF!,#REF!,#REF!,#REF!,#REF!,#REF!,#REF!</definedName>
    <definedName name="__APW_RESTORE_DATA377__" localSheetId="20" hidden="1">#REF!,#REF!,#REF!,#REF!,#REF!,#REF!,#REF!,#REF!,#REF!,#REF!,#REF!,#REF!,#REF!,#REF!</definedName>
    <definedName name="__APW_RESTORE_DATA378__" localSheetId="19" hidden="1">#REF!,#REF!,#REF!,#REF!,#REF!,#REF!,#REF!,#REF!,#REF!,#REF!,#REF!,#REF!,#REF!,#REF!</definedName>
    <definedName name="__APW_RESTORE_DATA378__" localSheetId="20" hidden="1">#REF!,#REF!,#REF!,#REF!,#REF!,#REF!,#REF!,#REF!,#REF!,#REF!,#REF!,#REF!,#REF!,#REF!</definedName>
    <definedName name="__APW_RESTORE_DATA379__" localSheetId="19" hidden="1">#REF!,#REF!,#REF!,#REF!,#REF!,#REF!,#REF!,#REF!,#REF!,#REF!,#REF!,#REF!,#REF!,#REF!</definedName>
    <definedName name="__APW_RESTORE_DATA379__" localSheetId="20" hidden="1">#REF!,#REF!,#REF!,#REF!,#REF!,#REF!,#REF!,#REF!,#REF!,#REF!,#REF!,#REF!,#REF!,#REF!</definedName>
    <definedName name="__APW_RESTORE_DATA38__" localSheetId="19" hidden="1">#REF!,#REF!,#REF!,#REF!,#REF!,#REF!,#REF!,#REF!,#REF!,#REF!,#REF!,#REF!,#REF!,#REF!,#REF!</definedName>
    <definedName name="__APW_RESTORE_DATA38__" localSheetId="20" hidden="1">#REF!,#REF!,#REF!,#REF!,#REF!,#REF!,#REF!,#REF!,#REF!,#REF!,#REF!,#REF!,#REF!,#REF!,#REF!</definedName>
    <definedName name="__APW_RESTORE_DATA380__" localSheetId="19" hidden="1">#REF!,#REF!,#REF!,#REF!,#REF!,#REF!,#REF!,#REF!,#REF!,#REF!,#REF!,#REF!,#REF!,#REF!</definedName>
    <definedName name="__APW_RESTORE_DATA380__" localSheetId="20" hidden="1">#REF!,#REF!,#REF!,#REF!,#REF!,#REF!,#REF!,#REF!,#REF!,#REF!,#REF!,#REF!,#REF!,#REF!</definedName>
    <definedName name="__APW_RESTORE_DATA381__" localSheetId="19" hidden="1">#REF!,#REF!,#REF!,#REF!,#REF!,#REF!,#REF!,#REF!,#REF!,#REF!,#REF!,#REF!,#REF!,#REF!</definedName>
    <definedName name="__APW_RESTORE_DATA381__" localSheetId="20" hidden="1">#REF!,#REF!,#REF!,#REF!,#REF!,#REF!,#REF!,#REF!,#REF!,#REF!,#REF!,#REF!,#REF!,#REF!</definedName>
    <definedName name="__APW_RESTORE_DATA382__" localSheetId="19" hidden="1">#REF!,#REF!,#REF!,#REF!,#REF!,#REF!,#REF!,#REF!,#REF!,#REF!,#REF!,#REF!,#REF!,#REF!</definedName>
    <definedName name="__APW_RESTORE_DATA382__" localSheetId="20" hidden="1">#REF!,#REF!,#REF!,#REF!,#REF!,#REF!,#REF!,#REF!,#REF!,#REF!,#REF!,#REF!,#REF!,#REF!</definedName>
    <definedName name="__APW_RESTORE_DATA383__" localSheetId="19" hidden="1">#REF!,#REF!,#REF!,#REF!,#REF!,#REF!,#REF!,#REF!,#REF!,#REF!,#REF!,#REF!,#REF!,#REF!</definedName>
    <definedName name="__APW_RESTORE_DATA383__" localSheetId="20" hidden="1">#REF!,#REF!,#REF!,#REF!,#REF!,#REF!,#REF!,#REF!,#REF!,#REF!,#REF!,#REF!,#REF!,#REF!</definedName>
    <definedName name="__APW_RESTORE_DATA384__" localSheetId="19" hidden="1">#REF!,#REF!,#REF!,#REF!,#REF!,#REF!,#REF!,#REF!,#REF!,#REF!,#REF!,#REF!,#REF!,#REF!</definedName>
    <definedName name="__APW_RESTORE_DATA384__" localSheetId="20" hidden="1">#REF!,#REF!,#REF!,#REF!,#REF!,#REF!,#REF!,#REF!,#REF!,#REF!,#REF!,#REF!,#REF!,#REF!</definedName>
    <definedName name="__APW_RESTORE_DATA385__" localSheetId="19" hidden="1">#REF!,#REF!,#REF!,#REF!,#REF!,#REF!,#REF!,#REF!,#REF!,#REF!,#REF!,#REF!,#REF!,#REF!</definedName>
    <definedName name="__APW_RESTORE_DATA385__" localSheetId="20" hidden="1">#REF!,#REF!,#REF!,#REF!,#REF!,#REF!,#REF!,#REF!,#REF!,#REF!,#REF!,#REF!,#REF!,#REF!</definedName>
    <definedName name="__APW_RESTORE_DATA386__" localSheetId="19" hidden="1">#REF!,#REF!,#REF!,#REF!,#REF!,#REF!,#REF!,#REF!,#REF!,#REF!,#REF!,#REF!,#REF!,#REF!</definedName>
    <definedName name="__APW_RESTORE_DATA386__" localSheetId="20" hidden="1">#REF!,#REF!,#REF!,#REF!,#REF!,#REF!,#REF!,#REF!,#REF!,#REF!,#REF!,#REF!,#REF!,#REF!</definedName>
    <definedName name="__APW_RESTORE_DATA387__" localSheetId="19" hidden="1">#REF!,#REF!,#REF!,#REF!,#REF!,#REF!,#REF!,#REF!,#REF!,#REF!,#REF!,#REF!,#REF!,#REF!</definedName>
    <definedName name="__APW_RESTORE_DATA387__" localSheetId="20" hidden="1">#REF!,#REF!,#REF!,#REF!,#REF!,#REF!,#REF!,#REF!,#REF!,#REF!,#REF!,#REF!,#REF!,#REF!</definedName>
    <definedName name="__APW_RESTORE_DATA388__" localSheetId="19" hidden="1">#REF!,#REF!,#REF!,#REF!,#REF!,#REF!,#REF!,#REF!,#REF!,#REF!,#REF!,#REF!,#REF!,#REF!</definedName>
    <definedName name="__APW_RESTORE_DATA388__" localSheetId="20" hidden="1">#REF!,#REF!,#REF!,#REF!,#REF!,#REF!,#REF!,#REF!,#REF!,#REF!,#REF!,#REF!,#REF!,#REF!</definedName>
    <definedName name="__APW_RESTORE_DATA389__" localSheetId="19" hidden="1">#REF!,#REF!,#REF!,#REF!,#REF!,#REF!,#REF!,#REF!,#REF!,#REF!,#REF!,#REF!,#REF!,#REF!</definedName>
    <definedName name="__APW_RESTORE_DATA389__" localSheetId="20" hidden="1">#REF!,#REF!,#REF!,#REF!,#REF!,#REF!,#REF!,#REF!,#REF!,#REF!,#REF!,#REF!,#REF!,#REF!</definedName>
    <definedName name="__APW_RESTORE_DATA39__" localSheetId="19" hidden="1">#REF!,#REF!,#REF!,#REF!,#REF!,#REF!,#REF!,#REF!,#REF!,#REF!,#REF!,#REF!,#REF!,#REF!,#REF!</definedName>
    <definedName name="__APW_RESTORE_DATA39__" localSheetId="20" hidden="1">#REF!,#REF!,#REF!,#REF!,#REF!,#REF!,#REF!,#REF!,#REF!,#REF!,#REF!,#REF!,#REF!,#REF!,#REF!</definedName>
    <definedName name="__APW_RESTORE_DATA390__" localSheetId="19" hidden="1">#REF!,#REF!,#REF!,#REF!,#REF!,#REF!,#REF!,#REF!,#REF!,#REF!,#REF!,#REF!,#REF!,#REF!</definedName>
    <definedName name="__APW_RESTORE_DATA390__" localSheetId="20" hidden="1">#REF!,#REF!,#REF!,#REF!,#REF!,#REF!,#REF!,#REF!,#REF!,#REF!,#REF!,#REF!,#REF!,#REF!</definedName>
    <definedName name="__APW_RESTORE_DATA391__" localSheetId="19" hidden="1">#REF!,#REF!,#REF!,#REF!,#REF!,#REF!,#REF!,#REF!,#REF!,#REF!,#REF!,#REF!,#REF!,#REF!</definedName>
    <definedName name="__APW_RESTORE_DATA391__" localSheetId="20" hidden="1">#REF!,#REF!,#REF!,#REF!,#REF!,#REF!,#REF!,#REF!,#REF!,#REF!,#REF!,#REF!,#REF!,#REF!</definedName>
    <definedName name="__APW_RESTORE_DATA392__" localSheetId="19" hidden="1">#REF!,#REF!,#REF!,#REF!,#REF!,#REF!,#REF!,#REF!,#REF!,#REF!,#REF!,#REF!,#REF!,#REF!</definedName>
    <definedName name="__APW_RESTORE_DATA392__" localSheetId="20" hidden="1">#REF!,#REF!,#REF!,#REF!,#REF!,#REF!,#REF!,#REF!,#REF!,#REF!,#REF!,#REF!,#REF!,#REF!</definedName>
    <definedName name="__APW_RESTORE_DATA393__" localSheetId="19" hidden="1">#REF!,#REF!,#REF!,#REF!,#REF!,#REF!,#REF!,#REF!,#REF!,#REF!,#REF!,#REF!,#REF!,#REF!</definedName>
    <definedName name="__APW_RESTORE_DATA393__" localSheetId="20" hidden="1">#REF!,#REF!,#REF!,#REF!,#REF!,#REF!,#REF!,#REF!,#REF!,#REF!,#REF!,#REF!,#REF!,#REF!</definedName>
    <definedName name="__APW_RESTORE_DATA394__" localSheetId="19" hidden="1">#REF!,#REF!,#REF!,#REF!,#REF!,#REF!,#REF!,#REF!,#REF!,#REF!,#REF!,#REF!,#REF!,#REF!</definedName>
    <definedName name="__APW_RESTORE_DATA394__" localSheetId="20" hidden="1">#REF!,#REF!,#REF!,#REF!,#REF!,#REF!,#REF!,#REF!,#REF!,#REF!,#REF!,#REF!,#REF!,#REF!</definedName>
    <definedName name="__APW_RESTORE_DATA395__" localSheetId="19" hidden="1">#REF!,#REF!,#REF!,#REF!,#REF!,#REF!,#REF!,#REF!,#REF!,#REF!,#REF!,#REF!,#REF!,#REF!</definedName>
    <definedName name="__APW_RESTORE_DATA395__" localSheetId="20" hidden="1">#REF!,#REF!,#REF!,#REF!,#REF!,#REF!,#REF!,#REF!,#REF!,#REF!,#REF!,#REF!,#REF!,#REF!</definedName>
    <definedName name="__APW_RESTORE_DATA396__" localSheetId="19" hidden="1">#REF!,#REF!,#REF!,#REF!,#REF!,#REF!,#REF!,#REF!,#REF!,#REF!,#REF!,#REF!,#REF!,#REF!</definedName>
    <definedName name="__APW_RESTORE_DATA396__" localSheetId="20" hidden="1">#REF!,#REF!,#REF!,#REF!,#REF!,#REF!,#REF!,#REF!,#REF!,#REF!,#REF!,#REF!,#REF!,#REF!</definedName>
    <definedName name="__APW_RESTORE_DATA397__" localSheetId="19" hidden="1">#REF!,#REF!,#REF!,#REF!,#REF!,#REF!,#REF!,#REF!,#REF!,#REF!,#REF!,#REF!,#REF!,#REF!</definedName>
    <definedName name="__APW_RESTORE_DATA397__" localSheetId="20" hidden="1">#REF!,#REF!,#REF!,#REF!,#REF!,#REF!,#REF!,#REF!,#REF!,#REF!,#REF!,#REF!,#REF!,#REF!</definedName>
    <definedName name="__APW_RESTORE_DATA398__" localSheetId="19" hidden="1">#REF!,#REF!,#REF!,#REF!,#REF!,#REF!,#REF!,#REF!,#REF!,#REF!,#REF!,#REF!,#REF!,#REF!</definedName>
    <definedName name="__APW_RESTORE_DATA398__" localSheetId="20" hidden="1">#REF!,#REF!,#REF!,#REF!,#REF!,#REF!,#REF!,#REF!,#REF!,#REF!,#REF!,#REF!,#REF!,#REF!</definedName>
    <definedName name="__APW_RESTORE_DATA399__" localSheetId="19" hidden="1">#REF!,#REF!,#REF!,#REF!,#REF!,#REF!,#REF!,#REF!,#REF!,#REF!,#REF!,#REF!,#REF!,#REF!</definedName>
    <definedName name="__APW_RESTORE_DATA399__" localSheetId="20" hidden="1">#REF!,#REF!,#REF!,#REF!,#REF!,#REF!,#REF!,#REF!,#REF!,#REF!,#REF!,#REF!,#REF!,#REF!</definedName>
    <definedName name="__APW_RESTORE_DATA4__" localSheetId="19" hidden="1">#REF!,#REF!,#REF!,#REF!,#REF!,#REF!,#REF!,#REF!,#REF!,#REF!,#REF!,#REF!,#REF!,#REF!,#REF!,#REF!</definedName>
    <definedName name="__APW_RESTORE_DATA4__" localSheetId="20" hidden="1">#REF!,#REF!,#REF!,#REF!,#REF!,#REF!,#REF!,#REF!,#REF!,#REF!,#REF!,#REF!,#REF!,#REF!,#REF!,#REF!</definedName>
    <definedName name="__APW_RESTORE_DATA40__" localSheetId="19" hidden="1">#REF!,#REF!,#REF!,#REF!,#REF!,#REF!,#REF!,#REF!,#REF!,#REF!,#REF!,#REF!,#REF!,#REF!,#REF!</definedName>
    <definedName name="__APW_RESTORE_DATA40__" localSheetId="20" hidden="1">#REF!,#REF!,#REF!,#REF!,#REF!,#REF!,#REF!,#REF!,#REF!,#REF!,#REF!,#REF!,#REF!,#REF!,#REF!</definedName>
    <definedName name="__APW_RESTORE_DATA400__" localSheetId="19" hidden="1">#REF!,#REF!,#REF!,#REF!,#REF!,#REF!,#REF!,#REF!,#REF!,#REF!,#REF!,#REF!,#REF!,#REF!</definedName>
    <definedName name="__APW_RESTORE_DATA400__" localSheetId="20" hidden="1">#REF!,#REF!,#REF!,#REF!,#REF!,#REF!,#REF!,#REF!,#REF!,#REF!,#REF!,#REF!,#REF!,#REF!</definedName>
    <definedName name="__APW_RESTORE_DATA401__" localSheetId="19" hidden="1">#REF!,#REF!,#REF!,#REF!,#REF!,#REF!,#REF!,#REF!,#REF!,#REF!,#REF!,#REF!,#REF!,#REF!</definedName>
    <definedName name="__APW_RESTORE_DATA401__" localSheetId="20" hidden="1">#REF!,#REF!,#REF!,#REF!,#REF!,#REF!,#REF!,#REF!,#REF!,#REF!,#REF!,#REF!,#REF!,#REF!</definedName>
    <definedName name="__APW_RESTORE_DATA402__" localSheetId="19" hidden="1">#REF!,#REF!,#REF!,#REF!,#REF!,#REF!,#REF!,#REF!,#REF!,#REF!,#REF!,#REF!,#REF!,#REF!</definedName>
    <definedName name="__APW_RESTORE_DATA402__" localSheetId="20" hidden="1">#REF!,#REF!,#REF!,#REF!,#REF!,#REF!,#REF!,#REF!,#REF!,#REF!,#REF!,#REF!,#REF!,#REF!</definedName>
    <definedName name="__APW_RESTORE_DATA403__" localSheetId="19" hidden="1">#REF!,#REF!,#REF!,#REF!,#REF!,#REF!,#REF!,#REF!,#REF!,#REF!,#REF!,#REF!,#REF!,#REF!</definedName>
    <definedName name="__APW_RESTORE_DATA403__" localSheetId="20" hidden="1">#REF!,#REF!,#REF!,#REF!,#REF!,#REF!,#REF!,#REF!,#REF!,#REF!,#REF!,#REF!,#REF!,#REF!</definedName>
    <definedName name="__APW_RESTORE_DATA404__" localSheetId="19" hidden="1">#REF!,#REF!,#REF!,#REF!,#REF!,#REF!,#REF!,#REF!,#REF!,#REF!,#REF!,#REF!,#REF!,#REF!</definedName>
    <definedName name="__APW_RESTORE_DATA404__" localSheetId="20" hidden="1">#REF!,#REF!,#REF!,#REF!,#REF!,#REF!,#REF!,#REF!,#REF!,#REF!,#REF!,#REF!,#REF!,#REF!</definedName>
    <definedName name="__APW_RESTORE_DATA405__" localSheetId="19" hidden="1">#REF!,#REF!,#REF!,#REF!,#REF!,#REF!,#REF!,#REF!,#REF!,#REF!,#REF!,#REF!,#REF!,#REF!</definedName>
    <definedName name="__APW_RESTORE_DATA405__" localSheetId="20" hidden="1">#REF!,#REF!,#REF!,#REF!,#REF!,#REF!,#REF!,#REF!,#REF!,#REF!,#REF!,#REF!,#REF!,#REF!</definedName>
    <definedName name="__APW_RESTORE_DATA406__" localSheetId="19" hidden="1">#REF!,#REF!,#REF!,#REF!,#REF!,#REF!,#REF!,#REF!,#REF!,#REF!,#REF!,#REF!,#REF!,#REF!</definedName>
    <definedName name="__APW_RESTORE_DATA406__" localSheetId="20" hidden="1">#REF!,#REF!,#REF!,#REF!,#REF!,#REF!,#REF!,#REF!,#REF!,#REF!,#REF!,#REF!,#REF!,#REF!</definedName>
    <definedName name="__APW_RESTORE_DATA407__" localSheetId="19" hidden="1">#REF!,#REF!,#REF!,#REF!,#REF!,#REF!,#REF!,#REF!,#REF!,#REF!,#REF!,#REF!</definedName>
    <definedName name="__APW_RESTORE_DATA407__" localSheetId="20" hidden="1">#REF!,#REF!,#REF!,#REF!,#REF!,#REF!,#REF!,#REF!,#REF!,#REF!,#REF!,#REF!</definedName>
    <definedName name="__APW_RESTORE_DATA408__" localSheetId="19" hidden="1">#REF!,#REF!,#REF!,#REF!,#REF!,#REF!,#REF!,#REF!,#REF!,#REF!,#REF!,#REF!,#REF!,#REF!,#REF!,#REF!,#REF!</definedName>
    <definedName name="__APW_RESTORE_DATA408__" localSheetId="20" hidden="1">#REF!,#REF!,#REF!,#REF!,#REF!,#REF!,#REF!,#REF!,#REF!,#REF!,#REF!,#REF!,#REF!,#REF!,#REF!,#REF!,#REF!</definedName>
    <definedName name="__APW_RESTORE_DATA409__" localSheetId="19" hidden="1">#REF!,#REF!,#REF!,#REF!,#REF!,#REF!,#REF!,#REF!,#REF!,#REF!,#REF!,#REF!,#REF!,#REF!,#REF!,#REF!</definedName>
    <definedName name="__APW_RESTORE_DATA409__" localSheetId="20" hidden="1">#REF!,#REF!,#REF!,#REF!,#REF!,#REF!,#REF!,#REF!,#REF!,#REF!,#REF!,#REF!,#REF!,#REF!,#REF!,#REF!</definedName>
    <definedName name="__APW_RESTORE_DATA41__" localSheetId="19" hidden="1">#REF!,#REF!,#REF!,#REF!,#REF!,#REF!,#REF!,#REF!,#REF!,#REF!,#REF!,#REF!,#REF!,#REF!,#REF!</definedName>
    <definedName name="__APW_RESTORE_DATA41__" localSheetId="20" hidden="1">#REF!,#REF!,#REF!,#REF!,#REF!,#REF!,#REF!,#REF!,#REF!,#REF!,#REF!,#REF!,#REF!,#REF!,#REF!</definedName>
    <definedName name="__APW_RESTORE_DATA410__" localSheetId="19" hidden="1">#REF!,#REF!,#REF!,#REF!,#REF!,#REF!,#REF!,#REF!,#REF!,#REF!,#REF!,#REF!,#REF!,#REF!,#REF!,#REF!</definedName>
    <definedName name="__APW_RESTORE_DATA410__" localSheetId="20" hidden="1">#REF!,#REF!,#REF!,#REF!,#REF!,#REF!,#REF!,#REF!,#REF!,#REF!,#REF!,#REF!,#REF!,#REF!,#REF!,#REF!</definedName>
    <definedName name="__APW_RESTORE_DATA411__" localSheetId="19" hidden="1">#REF!,#REF!,#REF!,#REF!,#REF!,#REF!,#REF!,#REF!,#REF!,#REF!,#REF!,#REF!,#REF!,#REF!,#REF!,#REF!</definedName>
    <definedName name="__APW_RESTORE_DATA411__" localSheetId="20" hidden="1">#REF!,#REF!,#REF!,#REF!,#REF!,#REF!,#REF!,#REF!,#REF!,#REF!,#REF!,#REF!,#REF!,#REF!,#REF!,#REF!</definedName>
    <definedName name="__APW_RESTORE_DATA412__" localSheetId="19" hidden="1">#REF!,#REF!,#REF!,#REF!,#REF!,#REF!,#REF!,#REF!,#REF!,#REF!,#REF!,#REF!,#REF!,#REF!,#REF!,#REF!</definedName>
    <definedName name="__APW_RESTORE_DATA412__" localSheetId="20" hidden="1">#REF!,#REF!,#REF!,#REF!,#REF!,#REF!,#REF!,#REF!,#REF!,#REF!,#REF!,#REF!,#REF!,#REF!,#REF!,#REF!</definedName>
    <definedName name="__APW_RESTORE_DATA413__" localSheetId="19" hidden="1">#REF!,#REF!,#REF!,#REF!,#REF!,#REF!,#REF!,#REF!,#REF!,#REF!,#REF!,#REF!,#REF!,#REF!,#REF!,#REF!</definedName>
    <definedName name="__APW_RESTORE_DATA413__" localSheetId="20" hidden="1">#REF!,#REF!,#REF!,#REF!,#REF!,#REF!,#REF!,#REF!,#REF!,#REF!,#REF!,#REF!,#REF!,#REF!,#REF!,#REF!</definedName>
    <definedName name="__APW_RESTORE_DATA414__" localSheetId="19" hidden="1">#REF!,#REF!,#REF!,#REF!,#REF!,#REF!,#REF!,#REF!,#REF!,#REF!,#REF!,#REF!,#REF!,#REF!,#REF!</definedName>
    <definedName name="__APW_RESTORE_DATA414__" localSheetId="20" hidden="1">#REF!,#REF!,#REF!,#REF!,#REF!,#REF!,#REF!,#REF!,#REF!,#REF!,#REF!,#REF!,#REF!,#REF!,#REF!</definedName>
    <definedName name="__APW_RESTORE_DATA415__" localSheetId="19" hidden="1">#REF!,#REF!,#REF!,#REF!,#REF!,#REF!,#REF!,#REF!,#REF!,#REF!,#REF!,#REF!,#REF!,#REF!,#REF!</definedName>
    <definedName name="__APW_RESTORE_DATA415__" localSheetId="20" hidden="1">#REF!,#REF!,#REF!,#REF!,#REF!,#REF!,#REF!,#REF!,#REF!,#REF!,#REF!,#REF!,#REF!,#REF!,#REF!</definedName>
    <definedName name="__APW_RESTORE_DATA416__" localSheetId="19" hidden="1">#REF!,#REF!,#REF!,#REF!,#REF!,#REF!,#REF!,#REF!,#REF!,#REF!,#REF!,#REF!,#REF!,#REF!,#REF!</definedName>
    <definedName name="__APW_RESTORE_DATA416__" localSheetId="20" hidden="1">#REF!,#REF!,#REF!,#REF!,#REF!,#REF!,#REF!,#REF!,#REF!,#REF!,#REF!,#REF!,#REF!,#REF!,#REF!</definedName>
    <definedName name="__APW_RESTORE_DATA417__" localSheetId="19" hidden="1">#REF!,#REF!,#REF!,#REF!,#REF!,#REF!,#REF!,#REF!,#REF!,#REF!,#REF!,#REF!,#REF!,#REF!,#REF!</definedName>
    <definedName name="__APW_RESTORE_DATA417__" localSheetId="20" hidden="1">#REF!,#REF!,#REF!,#REF!,#REF!,#REF!,#REF!,#REF!,#REF!,#REF!,#REF!,#REF!,#REF!,#REF!,#REF!</definedName>
    <definedName name="__APW_RESTORE_DATA418__" localSheetId="19" hidden="1">#REF!,#REF!,#REF!,#REF!,#REF!,#REF!,#REF!,#REF!,#REF!,#REF!,#REF!,#REF!,#REF!,#REF!,#REF!</definedName>
    <definedName name="__APW_RESTORE_DATA418__" localSheetId="20" hidden="1">#REF!,#REF!,#REF!,#REF!,#REF!,#REF!,#REF!,#REF!,#REF!,#REF!,#REF!,#REF!,#REF!,#REF!,#REF!</definedName>
    <definedName name="__APW_RESTORE_DATA419__" localSheetId="19" hidden="1">#REF!,#REF!,#REF!,#REF!,#REF!,#REF!,#REF!,#REF!,#REF!,#REF!,#REF!,#REF!,#REF!,#REF!,#REF!</definedName>
    <definedName name="__APW_RESTORE_DATA419__" localSheetId="20" hidden="1">#REF!,#REF!,#REF!,#REF!,#REF!,#REF!,#REF!,#REF!,#REF!,#REF!,#REF!,#REF!,#REF!,#REF!,#REF!</definedName>
    <definedName name="__APW_RESTORE_DATA42__" localSheetId="19" hidden="1">#REF!,#REF!,#REF!,#REF!,#REF!,#REF!,#REF!,#REF!,#REF!,#REF!,#REF!,#REF!,#REF!,#REF!,#REF!</definedName>
    <definedName name="__APW_RESTORE_DATA42__" localSheetId="20" hidden="1">#REF!,#REF!,#REF!,#REF!,#REF!,#REF!,#REF!,#REF!,#REF!,#REF!,#REF!,#REF!,#REF!,#REF!,#REF!</definedName>
    <definedName name="__APW_RESTORE_DATA420__" localSheetId="19" hidden="1">#REF!,#REF!,#REF!,#REF!,#REF!,#REF!,#REF!,#REF!,#REF!,#REF!,#REF!,#REF!,#REF!,#REF!,#REF!</definedName>
    <definedName name="__APW_RESTORE_DATA420__" localSheetId="20" hidden="1">#REF!,#REF!,#REF!,#REF!,#REF!,#REF!,#REF!,#REF!,#REF!,#REF!,#REF!,#REF!,#REF!,#REF!,#REF!</definedName>
    <definedName name="__APW_RESTORE_DATA421__" localSheetId="19" hidden="1">#REF!,#REF!,#REF!,#REF!,#REF!,#REF!,#REF!,#REF!,#REF!,#REF!,#REF!,#REF!,#REF!,#REF!,#REF!</definedName>
    <definedName name="__APW_RESTORE_DATA421__" localSheetId="20" hidden="1">#REF!,#REF!,#REF!,#REF!,#REF!,#REF!,#REF!,#REF!,#REF!,#REF!,#REF!,#REF!,#REF!,#REF!,#REF!</definedName>
    <definedName name="__APW_RESTORE_DATA422__" localSheetId="19" hidden="1">#REF!,#REF!,#REF!,#REF!,#REF!,#REF!,#REF!,#REF!,#REF!,#REF!,#REF!,#REF!,#REF!,#REF!,#REF!</definedName>
    <definedName name="__APW_RESTORE_DATA422__" localSheetId="20" hidden="1">#REF!,#REF!,#REF!,#REF!,#REF!,#REF!,#REF!,#REF!,#REF!,#REF!,#REF!,#REF!,#REF!,#REF!,#REF!</definedName>
    <definedName name="__APW_RESTORE_DATA423__" localSheetId="19" hidden="1">#REF!,#REF!,#REF!,#REF!,#REF!,#REF!,#REF!,#REF!,#REF!,#REF!,#REF!,#REF!,#REF!,#REF!,#REF!</definedName>
    <definedName name="__APW_RESTORE_DATA423__" localSheetId="20" hidden="1">#REF!,#REF!,#REF!,#REF!,#REF!,#REF!,#REF!,#REF!,#REF!,#REF!,#REF!,#REF!,#REF!,#REF!,#REF!</definedName>
    <definedName name="__APW_RESTORE_DATA424__" localSheetId="19" hidden="1">#REF!,#REF!,#REF!,#REF!,#REF!,#REF!,#REF!,#REF!,#REF!,#REF!,#REF!,#REF!,#REF!,#REF!,#REF!</definedName>
    <definedName name="__APW_RESTORE_DATA424__" localSheetId="20" hidden="1">#REF!,#REF!,#REF!,#REF!,#REF!,#REF!,#REF!,#REF!,#REF!,#REF!,#REF!,#REF!,#REF!,#REF!,#REF!</definedName>
    <definedName name="__APW_RESTORE_DATA425__" localSheetId="19" hidden="1">#REF!,#REF!,#REF!,#REF!,#REF!,#REF!,#REF!,#REF!,#REF!,#REF!,#REF!,#REF!,#REF!,#REF!,#REF!</definedName>
    <definedName name="__APW_RESTORE_DATA425__" localSheetId="20" hidden="1">#REF!,#REF!,#REF!,#REF!,#REF!,#REF!,#REF!,#REF!,#REF!,#REF!,#REF!,#REF!,#REF!,#REF!,#REF!</definedName>
    <definedName name="__APW_RESTORE_DATA426__" localSheetId="19" hidden="1">#REF!,#REF!,#REF!,#REF!,#REF!,#REF!,#REF!,#REF!,#REF!,#REF!,#REF!,#REF!,#REF!,#REF!,#REF!</definedName>
    <definedName name="__APW_RESTORE_DATA426__" localSheetId="20" hidden="1">#REF!,#REF!,#REF!,#REF!,#REF!,#REF!,#REF!,#REF!,#REF!,#REF!,#REF!,#REF!,#REF!,#REF!,#REF!</definedName>
    <definedName name="__APW_RESTORE_DATA427__" localSheetId="19" hidden="1">#REF!,#REF!,#REF!,#REF!,#REF!,#REF!,#REF!,#REF!,#REF!,#REF!,#REF!,#REF!,#REF!,#REF!,#REF!</definedName>
    <definedName name="__APW_RESTORE_DATA427__" localSheetId="20" hidden="1">#REF!,#REF!,#REF!,#REF!,#REF!,#REF!,#REF!,#REF!,#REF!,#REF!,#REF!,#REF!,#REF!,#REF!,#REF!</definedName>
    <definedName name="__APW_RESTORE_DATA428__" localSheetId="19" hidden="1">#REF!,#REF!,#REF!,#REF!,#REF!,#REF!,#REF!,#REF!,#REF!,#REF!,#REF!,#REF!,#REF!,#REF!,#REF!</definedName>
    <definedName name="__APW_RESTORE_DATA428__" localSheetId="20" hidden="1">#REF!,#REF!,#REF!,#REF!,#REF!,#REF!,#REF!,#REF!,#REF!,#REF!,#REF!,#REF!,#REF!,#REF!,#REF!</definedName>
    <definedName name="__APW_RESTORE_DATA429__" localSheetId="19" hidden="1">#REF!,#REF!,#REF!,#REF!,#REF!,#REF!,#REF!,#REF!,#REF!,#REF!,#REF!,#REF!,#REF!,#REF!,#REF!</definedName>
    <definedName name="__APW_RESTORE_DATA429__" localSheetId="20" hidden="1">#REF!,#REF!,#REF!,#REF!,#REF!,#REF!,#REF!,#REF!,#REF!,#REF!,#REF!,#REF!,#REF!,#REF!,#REF!</definedName>
    <definedName name="__APW_RESTORE_DATA43__" localSheetId="19" hidden="1">#REF!,#REF!,#REF!,#REF!,#REF!,#REF!,#REF!,#REF!,#REF!,#REF!,#REF!,#REF!,#REF!,#REF!,#REF!</definedName>
    <definedName name="__APW_RESTORE_DATA43__" localSheetId="20" hidden="1">#REF!,#REF!,#REF!,#REF!,#REF!,#REF!,#REF!,#REF!,#REF!,#REF!,#REF!,#REF!,#REF!,#REF!,#REF!</definedName>
    <definedName name="__APW_RESTORE_DATA430__" localSheetId="19" hidden="1">#REF!,#REF!,#REF!,#REF!,#REF!,#REF!,#REF!,#REF!,#REF!,#REF!,#REF!,#REF!,#REF!,#REF!,#REF!</definedName>
    <definedName name="__APW_RESTORE_DATA430__" localSheetId="20" hidden="1">#REF!,#REF!,#REF!,#REF!,#REF!,#REF!,#REF!,#REF!,#REF!,#REF!,#REF!,#REF!,#REF!,#REF!,#REF!</definedName>
    <definedName name="__APW_RESTORE_DATA431__" localSheetId="19" hidden="1">#REF!,#REF!,#REF!,#REF!,#REF!,#REF!,#REF!,#REF!,#REF!,#REF!,#REF!,#REF!,#REF!,#REF!,#REF!</definedName>
    <definedName name="__APW_RESTORE_DATA431__" localSheetId="20" hidden="1">#REF!,#REF!,#REF!,#REF!,#REF!,#REF!,#REF!,#REF!,#REF!,#REF!,#REF!,#REF!,#REF!,#REF!,#REF!</definedName>
    <definedName name="__APW_RESTORE_DATA432__" localSheetId="19" hidden="1">#REF!,#REF!,#REF!,#REF!,#REF!,#REF!,#REF!,#REF!,#REF!,#REF!,#REF!,#REF!,#REF!,#REF!,#REF!</definedName>
    <definedName name="__APW_RESTORE_DATA432__" localSheetId="20" hidden="1">#REF!,#REF!,#REF!,#REF!,#REF!,#REF!,#REF!,#REF!,#REF!,#REF!,#REF!,#REF!,#REF!,#REF!,#REF!</definedName>
    <definedName name="__APW_RESTORE_DATA433__" localSheetId="19" hidden="1">#REF!,#REF!,#REF!,#REF!,#REF!,#REF!,#REF!,#REF!,#REF!,#REF!,#REF!,#REF!,#REF!,#REF!,#REF!</definedName>
    <definedName name="__APW_RESTORE_DATA433__" localSheetId="20" hidden="1">#REF!,#REF!,#REF!,#REF!,#REF!,#REF!,#REF!,#REF!,#REF!,#REF!,#REF!,#REF!,#REF!,#REF!,#REF!</definedName>
    <definedName name="__APW_RESTORE_DATA434__" localSheetId="19" hidden="1">#REF!,#REF!,#REF!,#REF!,#REF!,#REF!,#REF!,#REF!,#REF!,#REF!,#REF!,#REF!,#REF!,#REF!,#REF!</definedName>
    <definedName name="__APW_RESTORE_DATA434__" localSheetId="20" hidden="1">#REF!,#REF!,#REF!,#REF!,#REF!,#REF!,#REF!,#REF!,#REF!,#REF!,#REF!,#REF!,#REF!,#REF!,#REF!</definedName>
    <definedName name="__APW_RESTORE_DATA435__" localSheetId="19" hidden="1">#REF!,#REF!,#REF!,#REF!,#REF!,#REF!,#REF!,#REF!,#REF!,#REF!,#REF!,#REF!,#REF!,#REF!,#REF!</definedName>
    <definedName name="__APW_RESTORE_DATA435__" localSheetId="20" hidden="1">#REF!,#REF!,#REF!,#REF!,#REF!,#REF!,#REF!,#REF!,#REF!,#REF!,#REF!,#REF!,#REF!,#REF!,#REF!</definedName>
    <definedName name="__APW_RESTORE_DATA436__" localSheetId="19" hidden="1">#REF!,#REF!,#REF!,#REF!,#REF!,#REF!,#REF!,#REF!,#REF!,#REF!,#REF!,#REF!,#REF!,#REF!,#REF!</definedName>
    <definedName name="__APW_RESTORE_DATA436__" localSheetId="20" hidden="1">#REF!,#REF!,#REF!,#REF!,#REF!,#REF!,#REF!,#REF!,#REF!,#REF!,#REF!,#REF!,#REF!,#REF!,#REF!</definedName>
    <definedName name="__APW_RESTORE_DATA437__" localSheetId="19" hidden="1">#REF!,#REF!,#REF!,#REF!,#REF!,#REF!,#REF!,#REF!,#REF!,#REF!,#REF!,#REF!,#REF!,#REF!,#REF!</definedName>
    <definedName name="__APW_RESTORE_DATA437__" localSheetId="20" hidden="1">#REF!,#REF!,#REF!,#REF!,#REF!,#REF!,#REF!,#REF!,#REF!,#REF!,#REF!,#REF!,#REF!,#REF!,#REF!</definedName>
    <definedName name="__APW_RESTORE_DATA438__" localSheetId="19" hidden="1">#REF!,#REF!,#REF!,#REF!,#REF!,#REF!,#REF!,#REF!,#REF!,#REF!,#REF!,#REF!,#REF!,#REF!,#REF!</definedName>
    <definedName name="__APW_RESTORE_DATA438__" localSheetId="20" hidden="1">#REF!,#REF!,#REF!,#REF!,#REF!,#REF!,#REF!,#REF!,#REF!,#REF!,#REF!,#REF!,#REF!,#REF!,#REF!</definedName>
    <definedName name="__APW_RESTORE_DATA439__" localSheetId="19" hidden="1">#REF!,#REF!,#REF!,#REF!,#REF!,#REF!,#REF!,#REF!,#REF!,#REF!,#REF!,#REF!,#REF!,#REF!,#REF!</definedName>
    <definedName name="__APW_RESTORE_DATA439__" localSheetId="20" hidden="1">#REF!,#REF!,#REF!,#REF!,#REF!,#REF!,#REF!,#REF!,#REF!,#REF!,#REF!,#REF!,#REF!,#REF!,#REF!</definedName>
    <definedName name="__APW_RESTORE_DATA44__" localSheetId="19" hidden="1">#REF!,#REF!,#REF!,#REF!,#REF!,#REF!,#REF!,#REF!,#REF!,#REF!,#REF!,#REF!,#REF!,#REF!,#REF!</definedName>
    <definedName name="__APW_RESTORE_DATA44__" localSheetId="20" hidden="1">#REF!,#REF!,#REF!,#REF!,#REF!,#REF!,#REF!,#REF!,#REF!,#REF!,#REF!,#REF!,#REF!,#REF!,#REF!</definedName>
    <definedName name="__APW_RESTORE_DATA440__" localSheetId="19" hidden="1">#REF!,#REF!,#REF!,#REF!,#REF!,#REF!,#REF!,#REF!,#REF!,#REF!,#REF!,#REF!,#REF!,#REF!,#REF!</definedName>
    <definedName name="__APW_RESTORE_DATA440__" localSheetId="20" hidden="1">#REF!,#REF!,#REF!,#REF!,#REF!,#REF!,#REF!,#REF!,#REF!,#REF!,#REF!,#REF!,#REF!,#REF!,#REF!</definedName>
    <definedName name="__APW_RESTORE_DATA441__" localSheetId="19" hidden="1">#REF!,#REF!,#REF!,#REF!,#REF!,#REF!,#REF!,#REF!,#REF!,#REF!,#REF!,#REF!,#REF!,#REF!,#REF!</definedName>
    <definedName name="__APW_RESTORE_DATA441__" localSheetId="20" hidden="1">#REF!,#REF!,#REF!,#REF!,#REF!,#REF!,#REF!,#REF!,#REF!,#REF!,#REF!,#REF!,#REF!,#REF!,#REF!</definedName>
    <definedName name="__APW_RESTORE_DATA442__" localSheetId="19" hidden="1">#REF!,#REF!,#REF!,#REF!,#REF!,#REF!,#REF!,#REF!,#REF!,#REF!,#REF!,#REF!,#REF!,#REF!,#REF!</definedName>
    <definedName name="__APW_RESTORE_DATA442__" localSheetId="20" hidden="1">#REF!,#REF!,#REF!,#REF!,#REF!,#REF!,#REF!,#REF!,#REF!,#REF!,#REF!,#REF!,#REF!,#REF!,#REF!</definedName>
    <definedName name="__APW_RESTORE_DATA443__" localSheetId="19" hidden="1">#REF!,#REF!,#REF!,#REF!,#REF!,#REF!,#REF!,#REF!,#REF!,#REF!,#REF!,#REF!,#REF!,#REF!,#REF!</definedName>
    <definedName name="__APW_RESTORE_DATA443__" localSheetId="20" hidden="1">#REF!,#REF!,#REF!,#REF!,#REF!,#REF!,#REF!,#REF!,#REF!,#REF!,#REF!,#REF!,#REF!,#REF!,#REF!</definedName>
    <definedName name="__APW_RESTORE_DATA444__" localSheetId="19" hidden="1">#REF!,#REF!,#REF!,#REF!,#REF!,#REF!,#REF!,#REF!,#REF!,#REF!,#REF!,#REF!,#REF!,#REF!,#REF!</definedName>
    <definedName name="__APW_RESTORE_DATA444__" localSheetId="20" hidden="1">#REF!,#REF!,#REF!,#REF!,#REF!,#REF!,#REF!,#REF!,#REF!,#REF!,#REF!,#REF!,#REF!,#REF!,#REF!</definedName>
    <definedName name="__APW_RESTORE_DATA445__" localSheetId="19" hidden="1">#REF!,#REF!,#REF!,#REF!,#REF!,#REF!,#REF!,#REF!,#REF!,#REF!,#REF!,#REF!,#REF!,#REF!,#REF!</definedName>
    <definedName name="__APW_RESTORE_DATA445__" localSheetId="20" hidden="1">#REF!,#REF!,#REF!,#REF!,#REF!,#REF!,#REF!,#REF!,#REF!,#REF!,#REF!,#REF!,#REF!,#REF!,#REF!</definedName>
    <definedName name="__APW_RESTORE_DATA446__" localSheetId="19" hidden="1">#REF!,#REF!,#REF!,#REF!,#REF!,#REF!,#REF!,#REF!,#REF!,#REF!,#REF!,#REF!,#REF!,#REF!,#REF!</definedName>
    <definedName name="__APW_RESTORE_DATA446__" localSheetId="20" hidden="1">#REF!,#REF!,#REF!,#REF!,#REF!,#REF!,#REF!,#REF!,#REF!,#REF!,#REF!,#REF!,#REF!,#REF!,#REF!</definedName>
    <definedName name="__APW_RESTORE_DATA447__" localSheetId="19" hidden="1">#REF!,#REF!,#REF!,#REF!,#REF!,#REF!,#REF!,#REF!,#REF!,#REF!,#REF!,#REF!,#REF!,#REF!,#REF!</definedName>
    <definedName name="__APW_RESTORE_DATA447__" localSheetId="20" hidden="1">#REF!,#REF!,#REF!,#REF!,#REF!,#REF!,#REF!,#REF!,#REF!,#REF!,#REF!,#REF!,#REF!,#REF!,#REF!</definedName>
    <definedName name="__APW_RESTORE_DATA448__" localSheetId="19" hidden="1">#REF!,#REF!,#REF!,#REF!,#REF!,#REF!,#REF!,#REF!,#REF!,#REF!,#REF!,#REF!,#REF!,#REF!,#REF!</definedName>
    <definedName name="__APW_RESTORE_DATA448__" localSheetId="20" hidden="1">#REF!,#REF!,#REF!,#REF!,#REF!,#REF!,#REF!,#REF!,#REF!,#REF!,#REF!,#REF!,#REF!,#REF!,#REF!</definedName>
    <definedName name="__APW_RESTORE_DATA449__" localSheetId="19" hidden="1">#REF!,#REF!,#REF!,#REF!,#REF!,#REF!,#REF!,#REF!,#REF!,#REF!,#REF!,#REF!,#REF!,#REF!,#REF!</definedName>
    <definedName name="__APW_RESTORE_DATA449__" localSheetId="20" hidden="1">#REF!,#REF!,#REF!,#REF!,#REF!,#REF!,#REF!,#REF!,#REF!,#REF!,#REF!,#REF!,#REF!,#REF!,#REF!</definedName>
    <definedName name="__APW_RESTORE_DATA45__" localSheetId="19" hidden="1">#REF!,#REF!,#REF!,#REF!,#REF!,#REF!,#REF!,#REF!,#REF!,#REF!,#REF!,#REF!,#REF!,#REF!,#REF!</definedName>
    <definedName name="__APW_RESTORE_DATA45__" localSheetId="20" hidden="1">#REF!,#REF!,#REF!,#REF!,#REF!,#REF!,#REF!,#REF!,#REF!,#REF!,#REF!,#REF!,#REF!,#REF!,#REF!</definedName>
    <definedName name="__APW_RESTORE_DATA450__" localSheetId="19" hidden="1">#REF!,#REF!,#REF!,#REF!,#REF!,#REF!,#REF!,#REF!,#REF!,#REF!,#REF!,#REF!,#REF!,#REF!,#REF!</definedName>
    <definedName name="__APW_RESTORE_DATA450__" localSheetId="20" hidden="1">#REF!,#REF!,#REF!,#REF!,#REF!,#REF!,#REF!,#REF!,#REF!,#REF!,#REF!,#REF!,#REF!,#REF!,#REF!</definedName>
    <definedName name="__APW_RESTORE_DATA451__" localSheetId="19" hidden="1">#REF!,#REF!,#REF!,#REF!,#REF!,#REF!,#REF!,#REF!,#REF!,#REF!,#REF!,#REF!,#REF!,#REF!,#REF!</definedName>
    <definedName name="__APW_RESTORE_DATA451__" localSheetId="20" hidden="1">#REF!,#REF!,#REF!,#REF!,#REF!,#REF!,#REF!,#REF!,#REF!,#REF!,#REF!,#REF!,#REF!,#REF!,#REF!</definedName>
    <definedName name="__APW_RESTORE_DATA452__" localSheetId="19" hidden="1">#REF!,#REF!,#REF!,#REF!,#REF!,#REF!,#REF!,#REF!,#REF!,#REF!,#REF!,#REF!,#REF!,#REF!,#REF!</definedName>
    <definedName name="__APW_RESTORE_DATA452__" localSheetId="20" hidden="1">#REF!,#REF!,#REF!,#REF!,#REF!,#REF!,#REF!,#REF!,#REF!,#REF!,#REF!,#REF!,#REF!,#REF!,#REF!</definedName>
    <definedName name="__APW_RESTORE_DATA453__" localSheetId="19" hidden="1">#REF!,#REF!,#REF!,#REF!,#REF!,#REF!,#REF!,#REF!,#REF!,#REF!,#REF!,#REF!,#REF!,#REF!,#REF!</definedName>
    <definedName name="__APW_RESTORE_DATA453__" localSheetId="20" hidden="1">#REF!,#REF!,#REF!,#REF!,#REF!,#REF!,#REF!,#REF!,#REF!,#REF!,#REF!,#REF!,#REF!,#REF!,#REF!</definedName>
    <definedName name="__APW_RESTORE_DATA454__" localSheetId="19" hidden="1">#REF!,#REF!,#REF!,#REF!,#REF!,#REF!,#REF!,#REF!,#REF!,#REF!,#REF!,#REF!,#REF!,#REF!,#REF!</definedName>
    <definedName name="__APW_RESTORE_DATA454__" localSheetId="20" hidden="1">#REF!,#REF!,#REF!,#REF!,#REF!,#REF!,#REF!,#REF!,#REF!,#REF!,#REF!,#REF!,#REF!,#REF!,#REF!</definedName>
    <definedName name="__APW_RESTORE_DATA455__" localSheetId="19" hidden="1">#REF!,#REF!,#REF!,#REF!,#REF!,#REF!,#REF!,#REF!,#REF!,#REF!,#REF!,#REF!,#REF!,#REF!,#REF!</definedName>
    <definedName name="__APW_RESTORE_DATA455__" localSheetId="20" hidden="1">#REF!,#REF!,#REF!,#REF!,#REF!,#REF!,#REF!,#REF!,#REF!,#REF!,#REF!,#REF!,#REF!,#REF!,#REF!</definedName>
    <definedName name="__APW_RESTORE_DATA456__" localSheetId="19" hidden="1">#REF!,#REF!,#REF!,#REF!,#REF!,#REF!,#REF!,#REF!,#REF!,#REF!,#REF!,#REF!,#REF!,#REF!,#REF!</definedName>
    <definedName name="__APW_RESTORE_DATA456__" localSheetId="20" hidden="1">#REF!,#REF!,#REF!,#REF!,#REF!,#REF!,#REF!,#REF!,#REF!,#REF!,#REF!,#REF!,#REF!,#REF!,#REF!</definedName>
    <definedName name="__APW_RESTORE_DATA457__" localSheetId="19" hidden="1">#REF!,#REF!,#REF!,#REF!,#REF!,#REF!,#REF!,#REF!,#REF!,#REF!,#REF!,#REF!,#REF!,#REF!,#REF!</definedName>
    <definedName name="__APW_RESTORE_DATA457__" localSheetId="20" hidden="1">#REF!,#REF!,#REF!,#REF!,#REF!,#REF!,#REF!,#REF!,#REF!,#REF!,#REF!,#REF!,#REF!,#REF!,#REF!</definedName>
    <definedName name="__APW_RESTORE_DATA458__" localSheetId="19" hidden="1">#REF!,#REF!,#REF!,#REF!,#REF!,#REF!,#REF!,#REF!,#REF!,#REF!,#REF!,#REF!,#REF!,#REF!,#REF!</definedName>
    <definedName name="__APW_RESTORE_DATA458__" localSheetId="20" hidden="1">#REF!,#REF!,#REF!,#REF!,#REF!,#REF!,#REF!,#REF!,#REF!,#REF!,#REF!,#REF!,#REF!,#REF!,#REF!</definedName>
    <definedName name="__APW_RESTORE_DATA459__" localSheetId="19" hidden="1">#REF!,#REF!,#REF!,#REF!,#REF!,#REF!,#REF!,#REF!,#REF!,#REF!,#REF!,#REF!,#REF!,#REF!,#REF!</definedName>
    <definedName name="__APW_RESTORE_DATA459__" localSheetId="20" hidden="1">#REF!,#REF!,#REF!,#REF!,#REF!,#REF!,#REF!,#REF!,#REF!,#REF!,#REF!,#REF!,#REF!,#REF!,#REF!</definedName>
    <definedName name="__APW_RESTORE_DATA46__" localSheetId="19" hidden="1">#REF!,#REF!,#REF!,#REF!,#REF!,#REF!,#REF!,#REF!,#REF!,#REF!,#REF!,#REF!,#REF!,#REF!,#REF!</definedName>
    <definedName name="__APW_RESTORE_DATA46__" localSheetId="20" hidden="1">#REF!,#REF!,#REF!,#REF!,#REF!,#REF!,#REF!,#REF!,#REF!,#REF!,#REF!,#REF!,#REF!,#REF!,#REF!</definedName>
    <definedName name="__APW_RESTORE_DATA460__" localSheetId="19" hidden="1">#REF!,#REF!,#REF!,#REF!,#REF!,#REF!,#REF!,#REF!,#REF!,#REF!,#REF!,#REF!,#REF!,#REF!,#REF!</definedName>
    <definedName name="__APW_RESTORE_DATA460__" localSheetId="20" hidden="1">#REF!,#REF!,#REF!,#REF!,#REF!,#REF!,#REF!,#REF!,#REF!,#REF!,#REF!,#REF!,#REF!,#REF!,#REF!</definedName>
    <definedName name="__APW_RESTORE_DATA461__" localSheetId="19" hidden="1">#REF!,#REF!,#REF!,#REF!,#REF!,#REF!,#REF!,#REF!,#REF!,#REF!,#REF!,#REF!,#REF!,#REF!,#REF!</definedName>
    <definedName name="__APW_RESTORE_DATA461__" localSheetId="20" hidden="1">#REF!,#REF!,#REF!,#REF!,#REF!,#REF!,#REF!,#REF!,#REF!,#REF!,#REF!,#REF!,#REF!,#REF!,#REF!</definedName>
    <definedName name="__APW_RESTORE_DATA462__" localSheetId="19" hidden="1">#REF!,#REF!,#REF!,#REF!,#REF!,#REF!,#REF!,#REF!,#REF!,#REF!,#REF!,#REF!,#REF!,#REF!,#REF!</definedName>
    <definedName name="__APW_RESTORE_DATA462__" localSheetId="20" hidden="1">#REF!,#REF!,#REF!,#REF!,#REF!,#REF!,#REF!,#REF!,#REF!,#REF!,#REF!,#REF!,#REF!,#REF!,#REF!</definedName>
    <definedName name="__APW_RESTORE_DATA463__" localSheetId="19" hidden="1">#REF!,#REF!,#REF!,#REF!,#REF!,#REF!,#REF!,#REF!,#REF!,#REF!,#REF!,#REF!,#REF!,#REF!,#REF!</definedName>
    <definedName name="__APW_RESTORE_DATA463__" localSheetId="20" hidden="1">#REF!,#REF!,#REF!,#REF!,#REF!,#REF!,#REF!,#REF!,#REF!,#REF!,#REF!,#REF!,#REF!,#REF!,#REF!</definedName>
    <definedName name="__APW_RESTORE_DATA464__" localSheetId="19" hidden="1">#REF!,#REF!,#REF!,#REF!,#REF!,#REF!,#REF!,#REF!,#REF!,#REF!,#REF!,#REF!,#REF!,#REF!,#REF!</definedName>
    <definedName name="__APW_RESTORE_DATA464__" localSheetId="20" hidden="1">#REF!,#REF!,#REF!,#REF!,#REF!,#REF!,#REF!,#REF!,#REF!,#REF!,#REF!,#REF!,#REF!,#REF!,#REF!</definedName>
    <definedName name="__APW_RESTORE_DATA465__" localSheetId="19" hidden="1">#REF!,#REF!,#REF!,#REF!,#REF!,#REF!,#REF!,#REF!,#REF!,#REF!,#REF!,#REF!,#REF!,#REF!,#REF!</definedName>
    <definedName name="__APW_RESTORE_DATA465__" localSheetId="20" hidden="1">#REF!,#REF!,#REF!,#REF!,#REF!,#REF!,#REF!,#REF!,#REF!,#REF!,#REF!,#REF!,#REF!,#REF!,#REF!</definedName>
    <definedName name="__APW_RESTORE_DATA466__" localSheetId="19" hidden="1">#REF!,#REF!,#REF!,#REF!,#REF!,#REF!,#REF!,#REF!,#REF!,#REF!,#REF!,#REF!,#REF!,#REF!,#REF!</definedName>
    <definedName name="__APW_RESTORE_DATA466__" localSheetId="20" hidden="1">#REF!,#REF!,#REF!,#REF!,#REF!,#REF!,#REF!,#REF!,#REF!,#REF!,#REF!,#REF!,#REF!,#REF!,#REF!</definedName>
    <definedName name="__APW_RESTORE_DATA467__" localSheetId="19" hidden="1">#REF!,#REF!,#REF!,#REF!,#REF!,#REF!,#REF!,#REF!,#REF!,#REF!,#REF!,#REF!,#REF!,#REF!,#REF!</definedName>
    <definedName name="__APW_RESTORE_DATA467__" localSheetId="20" hidden="1">#REF!,#REF!,#REF!,#REF!,#REF!,#REF!,#REF!,#REF!,#REF!,#REF!,#REF!,#REF!,#REF!,#REF!,#REF!</definedName>
    <definedName name="__APW_RESTORE_DATA468__" localSheetId="19" hidden="1">#REF!,#REF!,#REF!,#REF!,#REF!,#REF!,#REF!,#REF!,#REF!,#REF!,#REF!,#REF!,#REF!,#REF!,#REF!</definedName>
    <definedName name="__APW_RESTORE_DATA468__" localSheetId="20" hidden="1">#REF!,#REF!,#REF!,#REF!,#REF!,#REF!,#REF!,#REF!,#REF!,#REF!,#REF!,#REF!,#REF!,#REF!,#REF!</definedName>
    <definedName name="__APW_RESTORE_DATA469__" localSheetId="19" hidden="1">#REF!,#REF!,#REF!,#REF!,#REF!,#REF!,#REF!,#REF!,#REF!,#REF!,#REF!,#REF!,#REF!,#REF!,#REF!</definedName>
    <definedName name="__APW_RESTORE_DATA469__" localSheetId="20" hidden="1">#REF!,#REF!,#REF!,#REF!,#REF!,#REF!,#REF!,#REF!,#REF!,#REF!,#REF!,#REF!,#REF!,#REF!,#REF!</definedName>
    <definedName name="__APW_RESTORE_DATA47__" localSheetId="19" hidden="1">#REF!,#REF!,#REF!,#REF!,#REF!,#REF!,#REF!,#REF!,#REF!,#REF!,#REF!,#REF!,#REF!,#REF!,#REF!</definedName>
    <definedName name="__APW_RESTORE_DATA47__" localSheetId="20" hidden="1">#REF!,#REF!,#REF!,#REF!,#REF!,#REF!,#REF!,#REF!,#REF!,#REF!,#REF!,#REF!,#REF!,#REF!,#REF!</definedName>
    <definedName name="__APW_RESTORE_DATA470__" localSheetId="19" hidden="1">#REF!,#REF!,#REF!,#REF!,#REF!,#REF!,#REF!,#REF!,#REF!,#REF!,#REF!,#REF!,#REF!,#REF!,#REF!</definedName>
    <definedName name="__APW_RESTORE_DATA470__" localSheetId="20" hidden="1">#REF!,#REF!,#REF!,#REF!,#REF!,#REF!,#REF!,#REF!,#REF!,#REF!,#REF!,#REF!,#REF!,#REF!,#REF!</definedName>
    <definedName name="__APW_RESTORE_DATA471__" localSheetId="19" hidden="1">#REF!,#REF!,#REF!,#REF!,#REF!,#REF!,#REF!,#REF!,#REF!,#REF!,#REF!,#REF!,#REF!,#REF!,#REF!</definedName>
    <definedName name="__APW_RESTORE_DATA471__" localSheetId="20" hidden="1">#REF!,#REF!,#REF!,#REF!,#REF!,#REF!,#REF!,#REF!,#REF!,#REF!,#REF!,#REF!,#REF!,#REF!,#REF!</definedName>
    <definedName name="__APW_RESTORE_DATA472__" localSheetId="19" hidden="1">#REF!,#REF!,#REF!,#REF!,#REF!,#REF!,#REF!,#REF!,#REF!,#REF!,#REF!,#REF!,#REF!,#REF!,#REF!</definedName>
    <definedName name="__APW_RESTORE_DATA472__" localSheetId="20" hidden="1">#REF!,#REF!,#REF!,#REF!,#REF!,#REF!,#REF!,#REF!,#REF!,#REF!,#REF!,#REF!,#REF!,#REF!,#REF!</definedName>
    <definedName name="__APW_RESTORE_DATA473__" localSheetId="19" hidden="1">#REF!,#REF!,#REF!,#REF!,#REF!,#REF!,#REF!,#REF!,#REF!,#REF!,#REF!,#REF!,#REF!,#REF!,#REF!</definedName>
    <definedName name="__APW_RESTORE_DATA473__" localSheetId="20" hidden="1">#REF!,#REF!,#REF!,#REF!,#REF!,#REF!,#REF!,#REF!,#REF!,#REF!,#REF!,#REF!,#REF!,#REF!,#REF!</definedName>
    <definedName name="__APW_RESTORE_DATA474__" localSheetId="19" hidden="1">#REF!,#REF!,#REF!,#REF!,#REF!,#REF!,#REF!,#REF!,#REF!,#REF!,#REF!,#REF!,#REF!,#REF!</definedName>
    <definedName name="__APW_RESTORE_DATA474__" localSheetId="20" hidden="1">#REF!,#REF!,#REF!,#REF!,#REF!,#REF!,#REF!,#REF!,#REF!,#REF!,#REF!,#REF!,#REF!,#REF!</definedName>
    <definedName name="__APW_RESTORE_DATA475__" localSheetId="19" hidden="1">#REF!,#REF!,#REF!,#REF!,#REF!,#REF!,#REF!,#REF!,#REF!,#REF!,#REF!,#REF!,#REF!,#REF!</definedName>
    <definedName name="__APW_RESTORE_DATA475__" localSheetId="20" hidden="1">#REF!,#REF!,#REF!,#REF!,#REF!,#REF!,#REF!,#REF!,#REF!,#REF!,#REF!,#REF!,#REF!,#REF!</definedName>
    <definedName name="__APW_RESTORE_DATA476__" localSheetId="19" hidden="1">#REF!,#REF!,#REF!,#REF!,#REF!,#REF!,#REF!,#REF!,#REF!,#REF!,#REF!,#REF!,#REF!,#REF!</definedName>
    <definedName name="__APW_RESTORE_DATA476__" localSheetId="20" hidden="1">#REF!,#REF!,#REF!,#REF!,#REF!,#REF!,#REF!,#REF!,#REF!,#REF!,#REF!,#REF!,#REF!,#REF!</definedName>
    <definedName name="__APW_RESTORE_DATA477__" localSheetId="19" hidden="1">#REF!,#REF!,#REF!,#REF!,#REF!,#REF!,#REF!,#REF!,#REF!,#REF!,#REF!,#REF!,#REF!,#REF!</definedName>
    <definedName name="__APW_RESTORE_DATA477__" localSheetId="20" hidden="1">#REF!,#REF!,#REF!,#REF!,#REF!,#REF!,#REF!,#REF!,#REF!,#REF!,#REF!,#REF!,#REF!,#REF!</definedName>
    <definedName name="__APW_RESTORE_DATA478__" localSheetId="19" hidden="1">#REF!,#REF!,#REF!,#REF!,#REF!,#REF!,#REF!,#REF!,#REF!,#REF!,#REF!,#REF!,#REF!,#REF!</definedName>
    <definedName name="__APW_RESTORE_DATA478__" localSheetId="20" hidden="1">#REF!,#REF!,#REF!,#REF!,#REF!,#REF!,#REF!,#REF!,#REF!,#REF!,#REF!,#REF!,#REF!,#REF!</definedName>
    <definedName name="__APW_RESTORE_DATA479__" localSheetId="19" hidden="1">#REF!,#REF!,#REF!,#REF!,#REF!,#REF!,#REF!,#REF!,#REF!,#REF!,#REF!,#REF!,#REF!,#REF!</definedName>
    <definedName name="__APW_RESTORE_DATA479__" localSheetId="20" hidden="1">#REF!,#REF!,#REF!,#REF!,#REF!,#REF!,#REF!,#REF!,#REF!,#REF!,#REF!,#REF!,#REF!,#REF!</definedName>
    <definedName name="__APW_RESTORE_DATA48__" localSheetId="19" hidden="1">#REF!,#REF!,#REF!,#REF!,#REF!,#REF!,#REF!,#REF!,#REF!,#REF!,#REF!,#REF!,#REF!,#REF!,#REF!</definedName>
    <definedName name="__APW_RESTORE_DATA48__" localSheetId="20" hidden="1">#REF!,#REF!,#REF!,#REF!,#REF!,#REF!,#REF!,#REF!,#REF!,#REF!,#REF!,#REF!,#REF!,#REF!,#REF!</definedName>
    <definedName name="__APW_RESTORE_DATA480__" localSheetId="19" hidden="1">#REF!,#REF!,#REF!,#REF!,#REF!,#REF!,#REF!,#REF!,#REF!,#REF!,#REF!,#REF!,#REF!,#REF!</definedName>
    <definedName name="__APW_RESTORE_DATA480__" localSheetId="20" hidden="1">#REF!,#REF!,#REF!,#REF!,#REF!,#REF!,#REF!,#REF!,#REF!,#REF!,#REF!,#REF!,#REF!,#REF!</definedName>
    <definedName name="__APW_RESTORE_DATA481__" localSheetId="19" hidden="1">#REF!,#REF!,#REF!,#REF!,#REF!,#REF!,#REF!,#REF!,#REF!,#REF!,#REF!,#REF!,#REF!,#REF!</definedName>
    <definedName name="__APW_RESTORE_DATA481__" localSheetId="20" hidden="1">#REF!,#REF!,#REF!,#REF!,#REF!,#REF!,#REF!,#REF!,#REF!,#REF!,#REF!,#REF!,#REF!,#REF!</definedName>
    <definedName name="__APW_RESTORE_DATA482__" localSheetId="19" hidden="1">#REF!,#REF!,#REF!,#REF!,#REF!,#REF!,#REF!,#REF!,#REF!,#REF!,#REF!,#REF!,#REF!,#REF!</definedName>
    <definedName name="__APW_RESTORE_DATA482__" localSheetId="20" hidden="1">#REF!,#REF!,#REF!,#REF!,#REF!,#REF!,#REF!,#REF!,#REF!,#REF!,#REF!,#REF!,#REF!,#REF!</definedName>
    <definedName name="__APW_RESTORE_DATA483__" localSheetId="19" hidden="1">#REF!,#REF!,#REF!,#REF!,#REF!,#REF!,#REF!,#REF!,#REF!,#REF!,#REF!,#REF!,#REF!,#REF!</definedName>
    <definedName name="__APW_RESTORE_DATA483__" localSheetId="20" hidden="1">#REF!,#REF!,#REF!,#REF!,#REF!,#REF!,#REF!,#REF!,#REF!,#REF!,#REF!,#REF!,#REF!,#REF!</definedName>
    <definedName name="__APW_RESTORE_DATA484__" localSheetId="19" hidden="1">#REF!,#REF!,#REF!,#REF!,#REF!,#REF!,#REF!,#REF!,#REF!,#REF!,#REF!,#REF!,#REF!,#REF!</definedName>
    <definedName name="__APW_RESTORE_DATA484__" localSheetId="20" hidden="1">#REF!,#REF!,#REF!,#REF!,#REF!,#REF!,#REF!,#REF!,#REF!,#REF!,#REF!,#REF!,#REF!,#REF!</definedName>
    <definedName name="__APW_RESTORE_DATA485__" localSheetId="19" hidden="1">#REF!,#REF!,#REF!,#REF!,#REF!,#REF!,#REF!,#REF!,#REF!,#REF!,#REF!,#REF!,#REF!,#REF!</definedName>
    <definedName name="__APW_RESTORE_DATA485__" localSheetId="20" hidden="1">#REF!,#REF!,#REF!,#REF!,#REF!,#REF!,#REF!,#REF!,#REF!,#REF!,#REF!,#REF!,#REF!,#REF!</definedName>
    <definedName name="__APW_RESTORE_DATA486__" localSheetId="19" hidden="1">#REF!,#REF!,#REF!,#REF!,#REF!,#REF!,#REF!,#REF!,#REF!,#REF!,#REF!,#REF!,#REF!,#REF!</definedName>
    <definedName name="__APW_RESTORE_DATA486__" localSheetId="20" hidden="1">#REF!,#REF!,#REF!,#REF!,#REF!,#REF!,#REF!,#REF!,#REF!,#REF!,#REF!,#REF!,#REF!,#REF!</definedName>
    <definedName name="__APW_RESTORE_DATA487__" localSheetId="19" hidden="1">#REF!,#REF!,#REF!,#REF!,#REF!,#REF!,#REF!,#REF!,#REF!,#REF!,#REF!,#REF!,#REF!,#REF!</definedName>
    <definedName name="__APW_RESTORE_DATA487__" localSheetId="20" hidden="1">#REF!,#REF!,#REF!,#REF!,#REF!,#REF!,#REF!,#REF!,#REF!,#REF!,#REF!,#REF!,#REF!,#REF!</definedName>
    <definedName name="__APW_RESTORE_DATA488__" localSheetId="19" hidden="1">#REF!,#REF!,#REF!,#REF!,#REF!,#REF!,#REF!,#REF!,#REF!,#REF!,#REF!,#REF!,#REF!,#REF!</definedName>
    <definedName name="__APW_RESTORE_DATA488__" localSheetId="20" hidden="1">#REF!,#REF!,#REF!,#REF!,#REF!,#REF!,#REF!,#REF!,#REF!,#REF!,#REF!,#REF!,#REF!,#REF!</definedName>
    <definedName name="__APW_RESTORE_DATA489__" localSheetId="19" hidden="1">#REF!,#REF!,#REF!,#REF!,#REF!,#REF!,#REF!,#REF!,#REF!,#REF!,#REF!,#REF!,#REF!,#REF!</definedName>
    <definedName name="__APW_RESTORE_DATA489__" localSheetId="20" hidden="1">#REF!,#REF!,#REF!,#REF!,#REF!,#REF!,#REF!,#REF!,#REF!,#REF!,#REF!,#REF!,#REF!,#REF!</definedName>
    <definedName name="__APW_RESTORE_DATA49__" localSheetId="19" hidden="1">#REF!,#REF!,#REF!,#REF!,#REF!,#REF!,#REF!,#REF!,#REF!,#REF!,#REF!,#REF!,#REF!,#REF!,#REF!</definedName>
    <definedName name="__APW_RESTORE_DATA49__" localSheetId="20" hidden="1">#REF!,#REF!,#REF!,#REF!,#REF!,#REF!,#REF!,#REF!,#REF!,#REF!,#REF!,#REF!,#REF!,#REF!,#REF!</definedName>
    <definedName name="__APW_RESTORE_DATA490__" localSheetId="19" hidden="1">#REF!,#REF!,#REF!,#REF!,#REF!,#REF!,#REF!,#REF!,#REF!,#REF!,#REF!,#REF!,#REF!,#REF!</definedName>
    <definedName name="__APW_RESTORE_DATA490__" localSheetId="20" hidden="1">#REF!,#REF!,#REF!,#REF!,#REF!,#REF!,#REF!,#REF!,#REF!,#REF!,#REF!,#REF!,#REF!,#REF!</definedName>
    <definedName name="__APW_RESTORE_DATA491__" localSheetId="19" hidden="1">#REF!,#REF!,#REF!,#REF!,#REF!,#REF!,#REF!,#REF!,#REF!,#REF!,#REF!,#REF!,#REF!,#REF!</definedName>
    <definedName name="__APW_RESTORE_DATA491__" localSheetId="20" hidden="1">#REF!,#REF!,#REF!,#REF!,#REF!,#REF!,#REF!,#REF!,#REF!,#REF!,#REF!,#REF!,#REF!,#REF!</definedName>
    <definedName name="__APW_RESTORE_DATA492__" localSheetId="19" hidden="1">#REF!,#REF!,#REF!,#REF!,#REF!,#REF!,#REF!,#REF!,#REF!,#REF!,#REF!,#REF!,#REF!,#REF!</definedName>
    <definedName name="__APW_RESTORE_DATA492__" localSheetId="20" hidden="1">#REF!,#REF!,#REF!,#REF!,#REF!,#REF!,#REF!,#REF!,#REF!,#REF!,#REF!,#REF!,#REF!,#REF!</definedName>
    <definedName name="__APW_RESTORE_DATA493__" localSheetId="19" hidden="1">#REF!,#REF!,#REF!,#REF!,#REF!,#REF!,#REF!,#REF!,#REF!,#REF!,#REF!,#REF!,#REF!,#REF!</definedName>
    <definedName name="__APW_RESTORE_DATA493__" localSheetId="20" hidden="1">#REF!,#REF!,#REF!,#REF!,#REF!,#REF!,#REF!,#REF!,#REF!,#REF!,#REF!,#REF!,#REF!,#REF!</definedName>
    <definedName name="__APW_RESTORE_DATA494__" localSheetId="19" hidden="1">#REF!,#REF!,#REF!,#REF!,#REF!,#REF!,#REF!,#REF!,#REF!,#REF!,#REF!,#REF!,#REF!,#REF!</definedName>
    <definedName name="__APW_RESTORE_DATA494__" localSheetId="20" hidden="1">#REF!,#REF!,#REF!,#REF!,#REF!,#REF!,#REF!,#REF!,#REF!,#REF!,#REF!,#REF!,#REF!,#REF!</definedName>
    <definedName name="__APW_RESTORE_DATA495__" localSheetId="19" hidden="1">#REF!,#REF!,#REF!,#REF!,#REF!,#REF!,#REF!,#REF!,#REF!,#REF!,#REF!,#REF!,#REF!,#REF!</definedName>
    <definedName name="__APW_RESTORE_DATA495__" localSheetId="20" hidden="1">#REF!,#REF!,#REF!,#REF!,#REF!,#REF!,#REF!,#REF!,#REF!,#REF!,#REF!,#REF!,#REF!,#REF!</definedName>
    <definedName name="__APW_RESTORE_DATA496__" localSheetId="19" hidden="1">#REF!,#REF!,#REF!,#REF!,#REF!,#REF!,#REF!,#REF!,#REF!,#REF!,#REF!,#REF!,#REF!,#REF!</definedName>
    <definedName name="__APW_RESTORE_DATA496__" localSheetId="20" hidden="1">#REF!,#REF!,#REF!,#REF!,#REF!,#REF!,#REF!,#REF!,#REF!,#REF!,#REF!,#REF!,#REF!,#REF!</definedName>
    <definedName name="__APW_RESTORE_DATA497__" localSheetId="19" hidden="1">#REF!,#REF!,#REF!,#REF!,#REF!,#REF!,#REF!,#REF!,#REF!,#REF!,#REF!,#REF!,#REF!,#REF!</definedName>
    <definedName name="__APW_RESTORE_DATA497__" localSheetId="20" hidden="1">#REF!,#REF!,#REF!,#REF!,#REF!,#REF!,#REF!,#REF!,#REF!,#REF!,#REF!,#REF!,#REF!,#REF!</definedName>
    <definedName name="__APW_RESTORE_DATA498__" localSheetId="19" hidden="1">#REF!,#REF!,#REF!,#REF!,#REF!,#REF!,#REF!,#REF!,#REF!,#REF!,#REF!,#REF!,#REF!,#REF!</definedName>
    <definedName name="__APW_RESTORE_DATA498__" localSheetId="20" hidden="1">#REF!,#REF!,#REF!,#REF!,#REF!,#REF!,#REF!,#REF!,#REF!,#REF!,#REF!,#REF!,#REF!,#REF!</definedName>
    <definedName name="__APW_RESTORE_DATA499__" localSheetId="19" hidden="1">#REF!,#REF!,#REF!,#REF!,#REF!,#REF!,#REF!,#REF!,#REF!,#REF!,#REF!,#REF!,#REF!,#REF!</definedName>
    <definedName name="__APW_RESTORE_DATA499__" localSheetId="20" hidden="1">#REF!,#REF!,#REF!,#REF!,#REF!,#REF!,#REF!,#REF!,#REF!,#REF!,#REF!,#REF!,#REF!,#REF!</definedName>
    <definedName name="__APW_RESTORE_DATA5__" localSheetId="19" hidden="1">#REF!,#REF!,#REF!,#REF!,#REF!,#REF!,#REF!,#REF!,#REF!,#REF!,#REF!,#REF!,#REF!,#REF!,#REF!,#REF!</definedName>
    <definedName name="__APW_RESTORE_DATA5__" localSheetId="20" hidden="1">#REF!,#REF!,#REF!,#REF!,#REF!,#REF!,#REF!,#REF!,#REF!,#REF!,#REF!,#REF!,#REF!,#REF!,#REF!,#REF!</definedName>
    <definedName name="__APW_RESTORE_DATA50__" localSheetId="19" hidden="1">#REF!,#REF!,#REF!,#REF!,#REF!,#REF!,#REF!,#REF!,#REF!,#REF!,#REF!,#REF!,#REF!,#REF!,#REF!</definedName>
    <definedName name="__APW_RESTORE_DATA50__" localSheetId="20" hidden="1">#REF!,#REF!,#REF!,#REF!,#REF!,#REF!,#REF!,#REF!,#REF!,#REF!,#REF!,#REF!,#REF!,#REF!,#REF!</definedName>
    <definedName name="__APW_RESTORE_DATA500__" localSheetId="19" hidden="1">#REF!,#REF!,#REF!,#REF!,#REF!,#REF!,#REF!,#REF!,#REF!,#REF!,#REF!,#REF!,#REF!,#REF!</definedName>
    <definedName name="__APW_RESTORE_DATA500__" localSheetId="20" hidden="1">#REF!,#REF!,#REF!,#REF!,#REF!,#REF!,#REF!,#REF!,#REF!,#REF!,#REF!,#REF!,#REF!,#REF!</definedName>
    <definedName name="__APW_RESTORE_DATA501__" localSheetId="19" hidden="1">#REF!,#REF!,#REF!,#REF!,#REF!,#REF!,#REF!,#REF!,#REF!,#REF!,#REF!,#REF!,#REF!,#REF!</definedName>
    <definedName name="__APW_RESTORE_DATA501__" localSheetId="20" hidden="1">#REF!,#REF!,#REF!,#REF!,#REF!,#REF!,#REF!,#REF!,#REF!,#REF!,#REF!,#REF!,#REF!,#REF!</definedName>
    <definedName name="__APW_RESTORE_DATA502__" localSheetId="19" hidden="1">#REF!,#REF!,#REF!,#REF!,#REF!,#REF!,#REF!,#REF!,#REF!,#REF!,#REF!,#REF!,#REF!,#REF!</definedName>
    <definedName name="__APW_RESTORE_DATA502__" localSheetId="20" hidden="1">#REF!,#REF!,#REF!,#REF!,#REF!,#REF!,#REF!,#REF!,#REF!,#REF!,#REF!,#REF!,#REF!,#REF!</definedName>
    <definedName name="__APW_RESTORE_DATA503__" localSheetId="19" hidden="1">#REF!,#REF!,#REF!,#REF!,#REF!,#REF!,#REF!,#REF!,#REF!,#REF!,#REF!,#REF!,#REF!,#REF!</definedName>
    <definedName name="__APW_RESTORE_DATA503__" localSheetId="20" hidden="1">#REF!,#REF!,#REF!,#REF!,#REF!,#REF!,#REF!,#REF!,#REF!,#REF!,#REF!,#REF!,#REF!,#REF!</definedName>
    <definedName name="__APW_RESTORE_DATA504__" localSheetId="19" hidden="1">#REF!,#REF!,#REF!,#REF!,#REF!,#REF!,#REF!,#REF!,#REF!,#REF!,#REF!,#REF!,#REF!,#REF!</definedName>
    <definedName name="__APW_RESTORE_DATA504__" localSheetId="20" hidden="1">#REF!,#REF!,#REF!,#REF!,#REF!,#REF!,#REF!,#REF!,#REF!,#REF!,#REF!,#REF!,#REF!,#REF!</definedName>
    <definedName name="__APW_RESTORE_DATA505__" localSheetId="19" hidden="1">#REF!,#REF!,#REF!,#REF!,#REF!,#REF!,#REF!,#REF!,#REF!,#REF!,#REF!,#REF!,#REF!,#REF!</definedName>
    <definedName name="__APW_RESTORE_DATA505__" localSheetId="20" hidden="1">#REF!,#REF!,#REF!,#REF!,#REF!,#REF!,#REF!,#REF!,#REF!,#REF!,#REF!,#REF!,#REF!,#REF!</definedName>
    <definedName name="__APW_RESTORE_DATA506__" localSheetId="19" hidden="1">#REF!,#REF!,#REF!,#REF!,#REF!,#REF!,#REF!,#REF!,#REF!,#REF!,#REF!,#REF!,#REF!,#REF!</definedName>
    <definedName name="__APW_RESTORE_DATA506__" localSheetId="20" hidden="1">#REF!,#REF!,#REF!,#REF!,#REF!,#REF!,#REF!,#REF!,#REF!,#REF!,#REF!,#REF!,#REF!,#REF!</definedName>
    <definedName name="__APW_RESTORE_DATA507__" localSheetId="19" hidden="1">#REF!,#REF!,#REF!,#REF!,#REF!,#REF!,#REF!,#REF!,#REF!,#REF!,#REF!,#REF!,#REF!,#REF!</definedName>
    <definedName name="__APW_RESTORE_DATA507__" localSheetId="20" hidden="1">#REF!,#REF!,#REF!,#REF!,#REF!,#REF!,#REF!,#REF!,#REF!,#REF!,#REF!,#REF!,#REF!,#REF!</definedName>
    <definedName name="__APW_RESTORE_DATA508__" localSheetId="19" hidden="1">#REF!,#REF!,#REF!,#REF!,#REF!,#REF!,#REF!,#REF!,#REF!,#REF!,#REF!,#REF!,#REF!,#REF!</definedName>
    <definedName name="__APW_RESTORE_DATA508__" localSheetId="20" hidden="1">#REF!,#REF!,#REF!,#REF!,#REF!,#REF!,#REF!,#REF!,#REF!,#REF!,#REF!,#REF!,#REF!,#REF!</definedName>
    <definedName name="__APW_RESTORE_DATA509__" localSheetId="19" hidden="1">#REF!,#REF!,#REF!,#REF!,#REF!,#REF!,#REF!,#REF!,#REF!,#REF!,#REF!,#REF!,#REF!,#REF!</definedName>
    <definedName name="__APW_RESTORE_DATA509__" localSheetId="20" hidden="1">#REF!,#REF!,#REF!,#REF!,#REF!,#REF!,#REF!,#REF!,#REF!,#REF!,#REF!,#REF!,#REF!,#REF!</definedName>
    <definedName name="__APW_RESTORE_DATA51__" localSheetId="19" hidden="1">#REF!,#REF!,#REF!,#REF!,#REF!,#REF!,#REF!,#REF!,#REF!,#REF!,#REF!,#REF!,#REF!,#REF!,#REF!</definedName>
    <definedName name="__APW_RESTORE_DATA51__" localSheetId="20" hidden="1">#REF!,#REF!,#REF!,#REF!,#REF!,#REF!,#REF!,#REF!,#REF!,#REF!,#REF!,#REF!,#REF!,#REF!,#REF!</definedName>
    <definedName name="__APW_RESTORE_DATA510__" localSheetId="19" hidden="1">#REF!,#REF!,#REF!,#REF!,#REF!,#REF!,#REF!,#REF!,#REF!,#REF!,#REF!,#REF!,#REF!,#REF!</definedName>
    <definedName name="__APW_RESTORE_DATA510__" localSheetId="20" hidden="1">#REF!,#REF!,#REF!,#REF!,#REF!,#REF!,#REF!,#REF!,#REF!,#REF!,#REF!,#REF!,#REF!,#REF!</definedName>
    <definedName name="__APW_RESTORE_DATA511__" localSheetId="19" hidden="1">#REF!,#REF!,#REF!,#REF!,#REF!,#REF!,#REF!,#REF!,#REF!,#REF!,#REF!,#REF!,#REF!,#REF!</definedName>
    <definedName name="__APW_RESTORE_DATA511__" localSheetId="20" hidden="1">#REF!,#REF!,#REF!,#REF!,#REF!,#REF!,#REF!,#REF!,#REF!,#REF!,#REF!,#REF!,#REF!,#REF!</definedName>
    <definedName name="__APW_RESTORE_DATA512__" localSheetId="19" hidden="1">#REF!,#REF!,#REF!,#REF!,#REF!,#REF!,#REF!,#REF!,#REF!,#REF!,#REF!,#REF!,#REF!,#REF!</definedName>
    <definedName name="__APW_RESTORE_DATA512__" localSheetId="20" hidden="1">#REF!,#REF!,#REF!,#REF!,#REF!,#REF!,#REF!,#REF!,#REF!,#REF!,#REF!,#REF!,#REF!,#REF!</definedName>
    <definedName name="__APW_RESTORE_DATA513__" localSheetId="19" hidden="1">#REF!,#REF!,#REF!,#REF!,#REF!,#REF!,#REF!,#REF!,#REF!,#REF!,#REF!,#REF!,#REF!,#REF!</definedName>
    <definedName name="__APW_RESTORE_DATA513__" localSheetId="20" hidden="1">#REF!,#REF!,#REF!,#REF!,#REF!,#REF!,#REF!,#REF!,#REF!,#REF!,#REF!,#REF!,#REF!,#REF!</definedName>
    <definedName name="__APW_RESTORE_DATA514__" localSheetId="19" hidden="1">#REF!,#REF!,#REF!,#REF!,#REF!,#REF!,#REF!,#REF!,#REF!,#REF!,#REF!,#REF!,#REF!,#REF!</definedName>
    <definedName name="__APW_RESTORE_DATA514__" localSheetId="20" hidden="1">#REF!,#REF!,#REF!,#REF!,#REF!,#REF!,#REF!,#REF!,#REF!,#REF!,#REF!,#REF!,#REF!,#REF!</definedName>
    <definedName name="__APW_RESTORE_DATA515__" localSheetId="19" hidden="1">#REF!,#REF!,#REF!,#REF!,#REF!,#REF!,#REF!,#REF!,#REF!,#REF!,#REF!,#REF!,#REF!,#REF!</definedName>
    <definedName name="__APW_RESTORE_DATA515__" localSheetId="20" hidden="1">#REF!,#REF!,#REF!,#REF!,#REF!,#REF!,#REF!,#REF!,#REF!,#REF!,#REF!,#REF!,#REF!,#REF!</definedName>
    <definedName name="__APW_RESTORE_DATA516__" localSheetId="19" hidden="1">#REF!,#REF!,#REF!,#REF!,#REF!,#REF!,#REF!,#REF!,#REF!,#REF!,#REF!,#REF!,#REF!,#REF!</definedName>
    <definedName name="__APW_RESTORE_DATA516__" localSheetId="20" hidden="1">#REF!,#REF!,#REF!,#REF!,#REF!,#REF!,#REF!,#REF!,#REF!,#REF!,#REF!,#REF!,#REF!,#REF!</definedName>
    <definedName name="__APW_RESTORE_DATA517__" localSheetId="19" hidden="1">#REF!,#REF!,#REF!,#REF!,#REF!,#REF!,#REF!,#REF!,#REF!,#REF!,#REF!,#REF!,#REF!,#REF!</definedName>
    <definedName name="__APW_RESTORE_DATA517__" localSheetId="20" hidden="1">#REF!,#REF!,#REF!,#REF!,#REF!,#REF!,#REF!,#REF!,#REF!,#REF!,#REF!,#REF!,#REF!,#REF!</definedName>
    <definedName name="__APW_RESTORE_DATA518__" localSheetId="19" hidden="1">#REF!,#REF!,#REF!,#REF!,#REF!,#REF!,#REF!,#REF!,#REF!,#REF!,#REF!,#REF!,#REF!,#REF!</definedName>
    <definedName name="__APW_RESTORE_DATA518__" localSheetId="20" hidden="1">#REF!,#REF!,#REF!,#REF!,#REF!,#REF!,#REF!,#REF!,#REF!,#REF!,#REF!,#REF!,#REF!,#REF!</definedName>
    <definedName name="__APW_RESTORE_DATA519__" localSheetId="19" hidden="1">#REF!,#REF!,#REF!,#REF!,#REF!,#REF!,#REF!,#REF!,#REF!,#REF!,#REF!,#REF!,#REF!,#REF!</definedName>
    <definedName name="__APW_RESTORE_DATA519__" localSheetId="20" hidden="1">#REF!,#REF!,#REF!,#REF!,#REF!,#REF!,#REF!,#REF!,#REF!,#REF!,#REF!,#REF!,#REF!,#REF!</definedName>
    <definedName name="__APW_RESTORE_DATA52__" localSheetId="19" hidden="1">#REF!,#REF!,#REF!,#REF!,#REF!,#REF!,#REF!,#REF!,#REF!,#REF!,#REF!,#REF!,#REF!,#REF!,#REF!</definedName>
    <definedName name="__APW_RESTORE_DATA52__" localSheetId="20" hidden="1">#REF!,#REF!,#REF!,#REF!,#REF!,#REF!,#REF!,#REF!,#REF!,#REF!,#REF!,#REF!,#REF!,#REF!,#REF!</definedName>
    <definedName name="__APW_RESTORE_DATA520__" localSheetId="19" hidden="1">#REF!,#REF!,#REF!,#REF!,#REF!,#REF!,#REF!,#REF!,#REF!,#REF!,#REF!,#REF!,#REF!,#REF!</definedName>
    <definedName name="__APW_RESTORE_DATA520__" localSheetId="20" hidden="1">#REF!,#REF!,#REF!,#REF!,#REF!,#REF!,#REF!,#REF!,#REF!,#REF!,#REF!,#REF!,#REF!,#REF!</definedName>
    <definedName name="__APW_RESTORE_DATA521__" localSheetId="19" hidden="1">#REF!,#REF!,#REF!,#REF!,#REF!,#REF!,#REF!,#REF!,#REF!,#REF!,#REF!,#REF!,#REF!,#REF!</definedName>
    <definedName name="__APW_RESTORE_DATA521__" localSheetId="20" hidden="1">#REF!,#REF!,#REF!,#REF!,#REF!,#REF!,#REF!,#REF!,#REF!,#REF!,#REF!,#REF!,#REF!,#REF!</definedName>
    <definedName name="__APW_RESTORE_DATA522__" localSheetId="19" hidden="1">#REF!,#REF!,#REF!,#REF!,#REF!,#REF!,#REF!,#REF!,#REF!,#REF!,#REF!,#REF!,#REF!,#REF!</definedName>
    <definedName name="__APW_RESTORE_DATA522__" localSheetId="20" hidden="1">#REF!,#REF!,#REF!,#REF!,#REF!,#REF!,#REF!,#REF!,#REF!,#REF!,#REF!,#REF!,#REF!,#REF!</definedName>
    <definedName name="__APW_RESTORE_DATA523__" localSheetId="19" hidden="1">#REF!,#REF!,#REF!,#REF!,#REF!,#REF!,#REF!,#REF!,#REF!,#REF!,#REF!,#REF!,#REF!,#REF!</definedName>
    <definedName name="__APW_RESTORE_DATA523__" localSheetId="20" hidden="1">#REF!,#REF!,#REF!,#REF!,#REF!,#REF!,#REF!,#REF!,#REF!,#REF!,#REF!,#REF!,#REF!,#REF!</definedName>
    <definedName name="__APW_RESTORE_DATA524__" localSheetId="19" hidden="1">#REF!,#REF!,#REF!,#REF!,#REF!,#REF!,#REF!,#REF!,#REF!,#REF!,#REF!,#REF!,#REF!,#REF!</definedName>
    <definedName name="__APW_RESTORE_DATA524__" localSheetId="20" hidden="1">#REF!,#REF!,#REF!,#REF!,#REF!,#REF!,#REF!,#REF!,#REF!,#REF!,#REF!,#REF!,#REF!,#REF!</definedName>
    <definedName name="__APW_RESTORE_DATA525__" localSheetId="19" hidden="1">#REF!,#REF!,#REF!,#REF!,#REF!,#REF!,#REF!,#REF!,#REF!,#REF!,#REF!,#REF!,#REF!,#REF!</definedName>
    <definedName name="__APW_RESTORE_DATA525__" localSheetId="20" hidden="1">#REF!,#REF!,#REF!,#REF!,#REF!,#REF!,#REF!,#REF!,#REF!,#REF!,#REF!,#REF!,#REF!,#REF!</definedName>
    <definedName name="__APW_RESTORE_DATA526__" localSheetId="19" hidden="1">#REF!,#REF!,#REF!,#REF!,#REF!,#REF!,#REF!,#REF!,#REF!,#REF!,#REF!,#REF!,#REF!,#REF!</definedName>
    <definedName name="__APW_RESTORE_DATA526__" localSheetId="20" hidden="1">#REF!,#REF!,#REF!,#REF!,#REF!,#REF!,#REF!,#REF!,#REF!,#REF!,#REF!,#REF!,#REF!,#REF!</definedName>
    <definedName name="__APW_RESTORE_DATA527__" localSheetId="19" hidden="1">#REF!,#REF!,#REF!,#REF!,#REF!,#REF!,#REF!,#REF!,#REF!,#REF!,#REF!,#REF!,#REF!,#REF!</definedName>
    <definedName name="__APW_RESTORE_DATA527__" localSheetId="20" hidden="1">#REF!,#REF!,#REF!,#REF!,#REF!,#REF!,#REF!,#REF!,#REF!,#REF!,#REF!,#REF!,#REF!,#REF!</definedName>
    <definedName name="__APW_RESTORE_DATA528__" localSheetId="19" hidden="1">#REF!,#REF!,#REF!,#REF!,#REF!,#REF!,#REF!,#REF!,#REF!,#REF!,#REF!,#REF!,#REF!,#REF!</definedName>
    <definedName name="__APW_RESTORE_DATA528__" localSheetId="20" hidden="1">#REF!,#REF!,#REF!,#REF!,#REF!,#REF!,#REF!,#REF!,#REF!,#REF!,#REF!,#REF!,#REF!,#REF!</definedName>
    <definedName name="__APW_RESTORE_DATA529__" localSheetId="19" hidden="1">#REF!,#REF!,#REF!,#REF!,#REF!,#REF!,#REF!,#REF!,#REF!,#REF!,#REF!,#REF!,#REF!,#REF!</definedName>
    <definedName name="__APW_RESTORE_DATA529__" localSheetId="20" hidden="1">#REF!,#REF!,#REF!,#REF!,#REF!,#REF!,#REF!,#REF!,#REF!,#REF!,#REF!,#REF!,#REF!,#REF!</definedName>
    <definedName name="__APW_RESTORE_DATA53__" localSheetId="19" hidden="1">#REF!,#REF!,#REF!,#REF!,#REF!,#REF!,#REF!,#REF!,#REF!,#REF!,#REF!,#REF!,#REF!,#REF!,#REF!</definedName>
    <definedName name="__APW_RESTORE_DATA53__" localSheetId="20" hidden="1">#REF!,#REF!,#REF!,#REF!,#REF!,#REF!,#REF!,#REF!,#REF!,#REF!,#REF!,#REF!,#REF!,#REF!,#REF!</definedName>
    <definedName name="__APW_RESTORE_DATA530__" localSheetId="19" hidden="1">#REF!,#REF!,#REF!,#REF!,#REF!,#REF!,#REF!,#REF!,#REF!,#REF!,#REF!,#REF!,#REF!,#REF!</definedName>
    <definedName name="__APW_RESTORE_DATA530__" localSheetId="20" hidden="1">#REF!,#REF!,#REF!,#REF!,#REF!,#REF!,#REF!,#REF!,#REF!,#REF!,#REF!,#REF!,#REF!,#REF!</definedName>
    <definedName name="__APW_RESTORE_DATA531__" localSheetId="19" hidden="1">#REF!,#REF!,#REF!,#REF!,#REF!,#REF!,#REF!,#REF!,#REF!,#REF!,#REF!,#REF!,#REF!,#REF!</definedName>
    <definedName name="__APW_RESTORE_DATA531__" localSheetId="20" hidden="1">#REF!,#REF!,#REF!,#REF!,#REF!,#REF!,#REF!,#REF!,#REF!,#REF!,#REF!,#REF!,#REF!,#REF!</definedName>
    <definedName name="__APW_RESTORE_DATA532__" localSheetId="19" hidden="1">#REF!,#REF!,#REF!,#REF!,#REF!,#REF!,#REF!,#REF!,#REF!,#REF!,#REF!,#REF!,#REF!,#REF!</definedName>
    <definedName name="__APW_RESTORE_DATA532__" localSheetId="20" hidden="1">#REF!,#REF!,#REF!,#REF!,#REF!,#REF!,#REF!,#REF!,#REF!,#REF!,#REF!,#REF!,#REF!,#REF!</definedName>
    <definedName name="__APW_RESTORE_DATA533__" localSheetId="19" hidden="1">#REF!,#REF!,#REF!,#REF!,#REF!,#REF!,#REF!,#REF!,#REF!,#REF!,#REF!,#REF!,#REF!,#REF!</definedName>
    <definedName name="__APW_RESTORE_DATA533__" localSheetId="20" hidden="1">#REF!,#REF!,#REF!,#REF!,#REF!,#REF!,#REF!,#REF!,#REF!,#REF!,#REF!,#REF!,#REF!,#REF!</definedName>
    <definedName name="__APW_RESTORE_DATA534__" localSheetId="19" hidden="1">#REF!,#REF!,#REF!,#REF!,#REF!,#REF!,#REF!,#REF!,#REF!,#REF!,#REF!,#REF!,#REF!,#REF!</definedName>
    <definedName name="__APW_RESTORE_DATA534__" localSheetId="20" hidden="1">#REF!,#REF!,#REF!,#REF!,#REF!,#REF!,#REF!,#REF!,#REF!,#REF!,#REF!,#REF!,#REF!,#REF!</definedName>
    <definedName name="__APW_RESTORE_DATA535__" localSheetId="19" hidden="1">#REF!,#REF!,#REF!,#REF!,#REF!,#REF!,#REF!,#REF!,#REF!,#REF!,#REF!,#REF!,#REF!,#REF!</definedName>
    <definedName name="__APW_RESTORE_DATA535__" localSheetId="20" hidden="1">#REF!,#REF!,#REF!,#REF!,#REF!,#REF!,#REF!,#REF!,#REF!,#REF!,#REF!,#REF!,#REF!,#REF!</definedName>
    <definedName name="__APW_RESTORE_DATA536__" localSheetId="19" hidden="1">#REF!,#REF!,#REF!,#REF!,#REF!,#REF!,#REF!,#REF!,#REF!,#REF!,#REF!,#REF!,#REF!,#REF!</definedName>
    <definedName name="__APW_RESTORE_DATA536__" localSheetId="20" hidden="1">#REF!,#REF!,#REF!,#REF!,#REF!,#REF!,#REF!,#REF!,#REF!,#REF!,#REF!,#REF!,#REF!,#REF!</definedName>
    <definedName name="__APW_RESTORE_DATA537__" localSheetId="19" hidden="1">#REF!,#REF!,#REF!,#REF!,#REF!,#REF!,#REF!,#REF!,#REF!,#REF!,#REF!,#REF!,#REF!,#REF!</definedName>
    <definedName name="__APW_RESTORE_DATA537__" localSheetId="20" hidden="1">#REF!,#REF!,#REF!,#REF!,#REF!,#REF!,#REF!,#REF!,#REF!,#REF!,#REF!,#REF!,#REF!,#REF!</definedName>
    <definedName name="__APW_RESTORE_DATA538__" localSheetId="19" hidden="1">#REF!,#REF!,#REF!,#REF!,#REF!,#REF!,#REF!,#REF!,#REF!,#REF!,#REF!,#REF!,#REF!,#REF!</definedName>
    <definedName name="__APW_RESTORE_DATA538__" localSheetId="20" hidden="1">#REF!,#REF!,#REF!,#REF!,#REF!,#REF!,#REF!,#REF!,#REF!,#REF!,#REF!,#REF!,#REF!,#REF!</definedName>
    <definedName name="__APW_RESTORE_DATA539__" localSheetId="19" hidden="1">#REF!,#REF!,#REF!,#REF!,#REF!,#REF!,#REF!,#REF!,#REF!,#REF!,#REF!,#REF!,#REF!,#REF!</definedName>
    <definedName name="__APW_RESTORE_DATA539__" localSheetId="20" hidden="1">#REF!,#REF!,#REF!,#REF!,#REF!,#REF!,#REF!,#REF!,#REF!,#REF!,#REF!,#REF!,#REF!,#REF!</definedName>
    <definedName name="__APW_RESTORE_DATA54__" localSheetId="19" hidden="1">#REF!,#REF!,#REF!,#REF!,#REF!,#REF!,#REF!,#REF!,#REF!,#REF!,#REF!,#REF!,#REF!,#REF!,#REF!</definedName>
    <definedName name="__APW_RESTORE_DATA54__" localSheetId="20" hidden="1">#REF!,#REF!,#REF!,#REF!,#REF!,#REF!,#REF!,#REF!,#REF!,#REF!,#REF!,#REF!,#REF!,#REF!,#REF!</definedName>
    <definedName name="__APW_RESTORE_DATA540__" localSheetId="19" hidden="1">#REF!,#REF!,#REF!,#REF!,#REF!,#REF!,#REF!,#REF!,#REF!,#REF!,#REF!,#REF!,#REF!,#REF!</definedName>
    <definedName name="__APW_RESTORE_DATA540__" localSheetId="20" hidden="1">#REF!,#REF!,#REF!,#REF!,#REF!,#REF!,#REF!,#REF!,#REF!,#REF!,#REF!,#REF!,#REF!,#REF!</definedName>
    <definedName name="__APW_RESTORE_DATA541__" localSheetId="19" hidden="1">#REF!,#REF!,#REF!,#REF!,#REF!,#REF!,#REF!,#REF!,#REF!,#REF!,#REF!,#REF!,#REF!,#REF!</definedName>
    <definedName name="__APW_RESTORE_DATA541__" localSheetId="20" hidden="1">#REF!,#REF!,#REF!,#REF!,#REF!,#REF!,#REF!,#REF!,#REF!,#REF!,#REF!,#REF!,#REF!,#REF!</definedName>
    <definedName name="__APW_RESTORE_DATA542__" localSheetId="19" hidden="1">#REF!,#REF!,#REF!,#REF!,#REF!,#REF!,#REF!,#REF!,#REF!,#REF!,#REF!,#REF!,#REF!,#REF!</definedName>
    <definedName name="__APW_RESTORE_DATA542__" localSheetId="20" hidden="1">#REF!,#REF!,#REF!,#REF!,#REF!,#REF!,#REF!,#REF!,#REF!,#REF!,#REF!,#REF!,#REF!,#REF!</definedName>
    <definedName name="__APW_RESTORE_DATA543__" localSheetId="19" hidden="1">#REF!,#REF!,#REF!,#REF!,#REF!,#REF!,#REF!,#REF!,#REF!,#REF!,#REF!,#REF!,#REF!,#REF!</definedName>
    <definedName name="__APW_RESTORE_DATA543__" localSheetId="20" hidden="1">#REF!,#REF!,#REF!,#REF!,#REF!,#REF!,#REF!,#REF!,#REF!,#REF!,#REF!,#REF!,#REF!,#REF!</definedName>
    <definedName name="__APW_RESTORE_DATA544__" localSheetId="19" hidden="1">#REF!,#REF!,#REF!,#REF!,#REF!,#REF!,#REF!,#REF!,#REF!,#REF!,#REF!,#REF!,#REF!,#REF!</definedName>
    <definedName name="__APW_RESTORE_DATA544__" localSheetId="20" hidden="1">#REF!,#REF!,#REF!,#REF!,#REF!,#REF!,#REF!,#REF!,#REF!,#REF!,#REF!,#REF!,#REF!,#REF!</definedName>
    <definedName name="__APW_RESTORE_DATA545__" localSheetId="19" hidden="1">#REF!,#REF!,#REF!,#REF!,#REF!,#REF!,#REF!,#REF!,#REF!,#REF!,#REF!,#REF!,#REF!,#REF!</definedName>
    <definedName name="__APW_RESTORE_DATA545__" localSheetId="20" hidden="1">#REF!,#REF!,#REF!,#REF!,#REF!,#REF!,#REF!,#REF!,#REF!,#REF!,#REF!,#REF!,#REF!,#REF!</definedName>
    <definedName name="__APW_RESTORE_DATA546__" localSheetId="19" hidden="1">#REF!,#REF!,#REF!,#REF!,#REF!,#REF!,#REF!,#REF!,#REF!,#REF!,#REF!,#REF!,#REF!,#REF!</definedName>
    <definedName name="__APW_RESTORE_DATA546__" localSheetId="20" hidden="1">#REF!,#REF!,#REF!,#REF!,#REF!,#REF!,#REF!,#REF!,#REF!,#REF!,#REF!,#REF!,#REF!,#REF!</definedName>
    <definedName name="__APW_RESTORE_DATA547__" localSheetId="19" hidden="1">#REF!,#REF!,#REF!,#REF!,#REF!,#REF!,#REF!,#REF!,#REF!,#REF!,#REF!,#REF!,#REF!,#REF!</definedName>
    <definedName name="__APW_RESTORE_DATA547__" localSheetId="20" hidden="1">#REF!,#REF!,#REF!,#REF!,#REF!,#REF!,#REF!,#REF!,#REF!,#REF!,#REF!,#REF!,#REF!,#REF!</definedName>
    <definedName name="__APW_RESTORE_DATA548__" localSheetId="19" hidden="1">#REF!,#REF!,#REF!,#REF!,#REF!,#REF!,#REF!,#REF!,#REF!,#REF!,#REF!,#REF!,#REF!,#REF!</definedName>
    <definedName name="__APW_RESTORE_DATA548__" localSheetId="20" hidden="1">#REF!,#REF!,#REF!,#REF!,#REF!,#REF!,#REF!,#REF!,#REF!,#REF!,#REF!,#REF!,#REF!,#REF!</definedName>
    <definedName name="__APW_RESTORE_DATA549__" localSheetId="19" hidden="1">#REF!,#REF!,#REF!,#REF!,#REF!,#REF!,#REF!,#REF!,#REF!,#REF!,#REF!,#REF!,#REF!,#REF!</definedName>
    <definedName name="__APW_RESTORE_DATA549__" localSheetId="20" hidden="1">#REF!,#REF!,#REF!,#REF!,#REF!,#REF!,#REF!,#REF!,#REF!,#REF!,#REF!,#REF!,#REF!,#REF!</definedName>
    <definedName name="__APW_RESTORE_DATA55__" localSheetId="19" hidden="1">#REF!,#REF!,#REF!,#REF!,#REF!,#REF!,#REF!,#REF!,#REF!,#REF!,#REF!,#REF!,#REF!,#REF!,#REF!</definedName>
    <definedName name="__APW_RESTORE_DATA55__" localSheetId="20" hidden="1">#REF!,#REF!,#REF!,#REF!,#REF!,#REF!,#REF!,#REF!,#REF!,#REF!,#REF!,#REF!,#REF!,#REF!,#REF!</definedName>
    <definedName name="__APW_RESTORE_DATA550__" localSheetId="19" hidden="1">#REF!,#REF!,#REF!,#REF!,#REF!,#REF!,#REF!,#REF!,#REF!,#REF!,#REF!,#REF!,#REF!,#REF!</definedName>
    <definedName name="__APW_RESTORE_DATA550__" localSheetId="20" hidden="1">#REF!,#REF!,#REF!,#REF!,#REF!,#REF!,#REF!,#REF!,#REF!,#REF!,#REF!,#REF!,#REF!,#REF!</definedName>
    <definedName name="__APW_RESTORE_DATA551__" localSheetId="19" hidden="1">#REF!,#REF!,#REF!,#REF!,#REF!,#REF!,#REF!,#REF!,#REF!,#REF!,#REF!,#REF!,#REF!,#REF!</definedName>
    <definedName name="__APW_RESTORE_DATA551__" localSheetId="20" hidden="1">#REF!,#REF!,#REF!,#REF!,#REF!,#REF!,#REF!,#REF!,#REF!,#REF!,#REF!,#REF!,#REF!,#REF!</definedName>
    <definedName name="__APW_RESTORE_DATA552__" localSheetId="19" hidden="1">#REF!,#REF!,#REF!,#REF!,#REF!,#REF!,#REF!,#REF!,#REF!,#REF!,#REF!,#REF!,#REF!,#REF!</definedName>
    <definedName name="__APW_RESTORE_DATA552__" localSheetId="20" hidden="1">#REF!,#REF!,#REF!,#REF!,#REF!,#REF!,#REF!,#REF!,#REF!,#REF!,#REF!,#REF!,#REF!,#REF!</definedName>
    <definedName name="__APW_RESTORE_DATA553__" localSheetId="19" hidden="1">#REF!,#REF!,#REF!,#REF!,#REF!,#REF!,#REF!,#REF!,#REF!,#REF!,#REF!,#REF!,#REF!,#REF!</definedName>
    <definedName name="__APW_RESTORE_DATA553__" localSheetId="20" hidden="1">#REF!,#REF!,#REF!,#REF!,#REF!,#REF!,#REF!,#REF!,#REF!,#REF!,#REF!,#REF!,#REF!,#REF!</definedName>
    <definedName name="__APW_RESTORE_DATA554__" localSheetId="19" hidden="1">#REF!,#REF!,#REF!,#REF!,#REF!,#REF!,#REF!,#REF!,#REF!,#REF!,#REF!,#REF!,#REF!,#REF!</definedName>
    <definedName name="__APW_RESTORE_DATA554__" localSheetId="20" hidden="1">#REF!,#REF!,#REF!,#REF!,#REF!,#REF!,#REF!,#REF!,#REF!,#REF!,#REF!,#REF!,#REF!,#REF!</definedName>
    <definedName name="__APW_RESTORE_DATA555__" localSheetId="19" hidden="1">#REF!,#REF!,#REF!,#REF!,#REF!,#REF!,#REF!,#REF!,#REF!,#REF!,#REF!,#REF!,#REF!,#REF!</definedName>
    <definedName name="__APW_RESTORE_DATA555__" localSheetId="20" hidden="1">#REF!,#REF!,#REF!,#REF!,#REF!,#REF!,#REF!,#REF!,#REF!,#REF!,#REF!,#REF!,#REF!,#REF!</definedName>
    <definedName name="__APW_RESTORE_DATA556__" localSheetId="19" hidden="1">#REF!,#REF!,#REF!,#REF!,#REF!,#REF!,#REF!,#REF!,#REF!,#REF!,#REF!,#REF!,#REF!,#REF!</definedName>
    <definedName name="__APW_RESTORE_DATA556__" localSheetId="20" hidden="1">#REF!,#REF!,#REF!,#REF!,#REF!,#REF!,#REF!,#REF!,#REF!,#REF!,#REF!,#REF!,#REF!,#REF!</definedName>
    <definedName name="__APW_RESTORE_DATA557__" localSheetId="19" hidden="1">#REF!,#REF!,#REF!,#REF!,#REF!,#REF!,#REF!,#REF!,#REF!,#REF!,#REF!,#REF!,#REF!,#REF!</definedName>
    <definedName name="__APW_RESTORE_DATA557__" localSheetId="20" hidden="1">#REF!,#REF!,#REF!,#REF!,#REF!,#REF!,#REF!,#REF!,#REF!,#REF!,#REF!,#REF!,#REF!,#REF!</definedName>
    <definedName name="__APW_RESTORE_DATA558__" localSheetId="19" hidden="1">#REF!,#REF!,#REF!,#REF!,#REF!,#REF!,#REF!,#REF!,#REF!,#REF!,#REF!,#REF!,#REF!,#REF!</definedName>
    <definedName name="__APW_RESTORE_DATA558__" localSheetId="20" hidden="1">#REF!,#REF!,#REF!,#REF!,#REF!,#REF!,#REF!,#REF!,#REF!,#REF!,#REF!,#REF!,#REF!,#REF!</definedName>
    <definedName name="__APW_RESTORE_DATA559__" localSheetId="19" hidden="1">#REF!,#REF!,#REF!,#REF!,#REF!,#REF!,#REF!,#REF!,#REF!,#REF!,#REF!,#REF!,#REF!,#REF!</definedName>
    <definedName name="__APW_RESTORE_DATA559__" localSheetId="20" hidden="1">#REF!,#REF!,#REF!,#REF!,#REF!,#REF!,#REF!,#REF!,#REF!,#REF!,#REF!,#REF!,#REF!,#REF!</definedName>
    <definedName name="__APW_RESTORE_DATA56__" localSheetId="19" hidden="1">#REF!,#REF!,#REF!,#REF!,#REF!,#REF!,#REF!,#REF!,#REF!,#REF!,#REF!,#REF!,#REF!,#REF!,#REF!</definedName>
    <definedName name="__APW_RESTORE_DATA56__" localSheetId="20" hidden="1">#REF!,#REF!,#REF!,#REF!,#REF!,#REF!,#REF!,#REF!,#REF!,#REF!,#REF!,#REF!,#REF!,#REF!,#REF!</definedName>
    <definedName name="__APW_RESTORE_DATA560__" localSheetId="19" hidden="1">#REF!,#REF!,#REF!,#REF!,#REF!,#REF!,#REF!,#REF!,#REF!,#REF!,#REF!,#REF!,#REF!,#REF!</definedName>
    <definedName name="__APW_RESTORE_DATA560__" localSheetId="20" hidden="1">#REF!,#REF!,#REF!,#REF!,#REF!,#REF!,#REF!,#REF!,#REF!,#REF!,#REF!,#REF!,#REF!,#REF!</definedName>
    <definedName name="__APW_RESTORE_DATA561__" localSheetId="19" hidden="1">#REF!,#REF!,#REF!,#REF!,#REF!,#REF!,#REF!,#REF!,#REF!,#REF!,#REF!,#REF!,#REF!,#REF!</definedName>
    <definedName name="__APW_RESTORE_DATA561__" localSheetId="20" hidden="1">#REF!,#REF!,#REF!,#REF!,#REF!,#REF!,#REF!,#REF!,#REF!,#REF!,#REF!,#REF!,#REF!,#REF!</definedName>
    <definedName name="__APW_RESTORE_DATA562__" localSheetId="19" hidden="1">#REF!,#REF!,#REF!,#REF!,#REF!,#REF!,#REF!,#REF!,#REF!,#REF!,#REF!,#REF!,#REF!,#REF!</definedName>
    <definedName name="__APW_RESTORE_DATA562__" localSheetId="20" hidden="1">#REF!,#REF!,#REF!,#REF!,#REF!,#REF!,#REF!,#REF!,#REF!,#REF!,#REF!,#REF!,#REF!,#REF!</definedName>
    <definedName name="__APW_RESTORE_DATA563__" localSheetId="19" hidden="1">#REF!,#REF!,#REF!,#REF!,#REF!,#REF!,#REF!,#REF!,#REF!,#REF!,#REF!,#REF!,#REF!,#REF!</definedName>
    <definedName name="__APW_RESTORE_DATA563__" localSheetId="20" hidden="1">#REF!,#REF!,#REF!,#REF!,#REF!,#REF!,#REF!,#REF!,#REF!,#REF!,#REF!,#REF!,#REF!,#REF!</definedName>
    <definedName name="__APW_RESTORE_DATA564__" localSheetId="19" hidden="1">#REF!,#REF!,#REF!,#REF!,#REF!,#REF!,#REF!,#REF!,#REF!,#REF!,#REF!,#REF!,#REF!,#REF!</definedName>
    <definedName name="__APW_RESTORE_DATA564__" localSheetId="20" hidden="1">#REF!,#REF!,#REF!,#REF!,#REF!,#REF!,#REF!,#REF!,#REF!,#REF!,#REF!,#REF!,#REF!,#REF!</definedName>
    <definedName name="__APW_RESTORE_DATA565__" localSheetId="19" hidden="1">#REF!,#REF!,#REF!,#REF!,#REF!,#REF!,#REF!,#REF!,#REF!,#REF!,#REF!,#REF!,#REF!,#REF!</definedName>
    <definedName name="__APW_RESTORE_DATA565__" localSheetId="20" hidden="1">#REF!,#REF!,#REF!,#REF!,#REF!,#REF!,#REF!,#REF!,#REF!,#REF!,#REF!,#REF!,#REF!,#REF!</definedName>
    <definedName name="__APW_RESTORE_DATA566__" localSheetId="19" hidden="1">#REF!,#REF!,#REF!,#REF!,#REF!,#REF!,#REF!,#REF!,#REF!,#REF!,#REF!,#REF!,#REF!,#REF!</definedName>
    <definedName name="__APW_RESTORE_DATA566__" localSheetId="20" hidden="1">#REF!,#REF!,#REF!,#REF!,#REF!,#REF!,#REF!,#REF!,#REF!,#REF!,#REF!,#REF!,#REF!,#REF!</definedName>
    <definedName name="__APW_RESTORE_DATA567__" localSheetId="19" hidden="1">#REF!,#REF!,#REF!,#REF!,#REF!,#REF!,#REF!,#REF!,#REF!,#REF!,#REF!,#REF!,#REF!,#REF!</definedName>
    <definedName name="__APW_RESTORE_DATA567__" localSheetId="20" hidden="1">#REF!,#REF!,#REF!,#REF!,#REF!,#REF!,#REF!,#REF!,#REF!,#REF!,#REF!,#REF!,#REF!,#REF!</definedName>
    <definedName name="__APW_RESTORE_DATA568__" localSheetId="19" hidden="1">#REF!,#REF!,#REF!,#REF!,#REF!,#REF!,#REF!,#REF!,#REF!,#REF!,#REF!,#REF!,#REF!,#REF!</definedName>
    <definedName name="__APW_RESTORE_DATA568__" localSheetId="20" hidden="1">#REF!,#REF!,#REF!,#REF!,#REF!,#REF!,#REF!,#REF!,#REF!,#REF!,#REF!,#REF!,#REF!,#REF!</definedName>
    <definedName name="__APW_RESTORE_DATA569__" localSheetId="19" hidden="1">#REF!,#REF!,#REF!,#REF!,#REF!,#REF!,#REF!,#REF!,#REF!,#REF!,#REF!,#REF!,#REF!,#REF!</definedName>
    <definedName name="__APW_RESTORE_DATA569__" localSheetId="20" hidden="1">#REF!,#REF!,#REF!,#REF!,#REF!,#REF!,#REF!,#REF!,#REF!,#REF!,#REF!,#REF!,#REF!,#REF!</definedName>
    <definedName name="__APW_RESTORE_DATA57__" localSheetId="19" hidden="1">#REF!,#REF!,#REF!,#REF!,#REF!,#REF!,#REF!,#REF!,#REF!,#REF!,#REF!,#REF!,#REF!,#REF!,#REF!</definedName>
    <definedName name="__APW_RESTORE_DATA57__" localSheetId="20" hidden="1">#REF!,#REF!,#REF!,#REF!,#REF!,#REF!,#REF!,#REF!,#REF!,#REF!,#REF!,#REF!,#REF!,#REF!,#REF!</definedName>
    <definedName name="__APW_RESTORE_DATA570__" localSheetId="19" hidden="1">#REF!,#REF!,#REF!,#REF!,#REF!,#REF!,#REF!,#REF!,#REF!,#REF!,#REF!,#REF!,#REF!,#REF!</definedName>
    <definedName name="__APW_RESTORE_DATA570__" localSheetId="20" hidden="1">#REF!,#REF!,#REF!,#REF!,#REF!,#REF!,#REF!,#REF!,#REF!,#REF!,#REF!,#REF!,#REF!,#REF!</definedName>
    <definedName name="__APW_RESTORE_DATA571__" localSheetId="19" hidden="1">#REF!,#REF!,#REF!,#REF!,#REF!,#REF!,#REF!,#REF!,#REF!,#REF!,#REF!,#REF!,#REF!,#REF!</definedName>
    <definedName name="__APW_RESTORE_DATA571__" localSheetId="20" hidden="1">#REF!,#REF!,#REF!,#REF!,#REF!,#REF!,#REF!,#REF!,#REF!,#REF!,#REF!,#REF!,#REF!,#REF!</definedName>
    <definedName name="__APW_RESTORE_DATA572__" localSheetId="19" hidden="1">#REF!,#REF!,#REF!,#REF!,#REF!,#REF!,#REF!,#REF!,#REF!,#REF!,#REF!,#REF!,#REF!,#REF!</definedName>
    <definedName name="__APW_RESTORE_DATA572__" localSheetId="20" hidden="1">#REF!,#REF!,#REF!,#REF!,#REF!,#REF!,#REF!,#REF!,#REF!,#REF!,#REF!,#REF!,#REF!,#REF!</definedName>
    <definedName name="__APW_RESTORE_DATA573__" localSheetId="19" hidden="1">#REF!,#REF!,#REF!,#REF!,#REF!,#REF!,#REF!,#REF!,#REF!,#REF!,#REF!,#REF!,#REF!,#REF!</definedName>
    <definedName name="__APW_RESTORE_DATA573__" localSheetId="20" hidden="1">#REF!,#REF!,#REF!,#REF!,#REF!,#REF!,#REF!,#REF!,#REF!,#REF!,#REF!,#REF!,#REF!,#REF!</definedName>
    <definedName name="__APW_RESTORE_DATA574__" localSheetId="19" hidden="1">#REF!,#REF!,#REF!,#REF!,#REF!,#REF!,#REF!,#REF!,#REF!,#REF!,#REF!,#REF!,#REF!,#REF!</definedName>
    <definedName name="__APW_RESTORE_DATA574__" localSheetId="20" hidden="1">#REF!,#REF!,#REF!,#REF!,#REF!,#REF!,#REF!,#REF!,#REF!,#REF!,#REF!,#REF!,#REF!,#REF!</definedName>
    <definedName name="__APW_RESTORE_DATA575__" localSheetId="19" hidden="1">#REF!,#REF!,#REF!,#REF!,#REF!,#REF!,#REF!,#REF!,#REF!,#REF!,#REF!,#REF!,#REF!,#REF!</definedName>
    <definedName name="__APW_RESTORE_DATA575__" localSheetId="20" hidden="1">#REF!,#REF!,#REF!,#REF!,#REF!,#REF!,#REF!,#REF!,#REF!,#REF!,#REF!,#REF!,#REF!,#REF!</definedName>
    <definedName name="__APW_RESTORE_DATA576__" localSheetId="19" hidden="1">#REF!,#REF!,#REF!,#REF!,#REF!,#REF!,#REF!,#REF!,#REF!,#REF!,#REF!,#REF!,#REF!,#REF!</definedName>
    <definedName name="__APW_RESTORE_DATA576__" localSheetId="20" hidden="1">#REF!,#REF!,#REF!,#REF!,#REF!,#REF!,#REF!,#REF!,#REF!,#REF!,#REF!,#REF!,#REF!,#REF!</definedName>
    <definedName name="__APW_RESTORE_DATA577__" localSheetId="19" hidden="1">#REF!,#REF!,#REF!,#REF!,#REF!,#REF!,#REF!,#REF!,#REF!,#REF!,#REF!,#REF!,#REF!,#REF!</definedName>
    <definedName name="__APW_RESTORE_DATA577__" localSheetId="20" hidden="1">#REF!,#REF!,#REF!,#REF!,#REF!,#REF!,#REF!,#REF!,#REF!,#REF!,#REF!,#REF!,#REF!,#REF!</definedName>
    <definedName name="__APW_RESTORE_DATA578__" localSheetId="19" hidden="1">#REF!,#REF!,#REF!,#REF!,#REF!,#REF!,#REF!,#REF!,#REF!,#REF!,#REF!,#REF!,#REF!,#REF!</definedName>
    <definedName name="__APW_RESTORE_DATA578__" localSheetId="20" hidden="1">#REF!,#REF!,#REF!,#REF!,#REF!,#REF!,#REF!,#REF!,#REF!,#REF!,#REF!,#REF!,#REF!,#REF!</definedName>
    <definedName name="__APW_RESTORE_DATA579__" localSheetId="19" hidden="1">#REF!,#REF!,#REF!,#REF!,#REF!,#REF!,#REF!,#REF!,#REF!,#REF!,#REF!,#REF!,#REF!,#REF!</definedName>
    <definedName name="__APW_RESTORE_DATA579__" localSheetId="20" hidden="1">#REF!,#REF!,#REF!,#REF!,#REF!,#REF!,#REF!,#REF!,#REF!,#REF!,#REF!,#REF!,#REF!,#REF!</definedName>
    <definedName name="__APW_RESTORE_DATA58__" localSheetId="19" hidden="1">#REF!,#REF!,#REF!,#REF!,#REF!,#REF!,#REF!,#REF!,#REF!,#REF!,#REF!,#REF!,#REF!,#REF!,#REF!</definedName>
    <definedName name="__APW_RESTORE_DATA58__" localSheetId="20" hidden="1">#REF!,#REF!,#REF!,#REF!,#REF!,#REF!,#REF!,#REF!,#REF!,#REF!,#REF!,#REF!,#REF!,#REF!,#REF!</definedName>
    <definedName name="__APW_RESTORE_DATA580__" localSheetId="19" hidden="1">#REF!,#REF!,#REF!,#REF!,#REF!,#REF!,#REF!,#REF!,#REF!,#REF!,#REF!,#REF!,#REF!,#REF!</definedName>
    <definedName name="__APW_RESTORE_DATA580__" localSheetId="20" hidden="1">#REF!,#REF!,#REF!,#REF!,#REF!,#REF!,#REF!,#REF!,#REF!,#REF!,#REF!,#REF!,#REF!,#REF!</definedName>
    <definedName name="__APW_RESTORE_DATA581__" localSheetId="19" hidden="1">#REF!,#REF!,#REF!,#REF!,#REF!,#REF!,#REF!,#REF!,#REF!,#REF!,#REF!,#REF!,#REF!,#REF!</definedName>
    <definedName name="__APW_RESTORE_DATA581__" localSheetId="20" hidden="1">#REF!,#REF!,#REF!,#REF!,#REF!,#REF!,#REF!,#REF!,#REF!,#REF!,#REF!,#REF!,#REF!,#REF!</definedName>
    <definedName name="__APW_RESTORE_DATA582__" localSheetId="19" hidden="1">#REF!,#REF!,#REF!,#REF!,#REF!,#REF!,#REF!,#REF!,#REF!,#REF!,#REF!,#REF!,#REF!,#REF!</definedName>
    <definedName name="__APW_RESTORE_DATA582__" localSheetId="20" hidden="1">#REF!,#REF!,#REF!,#REF!,#REF!,#REF!,#REF!,#REF!,#REF!,#REF!,#REF!,#REF!,#REF!,#REF!</definedName>
    <definedName name="__APW_RESTORE_DATA583__" localSheetId="19" hidden="1">#REF!,#REF!,#REF!,#REF!,#REF!,#REF!,#REF!,#REF!,#REF!,#REF!,#REF!,#REF!,#REF!,#REF!</definedName>
    <definedName name="__APW_RESTORE_DATA583__" localSheetId="20" hidden="1">#REF!,#REF!,#REF!,#REF!,#REF!,#REF!,#REF!,#REF!,#REF!,#REF!,#REF!,#REF!,#REF!,#REF!</definedName>
    <definedName name="__APW_RESTORE_DATA584__" localSheetId="19" hidden="1">#REF!,#REF!,#REF!,#REF!,#REF!,#REF!,#REF!,#REF!,#REF!,#REF!,#REF!,#REF!,#REF!,#REF!</definedName>
    <definedName name="__APW_RESTORE_DATA584__" localSheetId="20" hidden="1">#REF!,#REF!,#REF!,#REF!,#REF!,#REF!,#REF!,#REF!,#REF!,#REF!,#REF!,#REF!,#REF!,#REF!</definedName>
    <definedName name="__APW_RESTORE_DATA585__" localSheetId="19" hidden="1">#REF!,#REF!,#REF!,#REF!,#REF!,#REF!,#REF!,#REF!,#REF!,#REF!,#REF!,#REF!,#REF!,#REF!</definedName>
    <definedName name="__APW_RESTORE_DATA585__" localSheetId="20" hidden="1">#REF!,#REF!,#REF!,#REF!,#REF!,#REF!,#REF!,#REF!,#REF!,#REF!,#REF!,#REF!,#REF!,#REF!</definedName>
    <definedName name="__APW_RESTORE_DATA586__" localSheetId="19" hidden="1">#REF!,#REF!,#REF!,#REF!,#REF!,#REF!,#REF!,#REF!,#REF!,#REF!,#REF!,#REF!,#REF!,#REF!</definedName>
    <definedName name="__APW_RESTORE_DATA586__" localSheetId="20" hidden="1">#REF!,#REF!,#REF!,#REF!,#REF!,#REF!,#REF!,#REF!,#REF!,#REF!,#REF!,#REF!,#REF!,#REF!</definedName>
    <definedName name="__APW_RESTORE_DATA587__" localSheetId="19" hidden="1">#REF!,#REF!,#REF!,#REF!,#REF!,#REF!,#REF!,#REF!,#REF!,#REF!,#REF!,#REF!,#REF!,#REF!</definedName>
    <definedName name="__APW_RESTORE_DATA587__" localSheetId="20" hidden="1">#REF!,#REF!,#REF!,#REF!,#REF!,#REF!,#REF!,#REF!,#REF!,#REF!,#REF!,#REF!,#REF!,#REF!</definedName>
    <definedName name="__APW_RESTORE_DATA588__" localSheetId="19" hidden="1">#REF!,#REF!,#REF!,#REF!,#REF!,#REF!,#REF!,#REF!,#REF!,#REF!,#REF!,#REF!,#REF!,#REF!</definedName>
    <definedName name="__APW_RESTORE_DATA588__" localSheetId="20" hidden="1">#REF!,#REF!,#REF!,#REF!,#REF!,#REF!,#REF!,#REF!,#REF!,#REF!,#REF!,#REF!,#REF!,#REF!</definedName>
    <definedName name="__APW_RESTORE_DATA589__" localSheetId="19" hidden="1">#REF!,#REF!,#REF!,#REF!,#REF!,#REF!,#REF!,#REF!,#REF!,#REF!,#REF!,#REF!,#REF!,#REF!</definedName>
    <definedName name="__APW_RESTORE_DATA589__" localSheetId="20" hidden="1">#REF!,#REF!,#REF!,#REF!,#REF!,#REF!,#REF!,#REF!,#REF!,#REF!,#REF!,#REF!,#REF!,#REF!</definedName>
    <definedName name="__APW_RESTORE_DATA59__" localSheetId="19" hidden="1">#REF!,#REF!,#REF!,#REF!,#REF!,#REF!,#REF!,#REF!,#REF!,#REF!,#REF!,#REF!,#REF!,#REF!,#REF!</definedName>
    <definedName name="__APW_RESTORE_DATA59__" localSheetId="20" hidden="1">#REF!,#REF!,#REF!,#REF!,#REF!,#REF!,#REF!,#REF!,#REF!,#REF!,#REF!,#REF!,#REF!,#REF!,#REF!</definedName>
    <definedName name="__APW_RESTORE_DATA590__" localSheetId="19" hidden="1">#REF!,#REF!,#REF!,#REF!,#REF!,#REF!,#REF!,#REF!,#REF!,#REF!,#REF!,#REF!,#REF!,#REF!</definedName>
    <definedName name="__APW_RESTORE_DATA590__" localSheetId="20" hidden="1">#REF!,#REF!,#REF!,#REF!,#REF!,#REF!,#REF!,#REF!,#REF!,#REF!,#REF!,#REF!,#REF!,#REF!</definedName>
    <definedName name="__APW_RESTORE_DATA591__" localSheetId="19" hidden="1">#REF!,#REF!,#REF!,#REF!,#REF!,#REF!,#REF!,#REF!,#REF!,#REF!,#REF!,#REF!,#REF!,#REF!</definedName>
    <definedName name="__APW_RESTORE_DATA591__" localSheetId="20" hidden="1">#REF!,#REF!,#REF!,#REF!,#REF!,#REF!,#REF!,#REF!,#REF!,#REF!,#REF!,#REF!,#REF!,#REF!</definedName>
    <definedName name="__APW_RESTORE_DATA592__" localSheetId="19" hidden="1">#REF!,#REF!,#REF!,#REF!,#REF!,#REF!,#REF!,#REF!,#REF!,#REF!,#REF!,#REF!,#REF!,#REF!</definedName>
    <definedName name="__APW_RESTORE_DATA592__" localSheetId="20" hidden="1">#REF!,#REF!,#REF!,#REF!,#REF!,#REF!,#REF!,#REF!,#REF!,#REF!,#REF!,#REF!,#REF!,#REF!</definedName>
    <definedName name="__APW_RESTORE_DATA593__" localSheetId="19" hidden="1">#REF!,#REF!,#REF!,#REF!,#REF!,#REF!,#REF!,#REF!,#REF!,#REF!,#REF!,#REF!,#REF!,#REF!</definedName>
    <definedName name="__APW_RESTORE_DATA593__" localSheetId="20" hidden="1">#REF!,#REF!,#REF!,#REF!,#REF!,#REF!,#REF!,#REF!,#REF!,#REF!,#REF!,#REF!,#REF!,#REF!</definedName>
    <definedName name="__APW_RESTORE_DATA594__" localSheetId="19" hidden="1">#REF!,#REF!,#REF!,#REF!,#REF!,#REF!,#REF!,#REF!,#REF!,#REF!,#REF!,#REF!,#REF!,#REF!</definedName>
    <definedName name="__APW_RESTORE_DATA594__" localSheetId="20" hidden="1">#REF!,#REF!,#REF!,#REF!,#REF!,#REF!,#REF!,#REF!,#REF!,#REF!,#REF!,#REF!,#REF!,#REF!</definedName>
    <definedName name="__APW_RESTORE_DATA595__" localSheetId="19" hidden="1">#REF!,#REF!,#REF!,#REF!,#REF!,#REF!,#REF!,#REF!,#REF!,#REF!,#REF!,#REF!,#REF!,#REF!</definedName>
    <definedName name="__APW_RESTORE_DATA595__" localSheetId="20" hidden="1">#REF!,#REF!,#REF!,#REF!,#REF!,#REF!,#REF!,#REF!,#REF!,#REF!,#REF!,#REF!,#REF!,#REF!</definedName>
    <definedName name="__APW_RESTORE_DATA596__" localSheetId="19" hidden="1">#REF!,#REF!,#REF!,#REF!,#REF!,#REF!,#REF!,#REF!,#REF!,#REF!,#REF!,#REF!,#REF!,#REF!</definedName>
    <definedName name="__APW_RESTORE_DATA596__" localSheetId="20" hidden="1">#REF!,#REF!,#REF!,#REF!,#REF!,#REF!,#REF!,#REF!,#REF!,#REF!,#REF!,#REF!,#REF!,#REF!</definedName>
    <definedName name="__APW_RESTORE_DATA597__" localSheetId="19" hidden="1">#REF!,#REF!,#REF!,#REF!,#REF!,#REF!,#REF!,#REF!,#REF!,#REF!,#REF!,#REF!,#REF!,#REF!</definedName>
    <definedName name="__APW_RESTORE_DATA597__" localSheetId="20" hidden="1">#REF!,#REF!,#REF!,#REF!,#REF!,#REF!,#REF!,#REF!,#REF!,#REF!,#REF!,#REF!,#REF!,#REF!</definedName>
    <definedName name="__APW_RESTORE_DATA598__" localSheetId="19" hidden="1">#REF!,#REF!,#REF!,#REF!,#REF!,#REF!,#REF!,#REF!,#REF!,#REF!,#REF!,#REF!,#REF!,#REF!</definedName>
    <definedName name="__APW_RESTORE_DATA598__" localSheetId="20" hidden="1">#REF!,#REF!,#REF!,#REF!,#REF!,#REF!,#REF!,#REF!,#REF!,#REF!,#REF!,#REF!,#REF!,#REF!</definedName>
    <definedName name="__APW_RESTORE_DATA599__" localSheetId="19" hidden="1">#REF!,#REF!,#REF!,#REF!,#REF!,#REF!,#REF!,#REF!,#REF!,#REF!,#REF!,#REF!,#REF!,#REF!</definedName>
    <definedName name="__APW_RESTORE_DATA599__" localSheetId="20" hidden="1">#REF!,#REF!,#REF!,#REF!,#REF!,#REF!,#REF!,#REF!,#REF!,#REF!,#REF!,#REF!,#REF!,#REF!</definedName>
    <definedName name="__APW_RESTORE_DATA6__" localSheetId="19" hidden="1">#REF!,#REF!,#REF!,#REF!,#REF!,#REF!,#REF!,#REF!,#REF!,#REF!,#REF!,#REF!,#REF!,#REF!,#REF!</definedName>
    <definedName name="__APW_RESTORE_DATA6__" localSheetId="20" hidden="1">#REF!,#REF!,#REF!,#REF!,#REF!,#REF!,#REF!,#REF!,#REF!,#REF!,#REF!,#REF!,#REF!,#REF!,#REF!</definedName>
    <definedName name="__APW_RESTORE_DATA60__" localSheetId="19" hidden="1">#REF!,#REF!,#REF!,#REF!,#REF!,#REF!,#REF!,#REF!,#REF!,#REF!,#REF!,#REF!,#REF!,#REF!,#REF!</definedName>
    <definedName name="__APW_RESTORE_DATA60__" localSheetId="20" hidden="1">#REF!,#REF!,#REF!,#REF!,#REF!,#REF!,#REF!,#REF!,#REF!,#REF!,#REF!,#REF!,#REF!,#REF!,#REF!</definedName>
    <definedName name="__APW_RESTORE_DATA600__" localSheetId="19" hidden="1">#REF!,#REF!,#REF!,#REF!,#REF!,#REF!,#REF!,#REF!,#REF!,#REF!,#REF!,#REF!,#REF!,#REF!</definedName>
    <definedName name="__APW_RESTORE_DATA600__" localSheetId="20" hidden="1">#REF!,#REF!,#REF!,#REF!,#REF!,#REF!,#REF!,#REF!,#REF!,#REF!,#REF!,#REF!,#REF!,#REF!</definedName>
    <definedName name="__APW_RESTORE_DATA601__" localSheetId="19" hidden="1">#REF!,#REF!,#REF!,#REF!,#REF!,#REF!,#REF!,#REF!,#REF!,#REF!,#REF!,#REF!,#REF!,#REF!</definedName>
    <definedName name="__APW_RESTORE_DATA601__" localSheetId="20" hidden="1">#REF!,#REF!,#REF!,#REF!,#REF!,#REF!,#REF!,#REF!,#REF!,#REF!,#REF!,#REF!,#REF!,#REF!</definedName>
    <definedName name="__APW_RESTORE_DATA602__" localSheetId="19" hidden="1">#REF!,#REF!,#REF!,#REF!,#REF!,#REF!,#REF!,#REF!,#REF!,#REF!,#REF!,#REF!,#REF!,#REF!</definedName>
    <definedName name="__APW_RESTORE_DATA602__" localSheetId="20" hidden="1">#REF!,#REF!,#REF!,#REF!,#REF!,#REF!,#REF!,#REF!,#REF!,#REF!,#REF!,#REF!,#REF!,#REF!</definedName>
    <definedName name="__APW_RESTORE_DATA603__" localSheetId="19" hidden="1">#REF!,#REF!,#REF!,#REF!,#REF!,#REF!,#REF!,#REF!,#REF!,#REF!,#REF!,#REF!,#REF!,#REF!</definedName>
    <definedName name="__APW_RESTORE_DATA603__" localSheetId="20" hidden="1">#REF!,#REF!,#REF!,#REF!,#REF!,#REF!,#REF!,#REF!,#REF!,#REF!,#REF!,#REF!,#REF!,#REF!</definedName>
    <definedName name="__APW_RESTORE_DATA604__" localSheetId="19" hidden="1">#REF!,#REF!,#REF!,#REF!,#REF!,#REF!,#REF!,#REF!,#REF!,#REF!,#REF!,#REF!,#REF!,#REF!</definedName>
    <definedName name="__APW_RESTORE_DATA604__" localSheetId="20" hidden="1">#REF!,#REF!,#REF!,#REF!,#REF!,#REF!,#REF!,#REF!,#REF!,#REF!,#REF!,#REF!,#REF!,#REF!</definedName>
    <definedName name="__APW_RESTORE_DATA605__" localSheetId="19" hidden="1">#REF!,#REF!,#REF!,#REF!,#REF!,#REF!,#REF!,#REF!,#REF!,#REF!,#REF!,#REF!,#REF!,#REF!</definedName>
    <definedName name="__APW_RESTORE_DATA605__" localSheetId="20" hidden="1">#REF!,#REF!,#REF!,#REF!,#REF!,#REF!,#REF!,#REF!,#REF!,#REF!,#REF!,#REF!,#REF!,#REF!</definedName>
    <definedName name="__APW_RESTORE_DATA606__" localSheetId="19" hidden="1">#REF!,#REF!,#REF!,#REF!,#REF!,#REF!,#REF!,#REF!,#REF!,#REF!,#REF!,#REF!,#REF!,#REF!</definedName>
    <definedName name="__APW_RESTORE_DATA606__" localSheetId="20" hidden="1">#REF!,#REF!,#REF!,#REF!,#REF!,#REF!,#REF!,#REF!,#REF!,#REF!,#REF!,#REF!,#REF!,#REF!</definedName>
    <definedName name="__APW_RESTORE_DATA607__" localSheetId="19" hidden="1">#REF!,#REF!,#REF!,#REF!,#REF!,#REF!,#REF!,#REF!,#REF!,#REF!,#REF!,#REF!,#REF!,#REF!</definedName>
    <definedName name="__APW_RESTORE_DATA607__" localSheetId="20" hidden="1">#REF!,#REF!,#REF!,#REF!,#REF!,#REF!,#REF!,#REF!,#REF!,#REF!,#REF!,#REF!,#REF!,#REF!</definedName>
    <definedName name="__APW_RESTORE_DATA608__" localSheetId="19" hidden="1">#REF!,#REF!,#REF!,#REF!,#REF!,#REF!,#REF!,#REF!,#REF!,#REF!,#REF!,#REF!,#REF!,#REF!</definedName>
    <definedName name="__APW_RESTORE_DATA608__" localSheetId="20" hidden="1">#REF!,#REF!,#REF!,#REF!,#REF!,#REF!,#REF!,#REF!,#REF!,#REF!,#REF!,#REF!,#REF!,#REF!</definedName>
    <definedName name="__APW_RESTORE_DATA609__" localSheetId="19" hidden="1">#REF!,#REF!,#REF!,#REF!,#REF!,#REF!,#REF!,#REF!,#REF!,#REF!,#REF!,#REF!,#REF!,#REF!</definedName>
    <definedName name="__APW_RESTORE_DATA609__" localSheetId="20" hidden="1">#REF!,#REF!,#REF!,#REF!,#REF!,#REF!,#REF!,#REF!,#REF!,#REF!,#REF!,#REF!,#REF!,#REF!</definedName>
    <definedName name="__APW_RESTORE_DATA61__" localSheetId="19" hidden="1">#REF!,#REF!,#REF!,#REF!,#REF!,#REF!,#REF!,#REF!,#REF!,#REF!,#REF!,#REF!,#REF!,#REF!,#REF!</definedName>
    <definedName name="__APW_RESTORE_DATA61__" localSheetId="20" hidden="1">#REF!,#REF!,#REF!,#REF!,#REF!,#REF!,#REF!,#REF!,#REF!,#REF!,#REF!,#REF!,#REF!,#REF!,#REF!</definedName>
    <definedName name="__APW_RESTORE_DATA610__" localSheetId="19" hidden="1">#REF!,#REF!,#REF!,#REF!,#REF!,#REF!,#REF!,#REF!,#REF!,#REF!,#REF!,#REF!,#REF!,#REF!</definedName>
    <definedName name="__APW_RESTORE_DATA610__" localSheetId="20" hidden="1">#REF!,#REF!,#REF!,#REF!,#REF!,#REF!,#REF!,#REF!,#REF!,#REF!,#REF!,#REF!,#REF!,#REF!</definedName>
    <definedName name="__APW_RESTORE_DATA611__" localSheetId="19" hidden="1">#REF!,#REF!,#REF!,#REF!,#REF!,#REF!,#REF!,#REF!,#REF!,#REF!,#REF!,#REF!</definedName>
    <definedName name="__APW_RESTORE_DATA611__" localSheetId="20" hidden="1">#REF!,#REF!,#REF!,#REF!,#REF!,#REF!,#REF!,#REF!,#REF!,#REF!,#REF!,#REF!</definedName>
    <definedName name="__APW_RESTORE_DATA62__" localSheetId="19" hidden="1">#REF!,#REF!,#REF!,#REF!,#REF!,#REF!,#REF!,#REF!,#REF!,#REF!,#REF!,#REF!,#REF!,#REF!,#REF!</definedName>
    <definedName name="__APW_RESTORE_DATA62__" localSheetId="20" hidden="1">#REF!,#REF!,#REF!,#REF!,#REF!,#REF!,#REF!,#REF!,#REF!,#REF!,#REF!,#REF!,#REF!,#REF!,#REF!</definedName>
    <definedName name="__APW_RESTORE_DATA63__" localSheetId="19" hidden="1">#REF!,#REF!,#REF!,#REF!,#REF!,#REF!,#REF!,#REF!,#REF!,#REF!,#REF!,#REF!,#REF!,#REF!,#REF!</definedName>
    <definedName name="__APW_RESTORE_DATA63__" localSheetId="20" hidden="1">#REF!,#REF!,#REF!,#REF!,#REF!,#REF!,#REF!,#REF!,#REF!,#REF!,#REF!,#REF!,#REF!,#REF!,#REF!</definedName>
    <definedName name="__APW_RESTORE_DATA64__" localSheetId="19" hidden="1">#REF!,#REF!,#REF!,#REF!,#REF!,#REF!,#REF!,#REF!,#REF!,#REF!,#REF!,#REF!,#REF!,#REF!,#REF!</definedName>
    <definedName name="__APW_RESTORE_DATA64__" localSheetId="20" hidden="1">#REF!,#REF!,#REF!,#REF!,#REF!,#REF!,#REF!,#REF!,#REF!,#REF!,#REF!,#REF!,#REF!,#REF!,#REF!</definedName>
    <definedName name="__APW_RESTORE_DATA65__" localSheetId="19" hidden="1">#REF!,#REF!,#REF!,#REF!,#REF!,#REF!,#REF!,#REF!,#REF!,#REF!,#REF!,#REF!,#REF!,#REF!,#REF!</definedName>
    <definedName name="__APW_RESTORE_DATA65__" localSheetId="20" hidden="1">#REF!,#REF!,#REF!,#REF!,#REF!,#REF!,#REF!,#REF!,#REF!,#REF!,#REF!,#REF!,#REF!,#REF!,#REF!</definedName>
    <definedName name="__APW_RESTORE_DATA66__" localSheetId="19" hidden="1">#REF!,#REF!,#REF!,#REF!,#REF!,#REF!,#REF!,#REF!,#REF!,#REF!,#REF!,#REF!,#REF!,#REF!</definedName>
    <definedName name="__APW_RESTORE_DATA66__" localSheetId="20" hidden="1">#REF!,#REF!,#REF!,#REF!,#REF!,#REF!,#REF!,#REF!,#REF!,#REF!,#REF!,#REF!,#REF!,#REF!</definedName>
    <definedName name="__APW_RESTORE_DATA67__" localSheetId="19" hidden="1">#REF!,#REF!,#REF!,#REF!,#REF!,#REF!,#REF!,#REF!,#REF!,#REF!,#REF!,#REF!,#REF!,#REF!</definedName>
    <definedName name="__APW_RESTORE_DATA67__" localSheetId="20" hidden="1">#REF!,#REF!,#REF!,#REF!,#REF!,#REF!,#REF!,#REF!,#REF!,#REF!,#REF!,#REF!,#REF!,#REF!</definedName>
    <definedName name="__APW_RESTORE_DATA68__" localSheetId="19" hidden="1">#REF!,#REF!,#REF!,#REF!,#REF!,#REF!,#REF!,#REF!,#REF!,#REF!,#REF!,#REF!,#REF!,#REF!</definedName>
    <definedName name="__APW_RESTORE_DATA68__" localSheetId="20" hidden="1">#REF!,#REF!,#REF!,#REF!,#REF!,#REF!,#REF!,#REF!,#REF!,#REF!,#REF!,#REF!,#REF!,#REF!</definedName>
    <definedName name="__APW_RESTORE_DATA69__" localSheetId="19" hidden="1">#REF!,#REF!,#REF!,#REF!,#REF!,#REF!,#REF!,#REF!,#REF!,#REF!,#REF!,#REF!,#REF!,#REF!</definedName>
    <definedName name="__APW_RESTORE_DATA69__" localSheetId="20" hidden="1">#REF!,#REF!,#REF!,#REF!,#REF!,#REF!,#REF!,#REF!,#REF!,#REF!,#REF!,#REF!,#REF!,#REF!</definedName>
    <definedName name="__APW_RESTORE_DATA7__" localSheetId="19" hidden="1">#REF!,#REF!,#REF!,#REF!,#REF!,#REF!,#REF!,#REF!,#REF!,#REF!,#REF!,#REF!,#REF!,#REF!,#REF!</definedName>
    <definedName name="__APW_RESTORE_DATA7__" localSheetId="20" hidden="1">#REF!,#REF!,#REF!,#REF!,#REF!,#REF!,#REF!,#REF!,#REF!,#REF!,#REF!,#REF!,#REF!,#REF!,#REF!</definedName>
    <definedName name="__APW_RESTORE_DATA70__" localSheetId="19" hidden="1">#REF!,#REF!,#REF!,#REF!,#REF!,#REF!,#REF!,#REF!,#REF!,#REF!,#REF!,#REF!,#REF!,#REF!</definedName>
    <definedName name="__APW_RESTORE_DATA70__" localSheetId="20" hidden="1">#REF!,#REF!,#REF!,#REF!,#REF!,#REF!,#REF!,#REF!,#REF!,#REF!,#REF!,#REF!,#REF!,#REF!</definedName>
    <definedName name="__APW_RESTORE_DATA71__" localSheetId="19" hidden="1">#REF!,#REF!,#REF!,#REF!,#REF!,#REF!,#REF!,#REF!,#REF!,#REF!,#REF!,#REF!,#REF!,#REF!</definedName>
    <definedName name="__APW_RESTORE_DATA71__" localSheetId="20" hidden="1">#REF!,#REF!,#REF!,#REF!,#REF!,#REF!,#REF!,#REF!,#REF!,#REF!,#REF!,#REF!,#REF!,#REF!</definedName>
    <definedName name="__APW_RESTORE_DATA72__" localSheetId="19" hidden="1">#REF!,#REF!,#REF!,#REF!,#REF!,#REF!,#REF!,#REF!,#REF!,#REF!,#REF!,#REF!,#REF!,#REF!</definedName>
    <definedName name="__APW_RESTORE_DATA72__" localSheetId="20" hidden="1">#REF!,#REF!,#REF!,#REF!,#REF!,#REF!,#REF!,#REF!,#REF!,#REF!,#REF!,#REF!,#REF!,#REF!</definedName>
    <definedName name="__APW_RESTORE_DATA73__" localSheetId="19" hidden="1">#REF!,#REF!,#REF!,#REF!,#REF!,#REF!,#REF!,#REF!,#REF!,#REF!,#REF!,#REF!,#REF!,#REF!</definedName>
    <definedName name="__APW_RESTORE_DATA73__" localSheetId="20" hidden="1">#REF!,#REF!,#REF!,#REF!,#REF!,#REF!,#REF!,#REF!,#REF!,#REF!,#REF!,#REF!,#REF!,#REF!</definedName>
    <definedName name="__APW_RESTORE_DATA74__" localSheetId="19" hidden="1">#REF!,#REF!,#REF!,#REF!,#REF!,#REF!,#REF!,#REF!,#REF!,#REF!,#REF!,#REF!,#REF!,#REF!</definedName>
    <definedName name="__APW_RESTORE_DATA74__" localSheetId="20" hidden="1">#REF!,#REF!,#REF!,#REF!,#REF!,#REF!,#REF!,#REF!,#REF!,#REF!,#REF!,#REF!,#REF!,#REF!</definedName>
    <definedName name="__APW_RESTORE_DATA75__" localSheetId="19" hidden="1">#REF!,#REF!,#REF!,#REF!,#REF!,#REF!,#REF!,#REF!,#REF!,#REF!,#REF!,#REF!,#REF!,#REF!</definedName>
    <definedName name="__APW_RESTORE_DATA75__" localSheetId="20" hidden="1">#REF!,#REF!,#REF!,#REF!,#REF!,#REF!,#REF!,#REF!,#REF!,#REF!,#REF!,#REF!,#REF!,#REF!</definedName>
    <definedName name="__APW_RESTORE_DATA76__" localSheetId="19" hidden="1">#REF!,#REF!,#REF!,#REF!,#REF!,#REF!,#REF!,#REF!,#REF!,#REF!,#REF!,#REF!,#REF!,#REF!</definedName>
    <definedName name="__APW_RESTORE_DATA76__" localSheetId="20" hidden="1">#REF!,#REF!,#REF!,#REF!,#REF!,#REF!,#REF!,#REF!,#REF!,#REF!,#REF!,#REF!,#REF!,#REF!</definedName>
    <definedName name="__APW_RESTORE_DATA77__" localSheetId="19" hidden="1">#REF!,#REF!,#REF!,#REF!,#REF!,#REF!,#REF!,#REF!,#REF!,#REF!,#REF!,#REF!,#REF!,#REF!</definedName>
    <definedName name="__APW_RESTORE_DATA77__" localSheetId="20" hidden="1">#REF!,#REF!,#REF!,#REF!,#REF!,#REF!,#REF!,#REF!,#REF!,#REF!,#REF!,#REF!,#REF!,#REF!</definedName>
    <definedName name="__APW_RESTORE_DATA78__" localSheetId="19" hidden="1">#REF!,#REF!,#REF!,#REF!,#REF!,#REF!,#REF!,#REF!,#REF!,#REF!,#REF!,#REF!,#REF!,#REF!</definedName>
    <definedName name="__APW_RESTORE_DATA78__" localSheetId="20" hidden="1">#REF!,#REF!,#REF!,#REF!,#REF!,#REF!,#REF!,#REF!,#REF!,#REF!,#REF!,#REF!,#REF!,#REF!</definedName>
    <definedName name="__APW_RESTORE_DATA79__" localSheetId="19" hidden="1">#REF!,#REF!,#REF!,#REF!,#REF!,#REF!,#REF!,#REF!,#REF!,#REF!,#REF!,#REF!,#REF!,#REF!</definedName>
    <definedName name="__APW_RESTORE_DATA79__" localSheetId="20" hidden="1">#REF!,#REF!,#REF!,#REF!,#REF!,#REF!,#REF!,#REF!,#REF!,#REF!,#REF!,#REF!,#REF!,#REF!</definedName>
    <definedName name="__APW_RESTORE_DATA8__" localSheetId="19" hidden="1">#REF!,#REF!,#REF!,#REF!,#REF!,#REF!,#REF!,#REF!,#REF!,#REF!,#REF!,#REF!,#REF!,#REF!,#REF!</definedName>
    <definedName name="__APW_RESTORE_DATA8__" localSheetId="20" hidden="1">#REF!,#REF!,#REF!,#REF!,#REF!,#REF!,#REF!,#REF!,#REF!,#REF!,#REF!,#REF!,#REF!,#REF!,#REF!</definedName>
    <definedName name="__APW_RESTORE_DATA80__" localSheetId="19" hidden="1">#REF!,#REF!,#REF!,#REF!,#REF!,#REF!,#REF!,#REF!,#REF!,#REF!,#REF!,#REF!,#REF!,#REF!</definedName>
    <definedName name="__APW_RESTORE_DATA80__" localSheetId="20" hidden="1">#REF!,#REF!,#REF!,#REF!,#REF!,#REF!,#REF!,#REF!,#REF!,#REF!,#REF!,#REF!,#REF!,#REF!</definedName>
    <definedName name="__APW_RESTORE_DATA81__" localSheetId="19" hidden="1">#REF!,#REF!,#REF!,#REF!,#REF!,#REF!,#REF!,#REF!,#REF!,#REF!,#REF!,#REF!,#REF!,#REF!</definedName>
    <definedName name="__APW_RESTORE_DATA81__" localSheetId="20" hidden="1">#REF!,#REF!,#REF!,#REF!,#REF!,#REF!,#REF!,#REF!,#REF!,#REF!,#REF!,#REF!,#REF!,#REF!</definedName>
    <definedName name="__APW_RESTORE_DATA82__" localSheetId="19" hidden="1">#REF!,#REF!,#REF!,#REF!,#REF!,#REF!,#REF!,#REF!,#REF!,#REF!,#REF!,#REF!,#REF!,#REF!</definedName>
    <definedName name="__APW_RESTORE_DATA82__" localSheetId="20" hidden="1">#REF!,#REF!,#REF!,#REF!,#REF!,#REF!,#REF!,#REF!,#REF!,#REF!,#REF!,#REF!,#REF!,#REF!</definedName>
    <definedName name="__APW_RESTORE_DATA83__" localSheetId="19" hidden="1">#REF!,#REF!,#REF!,#REF!,#REF!,#REF!,#REF!,#REF!,#REF!,#REF!,#REF!,#REF!,#REF!,#REF!</definedName>
    <definedName name="__APW_RESTORE_DATA83__" localSheetId="20" hidden="1">#REF!,#REF!,#REF!,#REF!,#REF!,#REF!,#REF!,#REF!,#REF!,#REF!,#REF!,#REF!,#REF!,#REF!</definedName>
    <definedName name="__APW_RESTORE_DATA84__" localSheetId="19" hidden="1">#REF!,#REF!,#REF!,#REF!,#REF!,#REF!,#REF!,#REF!,#REF!,#REF!,#REF!,#REF!,#REF!,#REF!</definedName>
    <definedName name="__APW_RESTORE_DATA84__" localSheetId="20" hidden="1">#REF!,#REF!,#REF!,#REF!,#REF!,#REF!,#REF!,#REF!,#REF!,#REF!,#REF!,#REF!,#REF!,#REF!</definedName>
    <definedName name="__APW_RESTORE_DATA85__" localSheetId="19" hidden="1">#REF!,#REF!,#REF!,#REF!,#REF!,#REF!,#REF!,#REF!,#REF!,#REF!,#REF!,#REF!,#REF!,#REF!</definedName>
    <definedName name="__APW_RESTORE_DATA85__" localSheetId="20" hidden="1">#REF!,#REF!,#REF!,#REF!,#REF!,#REF!,#REF!,#REF!,#REF!,#REF!,#REF!,#REF!,#REF!,#REF!</definedName>
    <definedName name="__APW_RESTORE_DATA86__" localSheetId="19" hidden="1">#REF!,#REF!,#REF!,#REF!,#REF!,#REF!,#REF!,#REF!,#REF!,#REF!,#REF!,#REF!,#REF!,#REF!</definedName>
    <definedName name="__APW_RESTORE_DATA86__" localSheetId="20" hidden="1">#REF!,#REF!,#REF!,#REF!,#REF!,#REF!,#REF!,#REF!,#REF!,#REF!,#REF!,#REF!,#REF!,#REF!</definedName>
    <definedName name="__APW_RESTORE_DATA87__" localSheetId="19" hidden="1">#REF!,#REF!,#REF!,#REF!,#REF!,#REF!,#REF!,#REF!,#REF!,#REF!,#REF!,#REF!,#REF!,#REF!</definedName>
    <definedName name="__APW_RESTORE_DATA87__" localSheetId="20" hidden="1">#REF!,#REF!,#REF!,#REF!,#REF!,#REF!,#REF!,#REF!,#REF!,#REF!,#REF!,#REF!,#REF!,#REF!</definedName>
    <definedName name="__APW_RESTORE_DATA88__" localSheetId="19" hidden="1">#REF!,#REF!,#REF!,#REF!,#REF!,#REF!,#REF!,#REF!,#REF!,#REF!,#REF!,#REF!,#REF!,#REF!</definedName>
    <definedName name="__APW_RESTORE_DATA88__" localSheetId="20" hidden="1">#REF!,#REF!,#REF!,#REF!,#REF!,#REF!,#REF!,#REF!,#REF!,#REF!,#REF!,#REF!,#REF!,#REF!</definedName>
    <definedName name="__APW_RESTORE_DATA89__" localSheetId="19" hidden="1">#REF!,#REF!,#REF!,#REF!,#REF!,#REF!,#REF!,#REF!,#REF!,#REF!,#REF!,#REF!,#REF!,#REF!</definedName>
    <definedName name="__APW_RESTORE_DATA89__" localSheetId="20" hidden="1">#REF!,#REF!,#REF!,#REF!,#REF!,#REF!,#REF!,#REF!,#REF!,#REF!,#REF!,#REF!,#REF!,#REF!</definedName>
    <definedName name="__APW_RESTORE_DATA9__" localSheetId="19" hidden="1">#REF!,#REF!,#REF!,#REF!,#REF!,#REF!,#REF!,#REF!,#REF!,#REF!,#REF!,#REF!,#REF!,#REF!,#REF!</definedName>
    <definedName name="__APW_RESTORE_DATA9__" localSheetId="20" hidden="1">#REF!,#REF!,#REF!,#REF!,#REF!,#REF!,#REF!,#REF!,#REF!,#REF!,#REF!,#REF!,#REF!,#REF!,#REF!</definedName>
    <definedName name="__APW_RESTORE_DATA90__" localSheetId="19" hidden="1">#REF!,#REF!,#REF!,#REF!,#REF!,#REF!,#REF!,#REF!,#REF!,#REF!,#REF!,#REF!,#REF!,#REF!</definedName>
    <definedName name="__APW_RESTORE_DATA90__" localSheetId="20" hidden="1">#REF!,#REF!,#REF!,#REF!,#REF!,#REF!,#REF!,#REF!,#REF!,#REF!,#REF!,#REF!,#REF!,#REF!</definedName>
    <definedName name="__APW_RESTORE_DATA91__" localSheetId="19" hidden="1">#REF!,#REF!,#REF!,#REF!,#REF!,#REF!,#REF!,#REF!,#REF!,#REF!,#REF!,#REF!,#REF!,#REF!</definedName>
    <definedName name="__APW_RESTORE_DATA91__" localSheetId="20" hidden="1">#REF!,#REF!,#REF!,#REF!,#REF!,#REF!,#REF!,#REF!,#REF!,#REF!,#REF!,#REF!,#REF!,#REF!</definedName>
    <definedName name="__APW_RESTORE_DATA92__" localSheetId="19" hidden="1">#REF!,#REF!,#REF!,#REF!,#REF!,#REF!,#REF!,#REF!,#REF!,#REF!,#REF!,#REF!,#REF!,#REF!</definedName>
    <definedName name="__APW_RESTORE_DATA92__" localSheetId="20" hidden="1">#REF!,#REF!,#REF!,#REF!,#REF!,#REF!,#REF!,#REF!,#REF!,#REF!,#REF!,#REF!,#REF!,#REF!</definedName>
    <definedName name="__APW_RESTORE_DATA93__" localSheetId="19" hidden="1">#REF!,#REF!,#REF!,#REF!,#REF!,#REF!,#REF!,#REF!,#REF!,#REF!,#REF!,#REF!,#REF!,#REF!</definedName>
    <definedName name="__APW_RESTORE_DATA93__" localSheetId="20" hidden="1">#REF!,#REF!,#REF!,#REF!,#REF!,#REF!,#REF!,#REF!,#REF!,#REF!,#REF!,#REF!,#REF!,#REF!</definedName>
    <definedName name="__APW_RESTORE_DATA94__" localSheetId="19" hidden="1">#REF!,#REF!,#REF!,#REF!,#REF!,#REF!,#REF!,#REF!,#REF!,#REF!,#REF!,#REF!,#REF!,#REF!</definedName>
    <definedName name="__APW_RESTORE_DATA94__" localSheetId="20" hidden="1">#REF!,#REF!,#REF!,#REF!,#REF!,#REF!,#REF!,#REF!,#REF!,#REF!,#REF!,#REF!,#REF!,#REF!</definedName>
    <definedName name="__APW_RESTORE_DATA95__" localSheetId="19" hidden="1">#REF!,#REF!,#REF!,#REF!,#REF!,#REF!,#REF!,#REF!,#REF!,#REF!,#REF!,#REF!,#REF!,#REF!</definedName>
    <definedName name="__APW_RESTORE_DATA95__" localSheetId="20" hidden="1">#REF!,#REF!,#REF!,#REF!,#REF!,#REF!,#REF!,#REF!,#REF!,#REF!,#REF!,#REF!,#REF!,#REF!</definedName>
    <definedName name="__APW_RESTORE_DATA96__" localSheetId="19" hidden="1">#REF!,#REF!,#REF!,#REF!,#REF!,#REF!,#REF!,#REF!,#REF!,#REF!,#REF!,#REF!,#REF!,#REF!</definedName>
    <definedName name="__APW_RESTORE_DATA96__" localSheetId="20" hidden="1">#REF!,#REF!,#REF!,#REF!,#REF!,#REF!,#REF!,#REF!,#REF!,#REF!,#REF!,#REF!,#REF!,#REF!</definedName>
    <definedName name="__APW_RESTORE_DATA97__" localSheetId="19" hidden="1">#REF!,#REF!,#REF!,#REF!,#REF!,#REF!,#REF!,#REF!,#REF!,#REF!,#REF!,#REF!,#REF!,#REF!</definedName>
    <definedName name="__APW_RESTORE_DATA97__" localSheetId="20" hidden="1">#REF!,#REF!,#REF!,#REF!,#REF!,#REF!,#REF!,#REF!,#REF!,#REF!,#REF!,#REF!,#REF!,#REF!</definedName>
    <definedName name="__APW_RESTORE_DATA98__" localSheetId="19" hidden="1">#REF!,#REF!,#REF!,#REF!,#REF!,#REF!,#REF!,#REF!,#REF!,#REF!,#REF!,#REF!,#REF!,#REF!</definedName>
    <definedName name="__APW_RESTORE_DATA98__" localSheetId="20" hidden="1">#REF!,#REF!,#REF!,#REF!,#REF!,#REF!,#REF!,#REF!,#REF!,#REF!,#REF!,#REF!,#REF!,#REF!</definedName>
    <definedName name="__APW_RESTORE_DATA99__" localSheetId="19" hidden="1">#REF!,#REF!,#REF!,#REF!,#REF!,#REF!,#REF!,#REF!,#REF!,#REF!,#REF!,#REF!,#REF!,#REF!</definedName>
    <definedName name="__APW_RESTORE_DATA99__" localSheetId="20" hidden="1">#REF!,#REF!,#REF!,#REF!,#REF!,#REF!,#REF!,#REF!,#REF!,#REF!,#REF!,#REF!,#REF!,#REF!</definedName>
    <definedName name="__ex1" localSheetId="1" hidden="1">{#N/A,#N/A,FALSE,"Summ";#N/A,#N/A,FALSE,"General"}</definedName>
    <definedName name="__ex1" hidden="1">{#N/A,#N/A,FALSE,"Summ";#N/A,#N/A,FALSE,"General"}</definedName>
    <definedName name="__FDS_HYPERLINK_TOGGLE_STATE__">"ON"</definedName>
    <definedName name="__FDS_UNIQUE_RANGE_ID_GENERATOR_COUNTER">59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19" hidden="1">#REF!</definedName>
    <definedName name="_2__123Graph_ACHART_3" localSheetId="20" hidden="1">#REF!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BCHART_3" localSheetId="19" hidden="1">#REF!</definedName>
    <definedName name="_4__123Graph_BCHART_3" localSheetId="20" hidden="1">#REF!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19" hidden="1">#REF!</definedName>
    <definedName name="_7__123Graph_LBL_ACHART_3" localSheetId="20" hidden="1">#REF!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19" hidden="1">#REF!</definedName>
    <definedName name="_bdm.00260C3E5F6F490DA28BFD501E10DBAC.edm" localSheetId="20" hidden="1">#REF!</definedName>
    <definedName name="_bdm.0063D0E3E6784061999B70FB13BF223F.edm" localSheetId="19" hidden="1">#REF!</definedName>
    <definedName name="_bdm.0063D0E3E6784061999B70FB13BF223F.edm" localSheetId="20" hidden="1">#REF!</definedName>
    <definedName name="_bdm.006F6709F5404D41A00B25E70CE32714.edm" localSheetId="19" hidden="1">#REF!</definedName>
    <definedName name="_bdm.006F6709F5404D41A00B25E70CE32714.edm" localSheetId="20" hidden="1">#REF!</definedName>
    <definedName name="_bdm.008C11CFD2F440D28B4EF63DC2E56C39.edm" localSheetId="19" hidden="1">#REF!</definedName>
    <definedName name="_bdm.008C11CFD2F440D28B4EF63DC2E56C39.edm" localSheetId="20" hidden="1">#REF!</definedName>
    <definedName name="_bdm.009A9DEA676145BD862FDA1D65FC9A40.edm" localSheetId="19" hidden="1">#REF!</definedName>
    <definedName name="_bdm.009A9DEA676145BD862FDA1D65FC9A40.edm" localSheetId="20" hidden="1">#REF!</definedName>
    <definedName name="_bdm.00D21114995C4B99A248871237AF09A8.edm" localSheetId="19" hidden="1">#REF!</definedName>
    <definedName name="_bdm.00D21114995C4B99A248871237AF09A8.edm" localSheetId="20" hidden="1">#REF!</definedName>
    <definedName name="_bdm.00F94A1D60114AF38352268C62D10473.edm" localSheetId="19" hidden="1">#REF!</definedName>
    <definedName name="_bdm.00F94A1D60114AF38352268C62D10473.edm" localSheetId="20" hidden="1">#REF!</definedName>
    <definedName name="_bdm.012E4BEE60234E0A83038EFA0C6E3C1E.edm" hidden="1">#N/A</definedName>
    <definedName name="_bdm.015CA3DAE0BF4525A1FBF92DAD33873F.edm" localSheetId="19" hidden="1">#REF!</definedName>
    <definedName name="_bdm.015CA3DAE0BF4525A1FBF92DAD33873F.edm" localSheetId="20" hidden="1">#REF!</definedName>
    <definedName name="_bdm.0172EACCAFF3476381F66A9054FC8FF0.edm" localSheetId="19" hidden="1">#REF!</definedName>
    <definedName name="_bdm.0172EACCAFF3476381F66A9054FC8FF0.edm" localSheetId="20" hidden="1">#REF!</definedName>
    <definedName name="_bdm.01BD33AB571D4AD69FD1E668B64F2348.edm" localSheetId="19" hidden="1">#REF!</definedName>
    <definedName name="_bdm.01BD33AB571D4AD69FD1E668B64F2348.edm" localSheetId="20" hidden="1">#REF!</definedName>
    <definedName name="_bdm.01CDDB2CA19311D6B66800034790925F.edm" localSheetId="19" hidden="1">#REF!</definedName>
    <definedName name="_bdm.01CDDB2CA19311D6B66800034790925F.edm" localSheetId="20" hidden="1">#REF!</definedName>
    <definedName name="_bdm.023180351D5A410DBD61F35464B9A437.edm" localSheetId="19" hidden="1">#REF!</definedName>
    <definedName name="_bdm.023180351D5A410DBD61F35464B9A437.edm" localSheetId="20" hidden="1">#REF!</definedName>
    <definedName name="_bdm.0263FFE07B2C47479B6201F54A73D71E.edm" localSheetId="19" hidden="1">#REF!</definedName>
    <definedName name="_bdm.0263FFE07B2C47479B6201F54A73D71E.edm" localSheetId="20" hidden="1">#REF!</definedName>
    <definedName name="_bdm.0320BAD3D85140FE8EBCAE95DBC51D5F.edm" localSheetId="19" hidden="1">#REF!</definedName>
    <definedName name="_bdm.0320BAD3D85140FE8EBCAE95DBC51D5F.edm" localSheetId="20" hidden="1">#REF!</definedName>
    <definedName name="_bdm.0343E72FB0774080AD8EE0B483AEB033.edm" localSheetId="19" hidden="1">#REF!</definedName>
    <definedName name="_bdm.0343E72FB0774080AD8EE0B483AEB033.edm" localSheetId="20" hidden="1">#REF!</definedName>
    <definedName name="_bdm.037E397EF8E6450FB397FBA3CC697246.edm" localSheetId="19" hidden="1">#REF!</definedName>
    <definedName name="_bdm.037E397EF8E6450FB397FBA3CC697246.edm" localSheetId="20" hidden="1">#REF!</definedName>
    <definedName name="_bdm.0432037B233842AB831AAA10EBD3D0D9.edm" localSheetId="19" hidden="1">#REF!</definedName>
    <definedName name="_bdm.0432037B233842AB831AAA10EBD3D0D9.edm" localSheetId="20" hidden="1">#REF!</definedName>
    <definedName name="_bdm.04F2C226301047039BA32DACA0BF5807.edm" localSheetId="19" hidden="1">#REF!</definedName>
    <definedName name="_bdm.04F2C226301047039BA32DACA0BF5807.edm" localSheetId="20" hidden="1">#REF!</definedName>
    <definedName name="_bdm.0552AA9F46E542FA94610089CA44A090.edm" localSheetId="19" hidden="1">#REF!</definedName>
    <definedName name="_bdm.0552AA9F46E542FA94610089CA44A090.edm" localSheetId="20" hidden="1">#REF!</definedName>
    <definedName name="_bdm.0588BFFEA76345CF9F55DA8814E13718.edm" localSheetId="19" hidden="1">#REF!</definedName>
    <definedName name="_bdm.0588BFFEA76345CF9F55DA8814E13718.edm" localSheetId="20" hidden="1">#REF!</definedName>
    <definedName name="_bdm.05C8B953E8704E3998214914A738B9FB.edm" localSheetId="19" hidden="1">#REF!</definedName>
    <definedName name="_bdm.05C8B953E8704E3998214914A738B9FB.edm" localSheetId="20" hidden="1">#REF!</definedName>
    <definedName name="_bdm.0620119744844C0A8FADEE68ECA75BCB.edm" localSheetId="19" hidden="1">#REF!</definedName>
    <definedName name="_bdm.0620119744844C0A8FADEE68ECA75BCB.edm" localSheetId="20" hidden="1">#REF!</definedName>
    <definedName name="_bdm.0626B29C0C89477B93E42E4FC7E0B90D.edm" localSheetId="19" hidden="1">#REF!</definedName>
    <definedName name="_bdm.0626B29C0C89477B93E42E4FC7E0B90D.edm" localSheetId="20" hidden="1">#REF!</definedName>
    <definedName name="_bdm.067C12462658446B99780C4B463A4BD4.edm" localSheetId="19" hidden="1">#REF!</definedName>
    <definedName name="_bdm.067C12462658446B99780C4B463A4BD4.edm" localSheetId="20" hidden="1">#REF!</definedName>
    <definedName name="_bdm.0736E92983E14D1C8DAD4AC8A8869C9D.edm" localSheetId="19" hidden="1">#REF!</definedName>
    <definedName name="_bdm.0736E92983E14D1C8DAD4AC8A8869C9D.edm" localSheetId="20" hidden="1">#REF!</definedName>
    <definedName name="_bdm.07372C709AB14DD6912B60AA09EC3E0B.edm" localSheetId="19" hidden="1">#REF!</definedName>
    <definedName name="_bdm.07372C709AB14DD6912B60AA09EC3E0B.edm" localSheetId="20" hidden="1">#REF!</definedName>
    <definedName name="_bdm.073CCC9150A7440FBF038A92C123411E.edm" localSheetId="19" hidden="1">#REF!</definedName>
    <definedName name="_bdm.073CCC9150A7440FBF038A92C123411E.edm" localSheetId="20" hidden="1">#REF!</definedName>
    <definedName name="_bdm.07639B17B2F34BCA89C092F506BF49BB.edm" localSheetId="19" hidden="1">#REF!</definedName>
    <definedName name="_bdm.07639B17B2F34BCA89C092F506BF49BB.edm" localSheetId="20" hidden="1">#REF!</definedName>
    <definedName name="_bdm.078899DF30CC4FBFA15CEDFE45B30029.edm" localSheetId="19" hidden="1">#REF!</definedName>
    <definedName name="_bdm.078899DF30CC4FBFA15CEDFE45B30029.edm" localSheetId="20" hidden="1">#REF!</definedName>
    <definedName name="_bdm.07E4996270B94AAD92E0E3A6D58D5FC6.edm" localSheetId="19" hidden="1">#REF!</definedName>
    <definedName name="_bdm.07E4996270B94AAD92E0E3A6D58D5FC6.edm" localSheetId="20" hidden="1">#REF!</definedName>
    <definedName name="_bdm.08286CB801B5425CAE3FCA3BAD7D72A0.edm" localSheetId="19" hidden="1">#REF!</definedName>
    <definedName name="_bdm.08286CB801B5425CAE3FCA3BAD7D72A0.edm" localSheetId="20" hidden="1">#REF!</definedName>
    <definedName name="_bdm.084A1AD5AFB74BC99D3A4365CECED254.edm" localSheetId="19" hidden="1">#REF!</definedName>
    <definedName name="_bdm.084A1AD5AFB74BC99D3A4365CECED254.edm" localSheetId="20" hidden="1">#REF!</definedName>
    <definedName name="_bdm.08AAB02A8688409CAC655578F76EB0B8.edm" localSheetId="19" hidden="1">#REF!</definedName>
    <definedName name="_bdm.08AAB02A8688409CAC655578F76EB0B8.edm" localSheetId="20" hidden="1">#REF!</definedName>
    <definedName name="_bdm.08AF500A59084269BFDC9DB599AFD6E6.edm" localSheetId="19" hidden="1">#REF!</definedName>
    <definedName name="_bdm.08AF500A59084269BFDC9DB599AFD6E6.edm" localSheetId="20" hidden="1">#REF!</definedName>
    <definedName name="_bdm.08C2B30F425E492EB733D20661A9AD6E.edm" localSheetId="19" hidden="1">#REF!</definedName>
    <definedName name="_bdm.08C2B30F425E492EB733D20661A9AD6E.edm" localSheetId="20" hidden="1">#REF!</definedName>
    <definedName name="_bdm.08F667E1205F41FB8F7DBBDBA6944734.edm" localSheetId="19" hidden="1">#REF!</definedName>
    <definedName name="_bdm.08F667E1205F41FB8F7DBBDBA6944734.edm" localSheetId="20" hidden="1">#REF!</definedName>
    <definedName name="_bdm.08FDC49BD2FA4F879FB326123BE7B9AB.edm" localSheetId="19" hidden="1">#REF!</definedName>
    <definedName name="_bdm.08FDC49BD2FA4F879FB326123BE7B9AB.edm" localSheetId="20" hidden="1">#REF!</definedName>
    <definedName name="_bdm.091D4737BF064580A9146CD28C87EECF.edm" localSheetId="19" hidden="1">#REF!</definedName>
    <definedName name="_bdm.091D4737BF064580A9146CD28C87EECF.edm" localSheetId="20" hidden="1">#REF!</definedName>
    <definedName name="_bdm.096FCD9ED8554287B57E36249BC7F2A7.edm" localSheetId="19" hidden="1">#REF!</definedName>
    <definedName name="_bdm.096FCD9ED8554287B57E36249BC7F2A7.edm" localSheetId="20" hidden="1">#REF!</definedName>
    <definedName name="_bdm.09B58ECFEC4F4F8CA00BA86BA2F519BF.edm" localSheetId="19" hidden="1">#REF!</definedName>
    <definedName name="_bdm.09B58ECFEC4F4F8CA00BA86BA2F519BF.edm" localSheetId="20" hidden="1">#REF!</definedName>
    <definedName name="_bdm.0A2BA55257964AF7A403B64181E13C92.edm" localSheetId="19" hidden="1">#REF!</definedName>
    <definedName name="_bdm.0A2BA55257964AF7A403B64181E13C92.edm" localSheetId="20" hidden="1">#REF!</definedName>
    <definedName name="_bdm.0A3207018DC241ED990CD02342BB8527.edm" localSheetId="19" hidden="1">#REF!</definedName>
    <definedName name="_bdm.0A3207018DC241ED990CD02342BB8527.edm" localSheetId="20" hidden="1">#REF!</definedName>
    <definedName name="_bdm.0A4AE2A642FD48589109474128CD23C1.edm" localSheetId="19" hidden="1">#REF!</definedName>
    <definedName name="_bdm.0A4AE2A642FD48589109474128CD23C1.edm" localSheetId="20" hidden="1">#REF!</definedName>
    <definedName name="_bdm.0A69A88081124EEF91B24B437BD85633.edm" localSheetId="19" hidden="1">#REF!</definedName>
    <definedName name="_bdm.0A69A88081124EEF91B24B437BD85633.edm" localSheetId="20" hidden="1">#REF!</definedName>
    <definedName name="_bdm.0AF05D27482F406D942C761F0F5A41EE.edm" localSheetId="19" hidden="1">#REF!</definedName>
    <definedName name="_bdm.0AF05D27482F406D942C761F0F5A41EE.edm" localSheetId="20" hidden="1">#REF!</definedName>
    <definedName name="_bdm.0B48BF35B08F4060951B6C0404074CEA.edm" localSheetId="19" hidden="1">#REF!</definedName>
    <definedName name="_bdm.0B48BF35B08F4060951B6C0404074CEA.edm" localSheetId="20" hidden="1">#REF!</definedName>
    <definedName name="_bdm.0b4baad834874ad29899c3869743a005.edm" localSheetId="19" hidden="1">#REF!</definedName>
    <definedName name="_bdm.0b4baad834874ad29899c3869743a005.edm" localSheetId="20" hidden="1">#REF!</definedName>
    <definedName name="_bdm.0BAC360C0AA241DDA4CC976D40BC5648.edm" localSheetId="19" hidden="1">#REF!</definedName>
    <definedName name="_bdm.0BAC360C0AA241DDA4CC976D40BC5648.edm" localSheetId="20" hidden="1">#REF!</definedName>
    <definedName name="_bdm.0BF73A95DE0644B094D6AC1D90AF5B0C.edm" localSheetId="19" hidden="1">#REF!</definedName>
    <definedName name="_bdm.0BF73A95DE0644B094D6AC1D90AF5B0C.edm" localSheetId="20" hidden="1">#REF!</definedName>
    <definedName name="_bdm.0C0DA957FCE9458B82C1361254B1FF9B.edm" localSheetId="19" hidden="1">#REF!</definedName>
    <definedName name="_bdm.0C0DA957FCE9458B82C1361254B1FF9B.edm" localSheetId="20" hidden="1">#REF!</definedName>
    <definedName name="_bdm.0C84006A907A4A97BC33F11BABA5C59E.edm" localSheetId="19" hidden="1">#REF!</definedName>
    <definedName name="_bdm.0C84006A907A4A97BC33F11BABA5C59E.edm" localSheetId="20" hidden="1">#REF!</definedName>
    <definedName name="_bdm.0CA48AE7689142EABAC119A31703BC86.edm" localSheetId="19" hidden="1">#REF!</definedName>
    <definedName name="_bdm.0CA48AE7689142EABAC119A31703BC86.edm" localSheetId="20" hidden="1">#REF!</definedName>
    <definedName name="_bdm.0CA5396FCE6248B28592E49A4696EA01.edm" localSheetId="19" hidden="1">#REF!</definedName>
    <definedName name="_bdm.0CA5396FCE6248B28592E49A4696EA01.edm" localSheetId="20" hidden="1">#REF!</definedName>
    <definedName name="_bdm.0CA70859BBBC4783890475C0EA2C57BE.edm" localSheetId="19" hidden="1">#REF!</definedName>
    <definedName name="_bdm.0CA70859BBBC4783890475C0EA2C57BE.edm" localSheetId="20" hidden="1">#REF!</definedName>
    <definedName name="_bdm.0CC4646A4EA94FBABC053656FA78EA7F.edm" localSheetId="19" hidden="1">#REF!</definedName>
    <definedName name="_bdm.0CC4646A4EA94FBABC053656FA78EA7F.edm" localSheetId="20" hidden="1">#REF!</definedName>
    <definedName name="_bdm.0D7A1F6469CB43B891B8137A3198B5CD.edm" localSheetId="19" hidden="1">#REF!</definedName>
    <definedName name="_bdm.0D7A1F6469CB43B891B8137A3198B5CD.edm" localSheetId="20" hidden="1">#REF!</definedName>
    <definedName name="_bdm.0DB1B75C93634A3E942148740345D7B7.edm" localSheetId="19" hidden="1">#REF!</definedName>
    <definedName name="_bdm.0DB1B75C93634A3E942148740345D7B7.edm" localSheetId="20" hidden="1">#REF!</definedName>
    <definedName name="_bdm.0DD96ECA1974479B8BB06584DC69080D.edm" localSheetId="19" hidden="1">#REF!</definedName>
    <definedName name="_bdm.0DD96ECA1974479B8BB06584DC69080D.edm" localSheetId="20" hidden="1">#REF!</definedName>
    <definedName name="_bdm.0E5AA687CEC94E5F8DACD288775F0BC9.edm" localSheetId="19" hidden="1">#REF!</definedName>
    <definedName name="_bdm.0E5AA687CEC94E5F8DACD288775F0BC9.edm" localSheetId="20" hidden="1">#REF!</definedName>
    <definedName name="_bdm.0EB6989DE071483BA19FE1B691DB4355.edm" localSheetId="19" hidden="1">#REF!</definedName>
    <definedName name="_bdm.0EB6989DE071483BA19FE1B691DB4355.edm" localSheetId="20" hidden="1">#REF!</definedName>
    <definedName name="_bdm.0EDA1D4851804D5BAB61453E6300D635.edm" localSheetId="19" hidden="1">#REF!</definedName>
    <definedName name="_bdm.0EDA1D4851804D5BAB61453E6300D635.edm" localSheetId="20" hidden="1">#REF!</definedName>
    <definedName name="_bdm.0EE1088E30C045AEB99237614C88B11E.edm" hidden="1">#N/A</definedName>
    <definedName name="_bdm.0F49F700E32A4472B5B934A4852FE976.edm" localSheetId="19" hidden="1">#REF!</definedName>
    <definedName name="_bdm.0F49F700E32A4472B5B934A4852FE976.edm" localSheetId="20" hidden="1">#REF!</definedName>
    <definedName name="_bdm.0F7DF174684442C1BA66DC7050CA1142.edm" localSheetId="19" hidden="1">#REF!</definedName>
    <definedName name="_bdm.0F7DF174684442C1BA66DC7050CA1142.edm" localSheetId="20" hidden="1">#REF!</definedName>
    <definedName name="_bdm.0FB8AA065507435FB4D8C1BA36D66C29.edm" localSheetId="19" hidden="1">#REF!</definedName>
    <definedName name="_bdm.0FB8AA065507435FB4D8C1BA36D66C29.edm" localSheetId="20" hidden="1">#REF!</definedName>
    <definedName name="_bdm.0FE9171E4D0849FDA12CD07B85F74F81.edm" localSheetId="19" hidden="1">#REF!</definedName>
    <definedName name="_bdm.0FE9171E4D0849FDA12CD07B85F74F81.edm" localSheetId="20" hidden="1">#REF!</definedName>
    <definedName name="_bdm.1079B7A27C9B4591B11964DC1EF32825.edm" localSheetId="19" hidden="1">#REF!</definedName>
    <definedName name="_bdm.1079B7A27C9B4591B11964DC1EF32825.edm" localSheetId="20" hidden="1">#REF!</definedName>
    <definedName name="_bdm.107CCC04BFFA48A69DA4473743E08074.edm" localSheetId="19" hidden="1">#REF!</definedName>
    <definedName name="_bdm.107CCC04BFFA48A69DA4473743E08074.edm" localSheetId="20" hidden="1">#REF!</definedName>
    <definedName name="_bdm.10A62F213D084E07BD25CFF9E11AF7B1.edm" localSheetId="19" hidden="1">#REF!</definedName>
    <definedName name="_bdm.10A62F213D084E07BD25CFF9E11AF7B1.edm" localSheetId="20" hidden="1">#REF!</definedName>
    <definedName name="_bdm.11720ACEAFFD4DE09A7223349FC1B4C9.edm" localSheetId="19" hidden="1">#REF!</definedName>
    <definedName name="_bdm.11720ACEAFFD4DE09A7223349FC1B4C9.edm" localSheetId="20" hidden="1">#REF!</definedName>
    <definedName name="_bdm.119F98505B5345658078DA83A6E64265.edm" localSheetId="19" hidden="1">#REF!</definedName>
    <definedName name="_bdm.119F98505B5345658078DA83A6E64265.edm" localSheetId="20" hidden="1">#REF!</definedName>
    <definedName name="_bdm.122D85C99B6A40178DB5A4509FDDDE1F.edm" localSheetId="19" hidden="1">#REF!</definedName>
    <definedName name="_bdm.122D85C99B6A40178DB5A4509FDDDE1F.edm" localSheetId="20" hidden="1">#REF!</definedName>
    <definedName name="_bdm.125E61A3307B4352A62D2D6E1EFA03E5.edm" localSheetId="19" hidden="1">#REF!</definedName>
    <definedName name="_bdm.125E61A3307B4352A62D2D6E1EFA03E5.edm" localSheetId="20" hidden="1">#REF!</definedName>
    <definedName name="_bdm.12B08C9DAB2F4D10B9750B8528A4C320.edm" localSheetId="19" hidden="1">#REF!</definedName>
    <definedName name="_bdm.12B08C9DAB2F4D10B9750B8528A4C320.edm" localSheetId="20" hidden="1">#REF!</definedName>
    <definedName name="_bdm.12F7EFEADB5D45B0AF0FB511666A06A6.edm" localSheetId="19" hidden="1">#REF!</definedName>
    <definedName name="_bdm.12F7EFEADB5D45B0AF0FB511666A06A6.edm" localSheetId="20" hidden="1">#REF!</definedName>
    <definedName name="_bdm.132C37CB4C8D4EC6BADD71AA1E1D1EB7.edm" localSheetId="19" hidden="1">#REF!</definedName>
    <definedName name="_bdm.132C37CB4C8D4EC6BADD71AA1E1D1EB7.edm" localSheetId="20" hidden="1">#REF!</definedName>
    <definedName name="_bdm.134B0924F5A24B9A85B4DFEEFBA7A779.edm" localSheetId="19" hidden="1">#REF!</definedName>
    <definedName name="_bdm.134B0924F5A24B9A85B4DFEEFBA7A779.edm" localSheetId="20" hidden="1">#REF!</definedName>
    <definedName name="_bdm.136AB41E962849BA927C0B6B8ED5EFB4.edm" localSheetId="19" hidden="1">#REF!</definedName>
    <definedName name="_bdm.136AB41E962849BA927C0B6B8ED5EFB4.edm" localSheetId="20" hidden="1">#REF!</definedName>
    <definedName name="_bdm.138E2B644FB246FBB26D7EE113443E8E.edm" localSheetId="19" hidden="1">#REF!</definedName>
    <definedName name="_bdm.138E2B644FB246FBB26D7EE113443E8E.edm" localSheetId="20" hidden="1">#REF!</definedName>
    <definedName name="_bdm.13D319E3250348978E9AAAA7365B2A0D.edm" localSheetId="19" hidden="1">#REF!</definedName>
    <definedName name="_bdm.13D319E3250348978E9AAAA7365B2A0D.edm" localSheetId="20" hidden="1">#REF!</definedName>
    <definedName name="_bdm.1417F4E67DB7455ABAE9A8B9969DA24B.edm" localSheetId="19" hidden="1">#REF!</definedName>
    <definedName name="_bdm.1417F4E67DB7455ABAE9A8B9969DA24B.edm" localSheetId="20" hidden="1">#REF!</definedName>
    <definedName name="_bdm.14437FFD167041EA96B1BC99C1DCA150.edm" localSheetId="19" hidden="1">#REF!</definedName>
    <definedName name="_bdm.14437FFD167041EA96B1BC99C1DCA150.edm" localSheetId="20" hidden="1">#REF!</definedName>
    <definedName name="_bdm.146FA3ED33F74F4AACD4C104BCDC8268.edm" localSheetId="19" hidden="1">#REF!</definedName>
    <definedName name="_bdm.146FA3ED33F74F4AACD4C104BCDC8268.edm" localSheetId="20" hidden="1">#REF!</definedName>
    <definedName name="_bdm.149B67536C5F410EA49867AFDA77AB45.edm" localSheetId="19" hidden="1">#REF!</definedName>
    <definedName name="_bdm.149B67536C5F410EA49867AFDA77AB45.edm" localSheetId="20" hidden="1">#REF!</definedName>
    <definedName name="_bdm.14A2652EA25648A6AA8A0BCB3DA72109.edm" localSheetId="19" hidden="1">#REF!</definedName>
    <definedName name="_bdm.14A2652EA25648A6AA8A0BCB3DA72109.edm" localSheetId="20" hidden="1">#REF!</definedName>
    <definedName name="_bdm.15143B885B34423A90202145DA378011.edm" localSheetId="19" hidden="1">#REF!</definedName>
    <definedName name="_bdm.15143B885B34423A90202145DA378011.edm" localSheetId="20" hidden="1">#REF!</definedName>
    <definedName name="_bdm.15358D96D014487799C5EA1709F3D166.edm" localSheetId="19" hidden="1">#REF!</definedName>
    <definedName name="_bdm.15358D96D014487799C5EA1709F3D166.edm" localSheetId="20" hidden="1">#REF!</definedName>
    <definedName name="_bdm.156EC6D959BB46CB85B57FBF562FC8F6.edm" localSheetId="19" hidden="1">#REF!</definedName>
    <definedName name="_bdm.156EC6D959BB46CB85B57FBF562FC8F6.edm" localSheetId="20" hidden="1">#REF!</definedName>
    <definedName name="_bdm.159102ECDAE542EC88C0BD06967773B5.edm" localSheetId="19" hidden="1">#REF!</definedName>
    <definedName name="_bdm.159102ECDAE542EC88C0BD06967773B5.edm" localSheetId="20" hidden="1">#REF!</definedName>
    <definedName name="_bdm.160012FFD15E4396AE5694023724FBF9.edm" localSheetId="19" hidden="1">#REF!</definedName>
    <definedName name="_bdm.160012FFD15E4396AE5694023724FBF9.edm" localSheetId="20" hidden="1">#REF!</definedName>
    <definedName name="_bdm.1611DD19BDC4467DB68F70538A7E5F18.edm" localSheetId="19" hidden="1">#REF!</definedName>
    <definedName name="_bdm.1611DD19BDC4467DB68F70538A7E5F18.edm" localSheetId="20" hidden="1">#REF!</definedName>
    <definedName name="_bdm.16F0FCE8A950487DAE06F958DD11CEDB.edm" localSheetId="19" hidden="1">#REF!</definedName>
    <definedName name="_bdm.16F0FCE8A950487DAE06F958DD11CEDB.edm" localSheetId="20" hidden="1">#REF!</definedName>
    <definedName name="_bdm.16FBCDB4B98E4E36AE37E4A6D1944E6B.edm" localSheetId="19" hidden="1">#REF!</definedName>
    <definedName name="_bdm.16FBCDB4B98E4E36AE37E4A6D1944E6B.edm" localSheetId="20" hidden="1">#REF!</definedName>
    <definedName name="_bdm.172CB3F8410A47AEB0CC8E1F0A4DD4B3.edm" localSheetId="19" hidden="1">#REF!</definedName>
    <definedName name="_bdm.172CB3F8410A47AEB0CC8E1F0A4DD4B3.edm" localSheetId="20" hidden="1">#REF!</definedName>
    <definedName name="_bdm.17C6300097834D078911DE170A29BDB5.edm" localSheetId="19" hidden="1">#REF!</definedName>
    <definedName name="_bdm.17C6300097834D078911DE170A29BDB5.edm" localSheetId="20" hidden="1">#REF!</definedName>
    <definedName name="_bdm.180AB7F24F7744E78A52144289181BC3.edm" localSheetId="19" hidden="1">#REF!</definedName>
    <definedName name="_bdm.180AB7F24F7744E78A52144289181BC3.edm" localSheetId="20" hidden="1">#REF!</definedName>
    <definedName name="_bdm.18A8D99F01ED46E0ACA73C01FC2E48EC.edm" localSheetId="19" hidden="1">#REF!</definedName>
    <definedName name="_bdm.18A8D99F01ED46E0ACA73C01FC2E48EC.edm" localSheetId="20" hidden="1">#REF!</definedName>
    <definedName name="_bdm.18BBABD6D1B1447F8915C6D05828B070.edm" localSheetId="19" hidden="1">#REF!</definedName>
    <definedName name="_bdm.18BBABD6D1B1447F8915C6D05828B070.edm" localSheetId="20" hidden="1">#REF!</definedName>
    <definedName name="_bdm.1917CE7E3DC749B5B7493C1D5C78BA49.edm" localSheetId="19" hidden="1">#REF!</definedName>
    <definedName name="_bdm.1917CE7E3DC749B5B7493C1D5C78BA49.edm" localSheetId="20" hidden="1">#REF!</definedName>
    <definedName name="_bdm.194BC8A66C6B4CD78D3A1D6EB90F3813.edm" localSheetId="19" hidden="1">#REF!</definedName>
    <definedName name="_bdm.194BC8A66C6B4CD78D3A1D6EB90F3813.edm" localSheetId="20" hidden="1">#REF!</definedName>
    <definedName name="_bdm.19B2611C31A343CBAE090313BBA85235.edm" localSheetId="19" hidden="1">#REF!</definedName>
    <definedName name="_bdm.19B2611C31A343CBAE090313BBA85235.edm" localSheetId="20" hidden="1">#REF!</definedName>
    <definedName name="_bdm.19CA7599C9A2427386A96E79CBDEA57A.edm" localSheetId="19" hidden="1">#REF!</definedName>
    <definedName name="_bdm.19CA7599C9A2427386A96E79CBDEA57A.edm" localSheetId="20" hidden="1">#REF!</definedName>
    <definedName name="_bdm.1A2F4BDC18754CC89278C3DB9C02231B.edm" localSheetId="19" hidden="1">#REF!</definedName>
    <definedName name="_bdm.1A2F4BDC18754CC89278C3DB9C02231B.edm" localSheetId="20" hidden="1">#REF!</definedName>
    <definedName name="_bdm.1A329A56256D4397B6BAFC7D8BA1639E.edm" localSheetId="19" hidden="1">#REF!</definedName>
    <definedName name="_bdm.1A329A56256D4397B6BAFC7D8BA1639E.edm" localSheetId="20" hidden="1">#REF!</definedName>
    <definedName name="_bdm.1A7466D527C94C17BEA9D7B3E103325C.edm" localSheetId="19" hidden="1">#REF!</definedName>
    <definedName name="_bdm.1A7466D527C94C17BEA9D7B3E103325C.edm" localSheetId="20" hidden="1">#REF!</definedName>
    <definedName name="_bdm.1AD277AAB3C84568AADF60C84073A099.edm" localSheetId="19" hidden="1">#REF!</definedName>
    <definedName name="_bdm.1AD277AAB3C84568AADF60C84073A099.edm" localSheetId="20" hidden="1">#REF!</definedName>
    <definedName name="_bdm.1BC087DBA38D482E95C60055C4B048EB.edm" localSheetId="19" hidden="1">#REF!</definedName>
    <definedName name="_bdm.1BC087DBA38D482E95C60055C4B048EB.edm" localSheetId="20" hidden="1">#REF!</definedName>
    <definedName name="_bdm.1C00172FB95C48F3B49D0A978B4CFFA2.edm" localSheetId="19" hidden="1">#REF!</definedName>
    <definedName name="_bdm.1C00172FB95C48F3B49D0A978B4CFFA2.edm" localSheetId="20" hidden="1">#REF!</definedName>
    <definedName name="_bdm.1CA38E89B2E446499B417D4BF2A4A825.edm" localSheetId="19" hidden="1">#REF!</definedName>
    <definedName name="_bdm.1CA38E89B2E446499B417D4BF2A4A825.edm" localSheetId="20" hidden="1">#REF!</definedName>
    <definedName name="_bdm.1CA883E43B4B43FC8E51C74776CEB35E.edm" localSheetId="19" hidden="1">#REF!</definedName>
    <definedName name="_bdm.1CA883E43B4B43FC8E51C74776CEB35E.edm" localSheetId="20" hidden="1">#REF!</definedName>
    <definedName name="_bdm.1D178C13755E45199441001D6434BCC8.edm" localSheetId="19" hidden="1">#REF!</definedName>
    <definedName name="_bdm.1D178C13755E45199441001D6434BCC8.edm" localSheetId="20" hidden="1">#REF!</definedName>
    <definedName name="_bdm.1D1C526AED3611D69518000347933D20.edm" localSheetId="19" hidden="1">#REF!</definedName>
    <definedName name="_bdm.1D1C526AED3611D69518000347933D20.edm" localSheetId="20" hidden="1">#REF!</definedName>
    <definedName name="_bdm.1D1F39CCCCDE41A78E0206B99CFB3B6A.edm" localSheetId="19" hidden="1">#REF!</definedName>
    <definedName name="_bdm.1D1F39CCCCDE41A78E0206B99CFB3B6A.edm" localSheetId="20" hidden="1">#REF!</definedName>
    <definedName name="_bdm.1DB4C3ACFE2E4533A55054D8D9B2355D.edm" localSheetId="19" hidden="1">#REF!</definedName>
    <definedName name="_bdm.1DB4C3ACFE2E4533A55054D8D9B2355D.edm" localSheetId="20" hidden="1">#REF!</definedName>
    <definedName name="_bdm.1E473818937D4593883CB83A720A8A9D.edm" localSheetId="19" hidden="1">#REF!</definedName>
    <definedName name="_bdm.1E473818937D4593883CB83A720A8A9D.edm" localSheetId="20" hidden="1">#REF!</definedName>
    <definedName name="_bdm.1E64A0A1325F4D1A8A19EA37F1F26598.edm" localSheetId="19" hidden="1">#REF!</definedName>
    <definedName name="_bdm.1E64A0A1325F4D1A8A19EA37F1F26598.edm" localSheetId="20" hidden="1">#REF!</definedName>
    <definedName name="_bdm.1F251AC17B14442BABF91FFC815B69BB.edm" localSheetId="19" hidden="1">#REF!</definedName>
    <definedName name="_bdm.1F251AC17B14442BABF91FFC815B69BB.edm" localSheetId="20" hidden="1">#REF!</definedName>
    <definedName name="_bdm.1FB6183D8AD44865BA1468A53C1096F2.edm" localSheetId="19" hidden="1">#REF!</definedName>
    <definedName name="_bdm.1FB6183D8AD44865BA1468A53C1096F2.edm" localSheetId="20" hidden="1">#REF!</definedName>
    <definedName name="_bdm.208A1C79D87C4EDA9593B05355414B62.edm" localSheetId="19" hidden="1">#REF!</definedName>
    <definedName name="_bdm.208A1C79D87C4EDA9593B05355414B62.edm" localSheetId="20" hidden="1">#REF!</definedName>
    <definedName name="_bdm.20C72310ACC74CA782D9FF3140D1B7B6.edm" localSheetId="19" hidden="1">#REF!</definedName>
    <definedName name="_bdm.20C72310ACC74CA782D9FF3140D1B7B6.edm" localSheetId="20" hidden="1">#REF!</definedName>
    <definedName name="_bdm.21199B26F708425AAE95B99F54EA7ECE.edm" localSheetId="19" hidden="1">#REF!</definedName>
    <definedName name="_bdm.21199B26F708425AAE95B99F54EA7ECE.edm" localSheetId="20" hidden="1">#REF!</definedName>
    <definedName name="_bdm.215BFAEF41B045ECBDA41B0A8E09D10A.edm" localSheetId="19" hidden="1">#REF!</definedName>
    <definedName name="_bdm.215BFAEF41B045ECBDA41B0A8E09D10A.edm" localSheetId="20" hidden="1">#REF!</definedName>
    <definedName name="_bdm.219841450BF1410297CA1236F67C3FB5.edm" localSheetId="19" hidden="1">#REF!</definedName>
    <definedName name="_bdm.219841450BF1410297CA1236F67C3FB5.edm" localSheetId="20" hidden="1">#REF!</definedName>
    <definedName name="_bdm.219B303C69134A259AC4A0B0D4930A81.edm" localSheetId="19" hidden="1">#REF!</definedName>
    <definedName name="_bdm.219B303C69134A259AC4A0B0D4930A81.edm" localSheetId="20" hidden="1">#REF!</definedName>
    <definedName name="_bdm.222424B7519341B989BAA4E0C3D4A5B2.edm" localSheetId="19" hidden="1">#REF!</definedName>
    <definedName name="_bdm.222424B7519341B989BAA4E0C3D4A5B2.edm" localSheetId="20" hidden="1">#REF!</definedName>
    <definedName name="_bdm.225C66FE9188436CAABE6061B630613C.edm" localSheetId="19" hidden="1">#REF!</definedName>
    <definedName name="_bdm.225C66FE9188436CAABE6061B630613C.edm" localSheetId="20" hidden="1">#REF!</definedName>
    <definedName name="_bdm.23326F63929A4BA581F1E57AFB9E3000.edm" localSheetId="19" hidden="1">#REF!</definedName>
    <definedName name="_bdm.23326F63929A4BA581F1E57AFB9E3000.edm" localSheetId="20" hidden="1">#REF!</definedName>
    <definedName name="_bdm.23C43B80EF9C4DD1A2C2968CCB6B072A.edm" localSheetId="19" hidden="1">#REF!</definedName>
    <definedName name="_bdm.23C43B80EF9C4DD1A2C2968CCB6B072A.edm" localSheetId="20" hidden="1">#REF!</definedName>
    <definedName name="_bdm.23F9F06C9F2F4CD49374568E7598786C.edm" localSheetId="19" hidden="1">#REF!</definedName>
    <definedName name="_bdm.23F9F06C9F2F4CD49374568E7598786C.edm" localSheetId="20" hidden="1">#REF!</definedName>
    <definedName name="_bdm.24B4FAB4472D46608C9C88C0794A329A.edm" localSheetId="19" hidden="1">#REF!</definedName>
    <definedName name="_bdm.24B4FAB4472D46608C9C88C0794A329A.edm" localSheetId="20" hidden="1">#REF!</definedName>
    <definedName name="_bdm.252DCABD0467495195D365526E901B75.edm" localSheetId="19" hidden="1">#REF!</definedName>
    <definedName name="_bdm.252DCABD0467495195D365526E901B75.edm" localSheetId="20" hidden="1">#REF!</definedName>
    <definedName name="_bdm.25A2C50ADCF547278950AE2FF4573687.edm" localSheetId="19" hidden="1">#REF!</definedName>
    <definedName name="_bdm.25A2C50ADCF547278950AE2FF4573687.edm" localSheetId="20" hidden="1">#REF!</definedName>
    <definedName name="_bdm.25BF65335EAA47919BE78CEC7E3C8085.edm" localSheetId="19" hidden="1">#REF!</definedName>
    <definedName name="_bdm.25BF65335EAA47919BE78CEC7E3C8085.edm" localSheetId="20" hidden="1">#REF!</definedName>
    <definedName name="_bdm.25D1747D2492470799E2B5DA6CF80E12.edm" localSheetId="19" hidden="1">#REF!</definedName>
    <definedName name="_bdm.25D1747D2492470799E2B5DA6CF80E12.edm" localSheetId="20" hidden="1">#REF!</definedName>
    <definedName name="_bdm.25E2A6287C3C41F29E3D71D0431982A6.edm" localSheetId="19" hidden="1">#REF!</definedName>
    <definedName name="_bdm.25E2A6287C3C41F29E3D71D0431982A6.edm" localSheetId="20" hidden="1">#REF!</definedName>
    <definedName name="_bdm.2645390BC3CC4FAE8555D4239D92996F.edm" localSheetId="19" hidden="1">#REF!</definedName>
    <definedName name="_bdm.2645390BC3CC4FAE8555D4239D92996F.edm" localSheetId="20" hidden="1">#REF!</definedName>
    <definedName name="_bdm.26677444D8B64D8DB08FEBD2E8C62F37.edm" localSheetId="19" hidden="1">#REF!</definedName>
    <definedName name="_bdm.26677444D8B64D8DB08FEBD2E8C62F37.edm" localSheetId="20" hidden="1">#REF!</definedName>
    <definedName name="_bdm.26A69F730D8B404DAB084EB414079ADA.edm" localSheetId="19" hidden="1">#REF!</definedName>
    <definedName name="_bdm.26A69F730D8B404DAB084EB414079ADA.edm" localSheetId="20" hidden="1">#REF!</definedName>
    <definedName name="_bdm.26C9242361F54331BA6C1DA076413EFE.edm" localSheetId="19" hidden="1">#REF!</definedName>
    <definedName name="_bdm.26C9242361F54331BA6C1DA076413EFE.edm" localSheetId="20" hidden="1">#REF!</definedName>
    <definedName name="_bdm.26CAC359E4C84A1482407CBB06B37350.edm" localSheetId="19" hidden="1">#REF!</definedName>
    <definedName name="_bdm.26CAC359E4C84A1482407CBB06B37350.edm" localSheetId="20" hidden="1">#REF!</definedName>
    <definedName name="_bdm.2718CF5FD22F460780B5EFE485046064.edm" localSheetId="19" hidden="1">#REF!</definedName>
    <definedName name="_bdm.2718CF5FD22F460780B5EFE485046064.edm" localSheetId="20" hidden="1">#REF!</definedName>
    <definedName name="_bdm.274C3C54BBEE49D6B6412BBE1DA43762.edm" localSheetId="19" hidden="1">#REF!</definedName>
    <definedName name="_bdm.274C3C54BBEE49D6B6412BBE1DA43762.edm" localSheetId="20" hidden="1">#REF!</definedName>
    <definedName name="_bdm.275148C0F97C41DE9BBD182BFB754B37.edm" localSheetId="19" hidden="1">#REF!</definedName>
    <definedName name="_bdm.275148C0F97C41DE9BBD182BFB754B37.edm" localSheetId="20" hidden="1">#REF!</definedName>
    <definedName name="_bdm.27873F8CCD2E4F9A83BB7C49638DC98B.edm" localSheetId="19" hidden="1">#REF!</definedName>
    <definedName name="_bdm.27873F8CCD2E4F9A83BB7C49638DC98B.edm" localSheetId="20" hidden="1">#REF!</definedName>
    <definedName name="_bdm.28397264EB0C4A798B4AE0FD2ADD88AA.edm" localSheetId="19" hidden="1">#REF!</definedName>
    <definedName name="_bdm.28397264EB0C4A798B4AE0FD2ADD88AA.edm" localSheetId="20" hidden="1">#REF!</definedName>
    <definedName name="_bdm.28C241B87F164EC0BC8AAD9EF00E613B.edm" localSheetId="19" hidden="1">#REF!</definedName>
    <definedName name="_bdm.28C241B87F164EC0BC8AAD9EF00E613B.edm" localSheetId="20" hidden="1">#REF!</definedName>
    <definedName name="_bdm.28E060BBA1834370A4B89B0D0C1496CE.edm" localSheetId="19" hidden="1">#REF!</definedName>
    <definedName name="_bdm.28E060BBA1834370A4B89B0D0C1496CE.edm" localSheetId="20" hidden="1">#REF!</definedName>
    <definedName name="_bdm.28FC79A0C62A47F0826CCD2BFB4DA2B0.edm" localSheetId="19" hidden="1">#REF!</definedName>
    <definedName name="_bdm.28FC79A0C62A47F0826CCD2BFB4DA2B0.edm" localSheetId="20" hidden="1">#REF!</definedName>
    <definedName name="_bdm.297069677D044BD0AAA84E24781B2C67.edm" localSheetId="19" hidden="1">#REF!</definedName>
    <definedName name="_bdm.297069677D044BD0AAA84E24781B2C67.edm" localSheetId="20" hidden="1">#REF!</definedName>
    <definedName name="_bdm.29AC649EAEFF49FDABFCF47AD46978FC.edm" localSheetId="19" hidden="1">#REF!</definedName>
    <definedName name="_bdm.29AC649EAEFF49FDABFCF47AD46978FC.edm" localSheetId="20" hidden="1">#REF!</definedName>
    <definedName name="_bdm.2A3A2BA047594BC6BCDE95DB94B10FA3.edm" localSheetId="19" hidden="1">#REF!</definedName>
    <definedName name="_bdm.2A3A2BA047594BC6BCDE95DB94B10FA3.edm" localSheetId="20" hidden="1">#REF!</definedName>
    <definedName name="_bdm.2A8D7C200141405FA30E7D7F40F18ADA.edm" localSheetId="19" hidden="1">#REF!</definedName>
    <definedName name="_bdm.2A8D7C200141405FA30E7D7F40F18ADA.edm" localSheetId="20" hidden="1">#REF!</definedName>
    <definedName name="_bdm.2A953FE65FC447AD9C2834BE0DF73BA9.edm" localSheetId="19" hidden="1">#REF!</definedName>
    <definedName name="_bdm.2A953FE65FC447AD9C2834BE0DF73BA9.edm" localSheetId="20" hidden="1">#REF!</definedName>
    <definedName name="_bdm.2AA324D655394A089E68D040C2E0063C.edm" localSheetId="19" hidden="1">#REF!</definedName>
    <definedName name="_bdm.2AA324D655394A089E68D040C2E0063C.edm" localSheetId="20" hidden="1">#REF!</definedName>
    <definedName name="_bdm.2AAA13AF59E6470C90591CCD3B25EE91.edm" localSheetId="19" hidden="1">#REF!</definedName>
    <definedName name="_bdm.2AAA13AF59E6470C90591CCD3B25EE91.edm" localSheetId="20" hidden="1">#REF!</definedName>
    <definedName name="_bdm.2C2FB3146ECE48248FBA2AA479B65830.edm" localSheetId="19" hidden="1">#REF!</definedName>
    <definedName name="_bdm.2C2FB3146ECE48248FBA2AA479B65830.edm" localSheetId="20" hidden="1">#REF!</definedName>
    <definedName name="_bdm.2C5E3089012044BD9A82C88F1E0F342B.edm" localSheetId="19" hidden="1">#REF!</definedName>
    <definedName name="_bdm.2C5E3089012044BD9A82C88F1E0F342B.edm" localSheetId="20" hidden="1">#REF!</definedName>
    <definedName name="_bdm.2C7A25C8A96F4D53B45FD7DC38EEFEC2.edm" localSheetId="19" hidden="1">#REF!</definedName>
    <definedName name="_bdm.2C7A25C8A96F4D53B45FD7DC38EEFEC2.edm" localSheetId="20" hidden="1">#REF!</definedName>
    <definedName name="_bdm.2CA230607C1446ECB03BE9E730FF532F.edm" localSheetId="19" hidden="1">#REF!</definedName>
    <definedName name="_bdm.2CA230607C1446ECB03BE9E730FF532F.edm" localSheetId="20" hidden="1">#REF!</definedName>
    <definedName name="_bdm.2CD1CA7CC9684AB0AD24CA1B3CDEF6D1.edm" localSheetId="19" hidden="1">#REF!</definedName>
    <definedName name="_bdm.2CD1CA7CC9684AB0AD24CA1B3CDEF6D1.edm" localSheetId="20" hidden="1">#REF!</definedName>
    <definedName name="_bdm.2D29FE3BD2354AC6AAD6157D90D3D3B9.edm" localSheetId="19" hidden="1">#REF!</definedName>
    <definedName name="_bdm.2D29FE3BD2354AC6AAD6157D90D3D3B9.edm" localSheetId="20" hidden="1">#REF!</definedName>
    <definedName name="_bdm.2DA89D947F4249D9AB03ED0248DB700B.edm" localSheetId="19" hidden="1">#REF!</definedName>
    <definedName name="_bdm.2DA89D947F4249D9AB03ED0248DB700B.edm" localSheetId="20" hidden="1">#REF!</definedName>
    <definedName name="_bdm.2E261A2AF82F4C09843FE52C3BA155D5.edm" localSheetId="19" hidden="1">#REF!</definedName>
    <definedName name="_bdm.2E261A2AF82F4C09843FE52C3BA155D5.edm" localSheetId="20" hidden="1">#REF!</definedName>
    <definedName name="_bdm.2E429001DB0C4F819F297EE5AD3B1011.edm" localSheetId="19" hidden="1">#REF!</definedName>
    <definedName name="_bdm.2E429001DB0C4F819F297EE5AD3B1011.edm" localSheetId="20" hidden="1">#REF!</definedName>
    <definedName name="_bdm.2E4AB55B0E2A48F58F8F1CA264F84BF1.edm" localSheetId="19" hidden="1">#REF!</definedName>
    <definedName name="_bdm.2E4AB55B0E2A48F58F8F1CA264F84BF1.edm" localSheetId="20" hidden="1">#REF!</definedName>
    <definedName name="_bdm.2E89540F61464A158A95076463F5C54A.edm" localSheetId="19" hidden="1">#REF!</definedName>
    <definedName name="_bdm.2E89540F61464A158A95076463F5C54A.edm" localSheetId="20" hidden="1">#REF!</definedName>
    <definedName name="_bdm.2EB5EFA7AE6343BCA2A7C7102FB63D5A.edm" localSheetId="19" hidden="1">#REF!</definedName>
    <definedName name="_bdm.2EB5EFA7AE6343BCA2A7C7102FB63D5A.edm" localSheetId="20" hidden="1">#REF!</definedName>
    <definedName name="_bdm.2F93DA4B2C5B4F7C979AFC71AA52A50B.edm" localSheetId="19" hidden="1">#REF!</definedName>
    <definedName name="_bdm.2F93DA4B2C5B4F7C979AFC71AA52A50B.edm" localSheetId="20" hidden="1">#REF!</definedName>
    <definedName name="_bdm.2F98934FA2D54485B28D8EB110F40B09.edm" localSheetId="19" hidden="1">#REF!</definedName>
    <definedName name="_bdm.2F98934FA2D54485B28D8EB110F40B09.edm" localSheetId="20" hidden="1">#REF!</definedName>
    <definedName name="_bdm.2FEBEC2E00404D6BB025CE91E285E6D2.edm" localSheetId="19" hidden="1">#REF!</definedName>
    <definedName name="_bdm.2FEBEC2E00404D6BB025CE91E285E6D2.edm" localSheetId="20" hidden="1">#REF!</definedName>
    <definedName name="_bdm.30059547B0EC4B79B17A8E3272104BCA.edm" localSheetId="19" hidden="1">#REF!</definedName>
    <definedName name="_bdm.30059547B0EC4B79B17A8E3272104BCA.edm" localSheetId="20" hidden="1">#REF!</definedName>
    <definedName name="_bdm.30069F868EB5412CBD9D80F2B0F2C8A4.edm" localSheetId="19" hidden="1">#REF!</definedName>
    <definedName name="_bdm.30069F868EB5412CBD9D80F2B0F2C8A4.edm" localSheetId="20" hidden="1">#REF!</definedName>
    <definedName name="_bdm.304186AE46DD460A82BD1A1B7F6B6849.edm" localSheetId="19" hidden="1">#REF!</definedName>
    <definedName name="_bdm.304186AE46DD460A82BD1A1B7F6B6849.edm" localSheetId="20" hidden="1">#REF!</definedName>
    <definedName name="_bdm.30558AFBBFA5496E8098D80CE63E394B.edm" localSheetId="19" hidden="1">#REF!</definedName>
    <definedName name="_bdm.30558AFBBFA5496E8098D80CE63E394B.edm" localSheetId="20" hidden="1">#REF!</definedName>
    <definedName name="_bdm.306BF8AC5F344EEEBE5FBD936F427F3B.edm" localSheetId="19" hidden="1">#REF!</definedName>
    <definedName name="_bdm.306BF8AC5F344EEEBE5FBD936F427F3B.edm" localSheetId="20" hidden="1">#REF!</definedName>
    <definedName name="_bdm.3131E7006DCF4D76A045E8F7B8435741.edm" localSheetId="19" hidden="1">#REF!</definedName>
    <definedName name="_bdm.3131E7006DCF4D76A045E8F7B8435741.edm" localSheetId="20" hidden="1">#REF!</definedName>
    <definedName name="_bdm.31393D64AFB24008B2A179E1FBFB0FC7.edm" localSheetId="19" hidden="1">#REF!</definedName>
    <definedName name="_bdm.31393D64AFB24008B2A179E1FBFB0FC7.edm" localSheetId="20" hidden="1">#REF!</definedName>
    <definedName name="_bdm.31414455130E45108D662081EDF9336E.edm" localSheetId="19" hidden="1">#REF!</definedName>
    <definedName name="_bdm.31414455130E45108D662081EDF9336E.edm" localSheetId="20" hidden="1">#REF!</definedName>
    <definedName name="_bdm.320D9F28A7DE4CAB83997E512FF6E1DB.edm" localSheetId="19" hidden="1">#REF!</definedName>
    <definedName name="_bdm.320D9F28A7DE4CAB83997E512FF6E1DB.edm" localSheetId="20" hidden="1">#REF!</definedName>
    <definedName name="_bdm.321A01F4F61D4D4F80326FAC7429E2F3.edm" localSheetId="19" hidden="1">#REF!</definedName>
    <definedName name="_bdm.321A01F4F61D4D4F80326FAC7429E2F3.edm" localSheetId="20" hidden="1">#REF!</definedName>
    <definedName name="_bdm.3266E436BEDF47D18DB34FE070CBDEA6.edm" localSheetId="19" hidden="1">#REF!</definedName>
    <definedName name="_bdm.3266E436BEDF47D18DB34FE070CBDEA6.edm" localSheetId="20" hidden="1">#REF!</definedName>
    <definedName name="_bdm.326F9CCED7904B36B084AE74334B9760.edm" localSheetId="19" hidden="1">#REF!</definedName>
    <definedName name="_bdm.326F9CCED7904B36B084AE74334B9760.edm" localSheetId="20" hidden="1">#REF!</definedName>
    <definedName name="_bdm.326FEBE8D91646C5B377664135A2B7E5.edm" localSheetId="19" hidden="1">#REF!</definedName>
    <definedName name="_bdm.326FEBE8D91646C5B377664135A2B7E5.edm" localSheetId="20" hidden="1">#REF!</definedName>
    <definedName name="_bdm.32938d6951904280b248fa88b60fb9a0.edm" localSheetId="19" hidden="1">#REF!</definedName>
    <definedName name="_bdm.32938d6951904280b248fa88b60fb9a0.edm" localSheetId="20" hidden="1">#REF!</definedName>
    <definedName name="_bdm.32B87B6BC5C34483A565A904768966AC.edm" localSheetId="19" hidden="1">#REF!</definedName>
    <definedName name="_bdm.32B87B6BC5C34483A565A904768966AC.edm" localSheetId="20" hidden="1">#REF!</definedName>
    <definedName name="_bdm.3334E08008754022BB837BCC3547165B.edm" localSheetId="19" hidden="1">#REF!</definedName>
    <definedName name="_bdm.3334E08008754022BB837BCC3547165B.edm" localSheetId="20" hidden="1">#REF!</definedName>
    <definedName name="_bdm.334326599F0444C8B855609527C6887D.edm" localSheetId="19" hidden="1">#REF!</definedName>
    <definedName name="_bdm.334326599F0444C8B855609527C6887D.edm" localSheetId="20" hidden="1">#REF!</definedName>
    <definedName name="_bdm.336156A542A0421898AF05F5D9C5942F.edm" localSheetId="19" hidden="1">#REF!</definedName>
    <definedName name="_bdm.336156A542A0421898AF05F5D9C5942F.edm" localSheetId="20" hidden="1">#REF!</definedName>
    <definedName name="_bdm.33DF567CC3CB4997B376D98824E57442.edm" localSheetId="19" hidden="1">#REF!</definedName>
    <definedName name="_bdm.33DF567CC3CB4997B376D98824E57442.edm" localSheetId="20" hidden="1">#REF!</definedName>
    <definedName name="_bdm.344681746ACC47FD88FB0130EBE41AC9.edm" localSheetId="19" hidden="1">#REF!</definedName>
    <definedName name="_bdm.344681746ACC47FD88FB0130EBE41AC9.edm" localSheetId="20" hidden="1">#REF!</definedName>
    <definedName name="_bdm.34F8BD33BB284FE4983CEB51BCFE4751.edm" localSheetId="19" hidden="1">#REF!</definedName>
    <definedName name="_bdm.34F8BD33BB284FE4983CEB51BCFE4751.edm" localSheetId="20" hidden="1">#REF!</definedName>
    <definedName name="_bdm.35603E103ADD4EBBBB3841BCF7BEAE55.edm" localSheetId="19" hidden="1">#REF!</definedName>
    <definedName name="_bdm.35603E103ADD4EBBBB3841BCF7BEAE55.edm" localSheetId="20" hidden="1">#REF!</definedName>
    <definedName name="_bdm.359CA3F029804240A347125F9B39FF3E.edm" localSheetId="19" hidden="1">#REF!</definedName>
    <definedName name="_bdm.359CA3F029804240A347125F9B39FF3E.edm" localSheetId="20" hidden="1">#REF!</definedName>
    <definedName name="_bdm.35DDE3442C054C5C8E4B8E9CFEB8A6EA.edm" localSheetId="19" hidden="1">#REF!</definedName>
    <definedName name="_bdm.35DDE3442C054C5C8E4B8E9CFEB8A6EA.edm" localSheetId="20" hidden="1">#REF!</definedName>
    <definedName name="_bdm.35F5156E4B1C4C8E8AF93A15439E60CB.edm" localSheetId="19" hidden="1">#REF!</definedName>
    <definedName name="_bdm.35F5156E4B1C4C8E8AF93A15439E60CB.edm" localSheetId="20" hidden="1">#REF!</definedName>
    <definedName name="_bdm.36CA04BCFA9841F4AED4C43D0905542A.edm" localSheetId="19" hidden="1">#REF!</definedName>
    <definedName name="_bdm.36CA04BCFA9841F4AED4C43D0905542A.edm" localSheetId="20" hidden="1">#REF!</definedName>
    <definedName name="_bdm.3736CB47ABC24269AF8E6688E6DAE3F8.edm" localSheetId="19" hidden="1">#REF!</definedName>
    <definedName name="_bdm.3736CB47ABC24269AF8E6688E6DAE3F8.edm" localSheetId="20" hidden="1">#REF!</definedName>
    <definedName name="_bdm.3751E6711C5D417AA0FFB950381364E9.edm" localSheetId="19" hidden="1">#REF!</definedName>
    <definedName name="_bdm.3751E6711C5D417AA0FFB950381364E9.edm" localSheetId="20" hidden="1">#REF!</definedName>
    <definedName name="_bdm.37B5517E982F4E6B806F95BB2E5DC387.edm" localSheetId="19" hidden="1">#REF!</definedName>
    <definedName name="_bdm.37B5517E982F4E6B806F95BB2E5DC387.edm" localSheetId="20" hidden="1">#REF!</definedName>
    <definedName name="_bdm.37BB86E22CC44A6D9BC254C47ED06323.edm" localSheetId="19" hidden="1">#REF!</definedName>
    <definedName name="_bdm.37BB86E22CC44A6D9BC254C47ED06323.edm" localSheetId="20" hidden="1">#REF!</definedName>
    <definedName name="_bdm.37CC684AFAF04B2589665EDE28D8EB61.edm" localSheetId="19" hidden="1">#REF!</definedName>
    <definedName name="_bdm.37CC684AFAF04B2589665EDE28D8EB61.edm" localSheetId="20" hidden="1">#REF!</definedName>
    <definedName name="_bdm.38460BE1735D4E78BF8AC8F3B1118D77.edm" localSheetId="19" hidden="1">#REF!</definedName>
    <definedName name="_bdm.38460BE1735D4E78BF8AC8F3B1118D77.edm" localSheetId="20" hidden="1">#REF!</definedName>
    <definedName name="_bdm.392F99A269F64EE6A2B846601BBD2E82.edm" localSheetId="19" hidden="1">#REF!</definedName>
    <definedName name="_bdm.392F99A269F64EE6A2B846601BBD2E82.edm" localSheetId="20" hidden="1">#REF!</definedName>
    <definedName name="_bdm.399D1C70A34D40AEB308F5FB9E4B1708.edm" localSheetId="19" hidden="1">#REF!</definedName>
    <definedName name="_bdm.399D1C70A34D40AEB308F5FB9E4B1708.edm" localSheetId="20" hidden="1">#REF!</definedName>
    <definedName name="_bdm.39D345F06916462ABB69740975D64E61.edm" localSheetId="19" hidden="1">#REF!</definedName>
    <definedName name="_bdm.39D345F06916462ABB69740975D64E61.edm" localSheetId="20" hidden="1">#REF!</definedName>
    <definedName name="_bdm.39FC01C394354119B885FBE6F22C98CC.edm" localSheetId="19" hidden="1">#REF!</definedName>
    <definedName name="_bdm.39FC01C394354119B885FBE6F22C98CC.edm" localSheetId="20" hidden="1">#REF!</definedName>
    <definedName name="_bdm.3AE472BF6BA740C6AFF293F9044BAC08.edm" localSheetId="19" hidden="1">#REF!</definedName>
    <definedName name="_bdm.3AE472BF6BA740C6AFF293F9044BAC08.edm" localSheetId="20" hidden="1">#REF!</definedName>
    <definedName name="_bdm.3B72B65F3D2A42749A609ECEE568D39C.edm" localSheetId="19" hidden="1">#REF!</definedName>
    <definedName name="_bdm.3B72B65F3D2A42749A609ECEE568D39C.edm" localSheetId="20" hidden="1">#REF!</definedName>
    <definedName name="_bdm.3BA71FB1494D49DEA423BD8EF144954A.edm" localSheetId="19" hidden="1">#REF!</definedName>
    <definedName name="_bdm.3BA71FB1494D49DEA423BD8EF144954A.edm" localSheetId="20" hidden="1">#REF!</definedName>
    <definedName name="_bdm.3BC7DC127D2C447896EB2EF0270DE5B9.edm" localSheetId="19" hidden="1">#REF!</definedName>
    <definedName name="_bdm.3BC7DC127D2C447896EB2EF0270DE5B9.edm" localSheetId="20" hidden="1">#REF!</definedName>
    <definedName name="_bdm.3BCAE1795691464E9939CECFDE7F610A.edm" localSheetId="19" hidden="1">#REF!</definedName>
    <definedName name="_bdm.3BCAE1795691464E9939CECFDE7F610A.edm" localSheetId="20" hidden="1">#REF!</definedName>
    <definedName name="_bdm.3C5CE2CBB70A4FEAAA3B19BC18C72C3D.edm" localSheetId="19" hidden="1">#REF!</definedName>
    <definedName name="_bdm.3C5CE2CBB70A4FEAAA3B19BC18C72C3D.edm" localSheetId="20" hidden="1">#REF!</definedName>
    <definedName name="_bdm.3C69E85E55C14BFCA152E461AEEC4ECC.edm" localSheetId="19" hidden="1">#REF!</definedName>
    <definedName name="_bdm.3C69E85E55C14BFCA152E461AEEC4ECC.edm" localSheetId="20" hidden="1">#REF!</definedName>
    <definedName name="_bdm.3C9E148232154273947735321B54A395.edm" localSheetId="19" hidden="1">#REF!</definedName>
    <definedName name="_bdm.3C9E148232154273947735321B54A395.edm" localSheetId="20" hidden="1">#REF!</definedName>
    <definedName name="_bdm.3D055CE51DE643D4B8F1F394A283C2A4.edm" localSheetId="19" hidden="1">#REF!</definedName>
    <definedName name="_bdm.3D055CE51DE643D4B8F1F394A283C2A4.edm" localSheetId="20" hidden="1">#REF!</definedName>
    <definedName name="_bdm.3D17C68A60264004A035CBEC65D423BC.edm" localSheetId="19" hidden="1">#REF!</definedName>
    <definedName name="_bdm.3D17C68A60264004A035CBEC65D423BC.edm" localSheetId="20" hidden="1">#REF!</definedName>
    <definedName name="_bdm.3D3D65FA519B40008C25A39E902B40A9.edm" localSheetId="19" hidden="1">#REF!</definedName>
    <definedName name="_bdm.3D3D65FA519B40008C25A39E902B40A9.edm" localSheetId="20" hidden="1">#REF!</definedName>
    <definedName name="_bdm.3D6EC43437F54528B6C93B1061888C02.edm" localSheetId="19" hidden="1">#REF!</definedName>
    <definedName name="_bdm.3D6EC43437F54528B6C93B1061888C02.edm" localSheetId="20" hidden="1">#REF!</definedName>
    <definedName name="_bdm.3D91EDE82514454FACFEB67F7CF62BD3.edm" localSheetId="19" hidden="1">#REF!</definedName>
    <definedName name="_bdm.3D91EDE82514454FACFEB67F7CF62BD3.edm" localSheetId="20" hidden="1">#REF!</definedName>
    <definedName name="_bdm.3E3D0FF2DC4F4AC88D02AD381B38AEF2.edm" localSheetId="19" hidden="1">#REF!</definedName>
    <definedName name="_bdm.3E3D0FF2DC4F4AC88D02AD381B38AEF2.edm" localSheetId="20" hidden="1">#REF!</definedName>
    <definedName name="_bdm.3E602D54E65E4B3CAA8446DE88B952CF.edm" localSheetId="19" hidden="1">#REF!</definedName>
    <definedName name="_bdm.3E602D54E65E4B3CAA8446DE88B952CF.edm" localSheetId="20" hidden="1">#REF!</definedName>
    <definedName name="_bdm.3EDB8BE106244DDC89848CFDB9F31AE7.edm" localSheetId="19" hidden="1">#REF!</definedName>
    <definedName name="_bdm.3EDB8BE106244DDC89848CFDB9F31AE7.edm" localSheetId="20" hidden="1">#REF!</definedName>
    <definedName name="_bdm.3F12EED3155E49CAA168E14347615E44.edm" localSheetId="19" hidden="1">#REF!</definedName>
    <definedName name="_bdm.3F12EED3155E49CAA168E14347615E44.edm" localSheetId="20" hidden="1">#REF!</definedName>
    <definedName name="_bdm.3F48DCFD85784C22821393724FAFDFCF.edm" localSheetId="19" hidden="1">#REF!</definedName>
    <definedName name="_bdm.3F48DCFD85784C22821393724FAFDFCF.edm" localSheetId="20" hidden="1">#REF!</definedName>
    <definedName name="_bdm.3FDBE005CE3E40DA99BF3A1ABD3890BD.edm" localSheetId="19" hidden="1">#REF!</definedName>
    <definedName name="_bdm.3FDBE005CE3E40DA99BF3A1ABD3890BD.edm" localSheetId="20" hidden="1">#REF!</definedName>
    <definedName name="_bdm.400A4EF337084AD3B0F6C9CA85C383A4.edm" localSheetId="19" hidden="1">#REF!</definedName>
    <definedName name="_bdm.400A4EF337084AD3B0F6C9CA85C383A4.edm" localSheetId="20" hidden="1">#REF!</definedName>
    <definedName name="_bdm.402CFD5F0E5B4736A128B3318F50C660.edm" localSheetId="19" hidden="1">#REF!</definedName>
    <definedName name="_bdm.402CFD5F0E5B4736A128B3318F50C660.edm" localSheetId="20" hidden="1">#REF!</definedName>
    <definedName name="_bdm.4047D96637E24A3F97E85D510DFA62A9.edm" localSheetId="19" hidden="1">#REF!</definedName>
    <definedName name="_bdm.4047D96637E24A3F97E85D510DFA62A9.edm" localSheetId="20" hidden="1">#REF!</definedName>
    <definedName name="_bdm.404D677F20C64349B3787F5B98B60066.edm" localSheetId="19" hidden="1">#REF!</definedName>
    <definedName name="_bdm.404D677F20C64349B3787F5B98B60066.edm" localSheetId="20" hidden="1">#REF!</definedName>
    <definedName name="_bdm.408B1F9FD9B948709D206611E0126161.edm" localSheetId="19" hidden="1">#REF!</definedName>
    <definedName name="_bdm.408B1F9FD9B948709D206611E0126161.edm" localSheetId="20" hidden="1">#REF!</definedName>
    <definedName name="_bdm.40946B3E4F8B45AA86B1690108246C6A.edm" localSheetId="19" hidden="1">#REF!</definedName>
    <definedName name="_bdm.40946B3E4F8B45AA86B1690108246C6A.edm" localSheetId="20" hidden="1">#REF!</definedName>
    <definedName name="_bdm.409F6A64419843C3B9B9888F7015F06D.edm" localSheetId="19" hidden="1">#REF!</definedName>
    <definedName name="_bdm.409F6A64419843C3B9B9888F7015F06D.edm" localSheetId="20" hidden="1">#REF!</definedName>
    <definedName name="_bdm.40DA3599DABE4F0B9E6AEEC95B11FC2A.edm" localSheetId="19" hidden="1">#REF!</definedName>
    <definedName name="_bdm.40DA3599DABE4F0B9E6AEEC95B11FC2A.edm" localSheetId="20" hidden="1">#REF!</definedName>
    <definedName name="_bdm.40F9DF42BF68422D8EE192AE2AE99ED9.edm" localSheetId="19" hidden="1">#REF!</definedName>
    <definedName name="_bdm.40F9DF42BF68422D8EE192AE2AE99ED9.edm" localSheetId="20" hidden="1">#REF!</definedName>
    <definedName name="_bdm.4129851B33C948DE94F38838EDA9A703.edm" localSheetId="19" hidden="1">#REF!</definedName>
    <definedName name="_bdm.4129851B33C948DE94F38838EDA9A703.edm" localSheetId="20" hidden="1">#REF!</definedName>
    <definedName name="_bdm.4191858A55624CC0957748D5E4AB83B0.edm" localSheetId="19" hidden="1">#REF!</definedName>
    <definedName name="_bdm.4191858A55624CC0957748D5E4AB83B0.edm" localSheetId="20" hidden="1">#REF!</definedName>
    <definedName name="_bdm.41BEBC277DD34371A7F5020E3F3B2A78.edm" localSheetId="19" hidden="1">#REF!</definedName>
    <definedName name="_bdm.41BEBC277DD34371A7F5020E3F3B2A78.edm" localSheetId="20" hidden="1">#REF!</definedName>
    <definedName name="_bdm.41C0C21023A742118841D257D3154C2E.edm" localSheetId="19" hidden="1">#REF!</definedName>
    <definedName name="_bdm.41C0C21023A742118841D257D3154C2E.edm" localSheetId="20" hidden="1">#REF!</definedName>
    <definedName name="_bdm.430BEF2598BA48AB84CE5EE3B57938F8.edm" localSheetId="19" hidden="1">#REF!</definedName>
    <definedName name="_bdm.430BEF2598BA48AB84CE5EE3B57938F8.edm" localSheetId="20" hidden="1">#REF!</definedName>
    <definedName name="_bdm.439403AFB13340BBBA79E6F6AF5ED453.edm" localSheetId="19" hidden="1">#REF!</definedName>
    <definedName name="_bdm.439403AFB13340BBBA79E6F6AF5ED453.edm" localSheetId="20" hidden="1">#REF!</definedName>
    <definedName name="_bdm.43E579D6EB2D42A48BE82C472B673C2D.edm" localSheetId="19" hidden="1">#REF!</definedName>
    <definedName name="_bdm.43E579D6EB2D42A48BE82C472B673C2D.edm" localSheetId="20" hidden="1">#REF!</definedName>
    <definedName name="_bdm.43F1FBC296F54982BEFE41327677C9D6.edm" localSheetId="19" hidden="1">#REF!</definedName>
    <definedName name="_bdm.43F1FBC296F54982BEFE41327677C9D6.edm" localSheetId="20" hidden="1">#REF!</definedName>
    <definedName name="_bdm.4416B19B27EA4DBBA770582209B8CF39.edm" localSheetId="19" hidden="1">#REF!</definedName>
    <definedName name="_bdm.4416B19B27EA4DBBA770582209B8CF39.edm" localSheetId="20" hidden="1">#REF!</definedName>
    <definedName name="_bdm.4440C23A4D7641C1A88BD06E89DED578.edm" localSheetId="19" hidden="1">#REF!</definedName>
    <definedName name="_bdm.4440C23A4D7641C1A88BD06E89DED578.edm" localSheetId="20" hidden="1">#REF!</definedName>
    <definedName name="_bdm.444F670996AA4FC9BB03D2D4086BCCE5.edm" localSheetId="19" hidden="1">#REF!</definedName>
    <definedName name="_bdm.444F670996AA4FC9BB03D2D4086BCCE5.edm" localSheetId="20" hidden="1">#REF!</definedName>
    <definedName name="_bdm.445C879AFBFF43D399D9C26546C0B055.edm" localSheetId="19" hidden="1">#REF!</definedName>
    <definedName name="_bdm.445C879AFBFF43D399D9C26546C0B055.edm" localSheetId="20" hidden="1">#REF!</definedName>
    <definedName name="_bdm.44B9F95E624240B6A0F1B54847234107.edm" localSheetId="19" hidden="1">#REF!</definedName>
    <definedName name="_bdm.44B9F95E624240B6A0F1B54847234107.edm" localSheetId="20" hidden="1">#REF!</definedName>
    <definedName name="_bdm.4513CEA957284013AD0328D5B2977F19.edm" localSheetId="19" hidden="1">#REF!</definedName>
    <definedName name="_bdm.4513CEA957284013AD0328D5B2977F19.edm" localSheetId="20" hidden="1">#REF!</definedName>
    <definedName name="_bdm.456AECCF93FB4AC791A2D1C0F42DF7B1.edm" localSheetId="19" hidden="1">#REF!</definedName>
    <definedName name="_bdm.456AECCF93FB4AC791A2D1C0F42DF7B1.edm" localSheetId="20" hidden="1">#REF!</definedName>
    <definedName name="_bdm.45AC17837BA44C8BBD0A503CB02FD8EB.edm" localSheetId="19" hidden="1">#REF!</definedName>
    <definedName name="_bdm.45AC17837BA44C8BBD0A503CB02FD8EB.edm" localSheetId="20" hidden="1">#REF!</definedName>
    <definedName name="_bdm.45BD46758D554D1CA89E6332D0AE2FA2.edm" localSheetId="19" hidden="1">#REF!</definedName>
    <definedName name="_bdm.45BD46758D554D1CA89E6332D0AE2FA2.edm" localSheetId="20" hidden="1">#REF!</definedName>
    <definedName name="_bdm.45C6FC3EF807457D98ADE89711D1DFC6.edm" localSheetId="19" hidden="1">#REF!</definedName>
    <definedName name="_bdm.45C6FC3EF807457D98ADE89711D1DFC6.edm" localSheetId="20" hidden="1">#REF!</definedName>
    <definedName name="_bdm.4675748EF8E646A4BE388B37DF4E5DDD.edm" localSheetId="19" hidden="1">#REF!</definedName>
    <definedName name="_bdm.4675748EF8E646A4BE388B37DF4E5DDD.edm" localSheetId="20" hidden="1">#REF!</definedName>
    <definedName name="_bdm.46E064123C124B3FA804F58619A7DC9C.edm" localSheetId="19" hidden="1">#REF!</definedName>
    <definedName name="_bdm.46E064123C124B3FA804F58619A7DC9C.edm" localSheetId="20" hidden="1">#REF!</definedName>
    <definedName name="_bdm.482002CF4F2E406C9CD529BA91A3FFF5.edm" localSheetId="19" hidden="1">#REF!</definedName>
    <definedName name="_bdm.482002CF4F2E406C9CD529BA91A3FFF5.edm" localSheetId="20" hidden="1">#REF!</definedName>
    <definedName name="_bdm.4826FE82FB7549408A9D35918FBAF3D4.edm" hidden="1">#N/A</definedName>
    <definedName name="_bdm.48573A1F05AD4C45A860EC6601864F1F.edm" localSheetId="19" hidden="1">#REF!</definedName>
    <definedName name="_bdm.48573A1F05AD4C45A860EC6601864F1F.edm" localSheetId="20" hidden="1">#REF!</definedName>
    <definedName name="_bdm.48B1736060E24386B0EC305FAB97EEB9.edm" localSheetId="19" hidden="1">#REF!</definedName>
    <definedName name="_bdm.48B1736060E24386B0EC305FAB97EEB9.edm" localSheetId="20" hidden="1">#REF!</definedName>
    <definedName name="_bdm.48CA009391E9450D8DDAB38B2CB95704.edm" localSheetId="19" hidden="1">#REF!</definedName>
    <definedName name="_bdm.48CA009391E9450D8DDAB38B2CB95704.edm" localSheetId="20" hidden="1">#REF!</definedName>
    <definedName name="_bdm.48CBADB1EEA64B679E709916F38AA9D5.edm" localSheetId="19" hidden="1">#REF!</definedName>
    <definedName name="_bdm.48CBADB1EEA64B679E709916F38AA9D5.edm" localSheetId="20" hidden="1">#REF!</definedName>
    <definedName name="_bdm.48CE2029E1324F2596317BA7C0F35AD8.edm" localSheetId="19" hidden="1">#REF!</definedName>
    <definedName name="_bdm.48CE2029E1324F2596317BA7C0F35AD8.edm" localSheetId="20" hidden="1">#REF!</definedName>
    <definedName name="_bdm.49C6089191C04652B29CF690BD16A73D.edm" localSheetId="19" hidden="1">#REF!</definedName>
    <definedName name="_bdm.49C6089191C04652B29CF690BD16A73D.edm" localSheetId="20" hidden="1">#REF!</definedName>
    <definedName name="_bdm.4A04656A215647B68BDAD1707B031A2A.edm" localSheetId="19" hidden="1">#REF!</definedName>
    <definedName name="_bdm.4A04656A215647B68BDAD1707B031A2A.edm" localSheetId="20" hidden="1">#REF!</definedName>
    <definedName name="_bdm.4A33B9AD12AF455E8733C72B0DAA8FDF.edm" localSheetId="19" hidden="1">#REF!</definedName>
    <definedName name="_bdm.4A33B9AD12AF455E8733C72B0DAA8FDF.edm" localSheetId="20" hidden="1">#REF!</definedName>
    <definedName name="_bdm.4A45630D157340EDB12D06AFB51D70DE.edm" localSheetId="19" hidden="1">#REF!</definedName>
    <definedName name="_bdm.4A45630D157340EDB12D06AFB51D70DE.edm" localSheetId="20" hidden="1">#REF!</definedName>
    <definedName name="_bdm.4A4647585A2644189998426DC546E0AD.edm" localSheetId="19" hidden="1">#REF!</definedName>
    <definedName name="_bdm.4A4647585A2644189998426DC546E0AD.edm" localSheetId="20" hidden="1">#REF!</definedName>
    <definedName name="_bdm.4ACCA1ED7C1A4CCA941B50A49F490F34.edm" localSheetId="19" hidden="1">#REF!</definedName>
    <definedName name="_bdm.4ACCA1ED7C1A4CCA941B50A49F490F34.edm" localSheetId="20" hidden="1">#REF!</definedName>
    <definedName name="_bdm.4B40238EA37F4A16A341668A83FBE154.edm" localSheetId="19" hidden="1">#REF!</definedName>
    <definedName name="_bdm.4B40238EA37F4A16A341668A83FBE154.edm" localSheetId="20" hidden="1">#REF!</definedName>
    <definedName name="_bdm.4B48793507FD4F218DE5F30F39C4908B.edm" localSheetId="19" hidden="1">#REF!</definedName>
    <definedName name="_bdm.4B48793507FD4F218DE5F30F39C4908B.edm" localSheetId="20" hidden="1">#REF!</definedName>
    <definedName name="_bdm.4B49FAB89CF340ECB3172CF000B14416.edm" localSheetId="19" hidden="1">#REF!</definedName>
    <definedName name="_bdm.4B49FAB89CF340ECB3172CF000B14416.edm" localSheetId="20" hidden="1">#REF!</definedName>
    <definedName name="_bdm.4B4FB2783BC44E8082EBFB02BA34E936.edm" localSheetId="19" hidden="1">#REF!</definedName>
    <definedName name="_bdm.4B4FB2783BC44E8082EBFB02BA34E936.edm" localSheetId="20" hidden="1">#REF!</definedName>
    <definedName name="_bdm.4B77C271E0A34AA39783CC8280DC280C.edm" localSheetId="19" hidden="1">#REF!</definedName>
    <definedName name="_bdm.4B77C271E0A34AA39783CC8280DC280C.edm" localSheetId="20" hidden="1">#REF!</definedName>
    <definedName name="_bdm.4BA4BBC69E84491BA3AF6C705C77C883.edm" localSheetId="19" hidden="1">#REF!</definedName>
    <definedName name="_bdm.4BA4BBC69E84491BA3AF6C705C77C883.edm" localSheetId="20" hidden="1">#REF!</definedName>
    <definedName name="_bdm.4C9545ED02C44B83B7C151AEB0170441.edm" localSheetId="19" hidden="1">#REF!</definedName>
    <definedName name="_bdm.4C9545ED02C44B83B7C151AEB0170441.edm" localSheetId="20" hidden="1">#REF!</definedName>
    <definedName name="_bdm.4CEC331910F5409FB3DDB4AAD1F5414A.edm" localSheetId="19" hidden="1">#REF!</definedName>
    <definedName name="_bdm.4CEC331910F5409FB3DDB4AAD1F5414A.edm" localSheetId="20" hidden="1">#REF!</definedName>
    <definedName name="_bdm.4DBE648A02CD464F96033D39E13CC015.edm" localSheetId="19" hidden="1">#REF!</definedName>
    <definedName name="_bdm.4DBE648A02CD464F96033D39E13CC015.edm" localSheetId="20" hidden="1">#REF!</definedName>
    <definedName name="_bdm.4DBF3CD070E24609BFB07F2E755484CA.edm" localSheetId="19" hidden="1">#REF!</definedName>
    <definedName name="_bdm.4DBF3CD070E24609BFB07F2E755484CA.edm" localSheetId="20" hidden="1">#REF!</definedName>
    <definedName name="_bdm.4DF794E16E9B447A8A184E1F2580766B.edm" localSheetId="19" hidden="1">#REF!</definedName>
    <definedName name="_bdm.4DF794E16E9B447A8A184E1F2580766B.edm" localSheetId="20" hidden="1">#REF!</definedName>
    <definedName name="_bdm.4E3C8791333D4D9CA56B147125E8DA07.edm" localSheetId="19" hidden="1">#REF!</definedName>
    <definedName name="_bdm.4E3C8791333D4D9CA56B147125E8DA07.edm" localSheetId="20" hidden="1">#REF!</definedName>
    <definedName name="_bdm.4E47BC729D7843B2AB43ABBD335C7116.edm" localSheetId="19" hidden="1">#REF!</definedName>
    <definedName name="_bdm.4E47BC729D7843B2AB43ABBD335C7116.edm" localSheetId="20" hidden="1">#REF!</definedName>
    <definedName name="_bdm.4E545D7CAC55404B82130C289DCD311F.edm" localSheetId="19" hidden="1">#REF!</definedName>
    <definedName name="_bdm.4E545D7CAC55404B82130C289DCD311F.edm" localSheetId="20" hidden="1">#REF!</definedName>
    <definedName name="_bdm.4E9BD2EF31A4456182EE42DE76D00748.edm" localSheetId="19" hidden="1">#REF!</definedName>
    <definedName name="_bdm.4E9BD2EF31A4456182EE42DE76D00748.edm" localSheetId="20" hidden="1">#REF!</definedName>
    <definedName name="_bdm.4F134DEB25744015ACAE113DE2928039.edm" localSheetId="19" hidden="1">#REF!</definedName>
    <definedName name="_bdm.4F134DEB25744015ACAE113DE2928039.edm" localSheetId="20" hidden="1">#REF!</definedName>
    <definedName name="_bdm.4F23CBDDB2AB4EE6BE09E50BEB58600C.edm" localSheetId="19" hidden="1">#REF!</definedName>
    <definedName name="_bdm.4F23CBDDB2AB4EE6BE09E50BEB58600C.edm" localSheetId="20" hidden="1">#REF!</definedName>
    <definedName name="_bdm.4F9FC1E79ABC41B49F33093F84695035.edm" localSheetId="19" hidden="1">#REF!</definedName>
    <definedName name="_bdm.4F9FC1E79ABC41B49F33093F84695035.edm" localSheetId="20" hidden="1">#REF!</definedName>
    <definedName name="_bdm.4FF316B84CD34088B1791804E873C9F6.edm" hidden="1">#N/A</definedName>
    <definedName name="_bdm.4FF47A0749864BC887611847FFB4D9D4.edm" localSheetId="19" hidden="1">#REF!</definedName>
    <definedName name="_bdm.4FF47A0749864BC887611847FFB4D9D4.edm" localSheetId="20" hidden="1">#REF!</definedName>
    <definedName name="_bdm.5036F700BCFD4905A600A875F9696674.edm" localSheetId="19" hidden="1">#REF!</definedName>
    <definedName name="_bdm.5036F700BCFD4905A600A875F9696674.edm" localSheetId="20" hidden="1">#REF!</definedName>
    <definedName name="_bdm.5060C5D82CA44429A71A35BDC6FCEEF4.edm" localSheetId="19" hidden="1">#REF!</definedName>
    <definedName name="_bdm.5060C5D82CA44429A71A35BDC6FCEEF4.edm" localSheetId="20" hidden="1">#REF!</definedName>
    <definedName name="_bdm.5087477C2A304F05BB3C2766381369C1.edm" localSheetId="19" hidden="1">#REF!</definedName>
    <definedName name="_bdm.5087477C2A304F05BB3C2766381369C1.edm" localSheetId="20" hidden="1">#REF!</definedName>
    <definedName name="_bdm.50A548217C6542638BEB39DDFC194DCB.edm" localSheetId="19" hidden="1">#REF!</definedName>
    <definedName name="_bdm.50A548217C6542638BEB39DDFC194DCB.edm" localSheetId="20" hidden="1">#REF!</definedName>
    <definedName name="_bdm.50B2243090094F5799D6517202D8D1BD.edm" localSheetId="19" hidden="1">#REF!</definedName>
    <definedName name="_bdm.50B2243090094F5799D6517202D8D1BD.edm" localSheetId="20" hidden="1">#REF!</definedName>
    <definedName name="_bdm.50B6329483B7423EA42B6D9D63D0BBA2.edm" localSheetId="19" hidden="1">#REF!</definedName>
    <definedName name="_bdm.50B6329483B7423EA42B6D9D63D0BBA2.edm" localSheetId="20" hidden="1">#REF!</definedName>
    <definedName name="_bdm.50C643FE2A004F1188F453C954A7ED50.edm" localSheetId="19" hidden="1">#REF!</definedName>
    <definedName name="_bdm.50C643FE2A004F1188F453C954A7ED50.edm" localSheetId="20" hidden="1">#REF!</definedName>
    <definedName name="_bdm.5127CF92131949B6BC159A3E80A01D44.edm" localSheetId="19" hidden="1">#REF!</definedName>
    <definedName name="_bdm.5127CF92131949B6BC159A3E80A01D44.edm" localSheetId="20" hidden="1">#REF!</definedName>
    <definedName name="_bdm.512B115BC02548808EF0A756FE0765DD.edm" localSheetId="19" hidden="1">#REF!</definedName>
    <definedName name="_bdm.512B115BC02548808EF0A756FE0765DD.edm" localSheetId="20" hidden="1">#REF!</definedName>
    <definedName name="_bdm.5141103E535442A0BB243951607E5226.edm" localSheetId="19" hidden="1">#REF!</definedName>
    <definedName name="_bdm.5141103E535442A0BB243951607E5226.edm" localSheetId="20" hidden="1">#REF!</definedName>
    <definedName name="_bdm.51A344AEB27D4E848CEC914A2580DBCD.edm" hidden="1">#N/A</definedName>
    <definedName name="_bdm.51B88522CDA849209E99AA0F498985F7.edm" localSheetId="19" hidden="1">#REF!</definedName>
    <definedName name="_bdm.51B88522CDA849209E99AA0F498985F7.edm" localSheetId="20" hidden="1">#REF!</definedName>
    <definedName name="_bdm.51F2092B1CE34D24B30CEDD0659C92E3.edm" localSheetId="19" hidden="1">#REF!</definedName>
    <definedName name="_bdm.51F2092B1CE34D24B30CEDD0659C92E3.edm" localSheetId="20" hidden="1">#REF!</definedName>
    <definedName name="_bdm.520F574DCFFF11D6B661000347B6BAD9.edm" localSheetId="19" hidden="1">#REF!</definedName>
    <definedName name="_bdm.520F574DCFFF11D6B661000347B6BAD9.edm" localSheetId="20" hidden="1">#REF!</definedName>
    <definedName name="_bdm.5242301641DC4EEEA00C1808E85421F9.edm" localSheetId="19" hidden="1">#REF!</definedName>
    <definedName name="_bdm.5242301641DC4EEEA00C1808E85421F9.edm" localSheetId="20" hidden="1">#REF!</definedName>
    <definedName name="_bdm.52CE37642E0C4CD0A4A4C07C146C9B70.edm" localSheetId="19" hidden="1">#REF!</definedName>
    <definedName name="_bdm.52CE37642E0C4CD0A4A4C07C146C9B70.edm" localSheetId="20" hidden="1">#REF!</definedName>
    <definedName name="_bdm.532CFB45DAC74A7F8E3F0E3BA9744703.edm" localSheetId="19" hidden="1">#REF!</definedName>
    <definedName name="_bdm.532CFB45DAC74A7F8E3F0E3BA9744703.edm" localSheetId="20" hidden="1">#REF!</definedName>
    <definedName name="_bdm.544CDFFC17104BA88AACE01B00334AAA.edm" localSheetId="19" hidden="1">#REF!</definedName>
    <definedName name="_bdm.544CDFFC17104BA88AACE01B00334AAA.edm" localSheetId="20" hidden="1">#REF!</definedName>
    <definedName name="_bdm.54556814D1594285B2A3D74B223623CE.edm" localSheetId="19" hidden="1">#REF!</definedName>
    <definedName name="_bdm.54556814D1594285B2A3D74B223623CE.edm" localSheetId="20" hidden="1">#REF!</definedName>
    <definedName name="_bdm.549BA8F3BD57454EB93A617CCDFC2F2A.edm" localSheetId="19" hidden="1">#REF!</definedName>
    <definedName name="_bdm.549BA8F3BD57454EB93A617CCDFC2F2A.edm" localSheetId="20" hidden="1">#REF!</definedName>
    <definedName name="_bdm.554E8BBAA6D34E67947D88BFC48B02FD.edm" localSheetId="19" hidden="1">#REF!</definedName>
    <definedName name="_bdm.554E8BBAA6D34E67947D88BFC48B02FD.edm" localSheetId="20" hidden="1">#REF!</definedName>
    <definedName name="_bdm.55A9B35EC02242FA825A00BB191A5D07.edm" localSheetId="19" hidden="1">#REF!</definedName>
    <definedName name="_bdm.55A9B35EC02242FA825A00BB191A5D07.edm" localSheetId="20" hidden="1">#REF!</definedName>
    <definedName name="_bdm.55F55CD0BC1840F5B3F0A8DD1A149AB3.edm" localSheetId="19" hidden="1">#REF!</definedName>
    <definedName name="_bdm.55F55CD0BC1840F5B3F0A8DD1A149AB3.edm" localSheetId="20" hidden="1">#REF!</definedName>
    <definedName name="_bdm.563E0794913B4738935DC4169DFCEDFB.edm" localSheetId="19" hidden="1">#REF!</definedName>
    <definedName name="_bdm.563E0794913B4738935DC4169DFCEDFB.edm" localSheetId="20" hidden="1">#REF!</definedName>
    <definedName name="_bdm.56499E9F1C134C3E8F97D6A6BB0AAFB8.edm" localSheetId="19" hidden="1">#REF!</definedName>
    <definedName name="_bdm.56499E9F1C134C3E8F97D6A6BB0AAFB8.edm" localSheetId="20" hidden="1">#REF!</definedName>
    <definedName name="_bdm.5679979EBAB048F4935CA60321368EB4.edm" localSheetId="19" hidden="1">#REF!</definedName>
    <definedName name="_bdm.5679979EBAB048F4935CA60321368EB4.edm" localSheetId="20" hidden="1">#REF!</definedName>
    <definedName name="_bdm.56A4C161793A409AB6CF113223A1552C.edm" localSheetId="19" hidden="1">#REF!</definedName>
    <definedName name="_bdm.56A4C161793A409AB6CF113223A1552C.edm" localSheetId="20" hidden="1">#REF!</definedName>
    <definedName name="_bdm.578999AF4C48486F80CC1B9E823BECC1.edm" localSheetId="19" hidden="1">#REF!</definedName>
    <definedName name="_bdm.578999AF4C48486F80CC1B9E823BECC1.edm" localSheetId="20" hidden="1">#REF!</definedName>
    <definedName name="_bdm.5890963241484284B8951A0E1CBA46D3.edm" localSheetId="19" hidden="1">#REF!</definedName>
    <definedName name="_bdm.5890963241484284B8951A0E1CBA46D3.edm" localSheetId="20" hidden="1">#REF!</definedName>
    <definedName name="_bdm.58A17DDA32784948AB1FDC1895F8BEFF.edm" localSheetId="19" hidden="1">#REF!</definedName>
    <definedName name="_bdm.58A17DDA32784948AB1FDC1895F8BEFF.edm" localSheetId="20" hidden="1">#REF!</definedName>
    <definedName name="_bdm.58B47B476E8E43239B5D722EB9762F07.edm" localSheetId="19" hidden="1">#REF!</definedName>
    <definedName name="_bdm.58B47B476E8E43239B5D722EB9762F07.edm" localSheetId="20" hidden="1">#REF!</definedName>
    <definedName name="_bdm.58B71012676C4462B9A4B945EE5C2892.edm" localSheetId="19" hidden="1">#REF!</definedName>
    <definedName name="_bdm.58B71012676C4462B9A4B945EE5C2892.edm" localSheetId="20" hidden="1">#REF!</definedName>
    <definedName name="_bdm.58C4C67804294BCA8698EE0502EF331C.edm" localSheetId="19" hidden="1">#REF!</definedName>
    <definedName name="_bdm.58C4C67804294BCA8698EE0502EF331C.edm" localSheetId="20" hidden="1">#REF!</definedName>
    <definedName name="_bdm.58C4D3569802495C97FE1D69555CCA9F.edm" localSheetId="19" hidden="1">#REF!</definedName>
    <definedName name="_bdm.58C4D3569802495C97FE1D69555CCA9F.edm" localSheetId="20" hidden="1">#REF!</definedName>
    <definedName name="_bdm.58F32800F3AA4E7C8EA00BEE28C0CBDD.edm" localSheetId="19" hidden="1">#REF!</definedName>
    <definedName name="_bdm.58F32800F3AA4E7C8EA00BEE28C0CBDD.edm" localSheetId="20" hidden="1">#REF!</definedName>
    <definedName name="_bdm.5928977C3A1A4B8FA35A09CE3475C052.edm" localSheetId="19" hidden="1">#REF!</definedName>
    <definedName name="_bdm.5928977C3A1A4B8FA35A09CE3475C052.edm" localSheetId="20" hidden="1">#REF!</definedName>
    <definedName name="_bdm.598F3F97BB4D48C39C67ACD5EFDAD57B.edm" localSheetId="19" hidden="1">#REF!</definedName>
    <definedName name="_bdm.598F3F97BB4D48C39C67ACD5EFDAD57B.edm" localSheetId="20" hidden="1">#REF!</definedName>
    <definedName name="_bdm.5A4D772955DB4350973F31595E9B5AF7.edm" localSheetId="19" hidden="1">#REF!</definedName>
    <definedName name="_bdm.5A4D772955DB4350973F31595E9B5AF7.edm" localSheetId="20" hidden="1">#REF!</definedName>
    <definedName name="_bdm.5A7B1752C5B1466588E47E776BFB4641.edm" localSheetId="19" hidden="1">#REF!</definedName>
    <definedName name="_bdm.5A7B1752C5B1466588E47E776BFB4641.edm" localSheetId="20" hidden="1">#REF!</definedName>
    <definedName name="_bdm.5AD5D2ECC3F74E2EB32FF1F230F8F73F.edm" localSheetId="19" hidden="1">#REF!</definedName>
    <definedName name="_bdm.5AD5D2ECC3F74E2EB32FF1F230F8F73F.edm" localSheetId="20" hidden="1">#REF!</definedName>
    <definedName name="_bdm.5B039E9B4FE646958E5F44F2C7AD8220.edm" localSheetId="19" hidden="1">#REF!</definedName>
    <definedName name="_bdm.5B039E9B4FE646958E5F44F2C7AD8220.edm" localSheetId="20" hidden="1">#REF!</definedName>
    <definedName name="_bdm.5B8DA30D808C49D6A5D877868BB1B49C.edm" localSheetId="19" hidden="1">#REF!</definedName>
    <definedName name="_bdm.5B8DA30D808C49D6A5D877868BB1B49C.edm" localSheetId="20" hidden="1">#REF!</definedName>
    <definedName name="_bdm.5BA5340EA2974751BE5924CB46C035A4.edm" localSheetId="19" hidden="1">#REF!</definedName>
    <definedName name="_bdm.5BA5340EA2974751BE5924CB46C035A4.edm" localSheetId="20" hidden="1">#REF!</definedName>
    <definedName name="_bdm.5BD042AE8D5E4FC0BDF4319088901FD6.edm" localSheetId="19" hidden="1">#REF!</definedName>
    <definedName name="_bdm.5BD042AE8D5E4FC0BDF4319088901FD6.edm" localSheetId="20" hidden="1">#REF!</definedName>
    <definedName name="_bdm.5C0624D9EAAC41558F68BB4A4608B1CB.edm" localSheetId="19" hidden="1">#REF!</definedName>
    <definedName name="_bdm.5C0624D9EAAC41558F68BB4A4608B1CB.edm" localSheetId="20" hidden="1">#REF!</definedName>
    <definedName name="_bdm.5C335EA063AF4A948BE1966DC65214DC.edm" localSheetId="19" hidden="1">#REF!</definedName>
    <definedName name="_bdm.5C335EA063AF4A948BE1966DC65214DC.edm" localSheetId="20" hidden="1">#REF!</definedName>
    <definedName name="_bdm.5C43281B160644C9AA47A540349F3AFE.edm" localSheetId="19" hidden="1">#REF!</definedName>
    <definedName name="_bdm.5C43281B160644C9AA47A540349F3AFE.edm" localSheetId="20" hidden="1">#REF!</definedName>
    <definedName name="_bdm.5D199180742B4B5489B9F8BDD02A4CB3.edm" localSheetId="19" hidden="1">#REF!</definedName>
    <definedName name="_bdm.5D199180742B4B5489B9F8BDD02A4CB3.edm" localSheetId="20" hidden="1">#REF!</definedName>
    <definedName name="_bdm.5D568EEDB226470FB7782CA1D856F268.edm" localSheetId="19" hidden="1">#REF!</definedName>
    <definedName name="_bdm.5D568EEDB226470FB7782CA1D856F268.edm" localSheetId="20" hidden="1">#REF!</definedName>
    <definedName name="_bdm.5D5E08503CCC4B86B962AA11BE95B628.edm" localSheetId="19" hidden="1">#REF!</definedName>
    <definedName name="_bdm.5D5E08503CCC4B86B962AA11BE95B628.edm" localSheetId="20" hidden="1">#REF!</definedName>
    <definedName name="_bdm.5D66EBF1C7504D6BB8D80C21E6DE3FE0.edm" localSheetId="19" hidden="1">#REF!</definedName>
    <definedName name="_bdm.5D66EBF1C7504D6BB8D80C21E6DE3FE0.edm" localSheetId="20" hidden="1">#REF!</definedName>
    <definedName name="_bdm.5DBCFB0B4C3349ED882E88164CBC364A.edm" localSheetId="19" hidden="1">#REF!</definedName>
    <definedName name="_bdm.5DBCFB0B4C3349ED882E88164CBC364A.edm" localSheetId="20" hidden="1">#REF!</definedName>
    <definedName name="_bdm.5DD4ED137CBE4419B1E36A5F47201214.edm" localSheetId="19" hidden="1">#REF!</definedName>
    <definedName name="_bdm.5DD4ED137CBE4419B1E36A5F47201214.edm" localSheetId="20" hidden="1">#REF!</definedName>
    <definedName name="_bdm.5E0274BFB3504F9A911B5D6C4CE6301C.edm" localSheetId="19" hidden="1">#REF!</definedName>
    <definedName name="_bdm.5E0274BFB3504F9A911B5D6C4CE6301C.edm" localSheetId="20" hidden="1">#REF!</definedName>
    <definedName name="_bdm.5E3A7F65A26248A594EACD4D69B5D7DC.edm" localSheetId="19" hidden="1">#REF!</definedName>
    <definedName name="_bdm.5E3A7F65A26248A594EACD4D69B5D7DC.edm" localSheetId="20" hidden="1">#REF!</definedName>
    <definedName name="_bdm.5EFD5FA90D45477C91B21D63BD7C7037.edm" localSheetId="19" hidden="1">#REF!</definedName>
    <definedName name="_bdm.5EFD5FA90D45477C91B21D63BD7C7037.edm" localSheetId="20" hidden="1">#REF!</definedName>
    <definedName name="_bdm.5F17BBADCE284BA38B3C88360DF06F9C.edm" localSheetId="19" hidden="1">#REF!</definedName>
    <definedName name="_bdm.5F17BBADCE284BA38B3C88360DF06F9C.edm" localSheetId="20" hidden="1">#REF!</definedName>
    <definedName name="_bdm.5F217F1060844AD6BB4DE82428E85C2E.edm" localSheetId="19" hidden="1">#REF!</definedName>
    <definedName name="_bdm.5F217F1060844AD6BB4DE82428E85C2E.edm" localSheetId="20" hidden="1">#REF!</definedName>
    <definedName name="_bdm.5F79D092BE2E46C787A1EEFEEDA7544E.edm" localSheetId="19" hidden="1">#REF!</definedName>
    <definedName name="_bdm.5F79D092BE2E46C787A1EEFEEDA7544E.edm" localSheetId="20" hidden="1">#REF!</definedName>
    <definedName name="_bdm.5FE57318FA434675801C2AFF54CF6A30.edm" localSheetId="19" hidden="1">#REF!</definedName>
    <definedName name="_bdm.5FE57318FA434675801C2AFF54CF6A30.edm" localSheetId="20" hidden="1">#REF!</definedName>
    <definedName name="_bdm.5FEBC04E508A4A609C61A1948C1F200B.edm" localSheetId="19" hidden="1">#REF!</definedName>
    <definedName name="_bdm.5FEBC04E508A4A609C61A1948C1F200B.edm" localSheetId="20" hidden="1">#REF!</definedName>
    <definedName name="_bdm.60130A76DCF34A448DF8CAE9A2D9D0E2.edm" localSheetId="19" hidden="1">#REF!</definedName>
    <definedName name="_bdm.60130A76DCF34A448DF8CAE9A2D9D0E2.edm" localSheetId="20" hidden="1">#REF!</definedName>
    <definedName name="_bdm.60F6B36F5216451594A208B6A4B2C487.edm" localSheetId="19" hidden="1">#REF!</definedName>
    <definedName name="_bdm.60F6B36F5216451594A208B6A4B2C487.edm" localSheetId="20" hidden="1">#REF!</definedName>
    <definedName name="_bdm.612F7A808AB911D6A4210008021EFA83.edm" localSheetId="19" hidden="1">#REF!</definedName>
    <definedName name="_bdm.612F7A808AB911D6A4210008021EFA83.edm" localSheetId="20" hidden="1">#REF!</definedName>
    <definedName name="_bdm.615BD2C3219046DAA896058E4BE020AB.edm" localSheetId="19" hidden="1">#REF!</definedName>
    <definedName name="_bdm.615BD2C3219046DAA896058E4BE020AB.edm" localSheetId="20" hidden="1">#REF!</definedName>
    <definedName name="_bdm.621BF5D65A6740EBBF11FDAB1813D095.edm" localSheetId="19" hidden="1">#REF!</definedName>
    <definedName name="_bdm.621BF5D65A6740EBBF11FDAB1813D095.edm" localSheetId="20" hidden="1">#REF!</definedName>
    <definedName name="_bdm.62765F1F57094371A29BE96CDA5ED3BC.edm" localSheetId="19" hidden="1">#REF!</definedName>
    <definedName name="_bdm.62765F1F57094371A29BE96CDA5ED3BC.edm" localSheetId="20" hidden="1">#REF!</definedName>
    <definedName name="_bdm.62DD5068E3524B66AE5F5329BBBDD7BB.edm" localSheetId="19" hidden="1">#REF!</definedName>
    <definedName name="_bdm.62DD5068E3524B66AE5F5329BBBDD7BB.edm" localSheetId="20" hidden="1">#REF!</definedName>
    <definedName name="_bdm.6330471FA940427584EA7E546E1EE198.edm" localSheetId="19" hidden="1">#REF!</definedName>
    <definedName name="_bdm.6330471FA940427584EA7E546E1EE198.edm" localSheetId="20" hidden="1">#REF!</definedName>
    <definedName name="_bdm.63520D77080549BDB4FC7DFB1FC3ABE0.edm" localSheetId="19" hidden="1">#REF!</definedName>
    <definedName name="_bdm.63520D77080549BDB4FC7DFB1FC3ABE0.edm" localSheetId="20" hidden="1">#REF!</definedName>
    <definedName name="_bdm.63983E7382244B53877A480BC08E79A6.edm" localSheetId="19" hidden="1">#REF!</definedName>
    <definedName name="_bdm.63983E7382244B53877A480BC08E79A6.edm" localSheetId="20" hidden="1">#REF!</definedName>
    <definedName name="_bdm.6408E225FB5A4315AB14F04E492AF92B.edm" localSheetId="19" hidden="1">#REF!</definedName>
    <definedName name="_bdm.6408E225FB5A4315AB14F04E492AF92B.edm" localSheetId="20" hidden="1">#REF!</definedName>
    <definedName name="_bdm.640E84076EF84B60A336A41379ECD5F0.edm" localSheetId="19" hidden="1">#REF!</definedName>
    <definedName name="_bdm.640E84076EF84B60A336A41379ECD5F0.edm" localSheetId="20" hidden="1">#REF!</definedName>
    <definedName name="_bdm.6467DAC7513E43ECB5A07442C52AD6C0.edm" localSheetId="19" hidden="1">#REF!</definedName>
    <definedName name="_bdm.6467DAC7513E43ECB5A07442C52AD6C0.edm" localSheetId="20" hidden="1">#REF!</definedName>
    <definedName name="_bdm.64AD165254324A4F82E6C9D9F21AC590.edm" localSheetId="19" hidden="1">#REF!</definedName>
    <definedName name="_bdm.64AD165254324A4F82E6C9D9F21AC590.edm" localSheetId="20" hidden="1">#REF!</definedName>
    <definedName name="_bdm.64AFC7BCF57D4946933F3F9639B3A9FA.edm" localSheetId="19" hidden="1">#REF!</definedName>
    <definedName name="_bdm.64AFC7BCF57D4946933F3F9639B3A9FA.edm" localSheetId="20" hidden="1">#REF!</definedName>
    <definedName name="_bdm.65589D6C3C1C4EFB9633B0EEA11A20A1.edm" localSheetId="19" hidden="1">#REF!</definedName>
    <definedName name="_bdm.65589D6C3C1C4EFB9633B0EEA11A20A1.edm" localSheetId="20" hidden="1">#REF!</definedName>
    <definedName name="_bdm.65670882206241E281D2F52083D88CAE.edm" localSheetId="19" hidden="1">#REF!</definedName>
    <definedName name="_bdm.65670882206241E281D2F52083D88CAE.edm" localSheetId="20" hidden="1">#REF!</definedName>
    <definedName name="_bdm.6572BC05EC6C4A8AABF8570860FE1B2B.edm" localSheetId="19" hidden="1">#REF!</definedName>
    <definedName name="_bdm.6572BC05EC6C4A8AABF8570860FE1B2B.edm" localSheetId="20" hidden="1">#REF!</definedName>
    <definedName name="_bdm.6576C69832664526B6F38A69851C83FA.edm" localSheetId="19" hidden="1">#REF!</definedName>
    <definedName name="_bdm.6576C69832664526B6F38A69851C83FA.edm" localSheetId="20" hidden="1">#REF!</definedName>
    <definedName name="_bdm.65A5A17541764E129CF4CF10300378E6.edm" localSheetId="19" hidden="1">#REF!</definedName>
    <definedName name="_bdm.65A5A17541764E129CF4CF10300378E6.edm" localSheetId="20" hidden="1">#REF!</definedName>
    <definedName name="_bdm.65D701F10C2746BA90EAD046A695FB7C.edm" localSheetId="19" hidden="1">#REF!</definedName>
    <definedName name="_bdm.65D701F10C2746BA90EAD046A695FB7C.edm" localSheetId="20" hidden="1">#REF!</definedName>
    <definedName name="_bdm.65DC15F5025F4D70AF130226D18EC01B.edm" localSheetId="19" hidden="1">#REF!</definedName>
    <definedName name="_bdm.65DC15F5025F4D70AF130226D18EC01B.edm" localSheetId="20" hidden="1">#REF!</definedName>
    <definedName name="_bdm.6606D9DC551F4274921B32E890AD0755.edm" localSheetId="19" hidden="1">#REF!</definedName>
    <definedName name="_bdm.6606D9DC551F4274921B32E890AD0755.edm" localSheetId="20" hidden="1">#REF!</definedName>
    <definedName name="_bdm.66250806C5E3462A944F589E8FACEC05.edm" localSheetId="19" hidden="1">#REF!</definedName>
    <definedName name="_bdm.66250806C5E3462A944F589E8FACEC05.edm" localSheetId="20" hidden="1">#REF!</definedName>
    <definedName name="_bdm.66B6CA0E5A784259A3D70B6EE047B549.edm" localSheetId="19" hidden="1">#REF!</definedName>
    <definedName name="_bdm.66B6CA0E5A784259A3D70B6EE047B549.edm" localSheetId="20" hidden="1">#REF!</definedName>
    <definedName name="_bdm.66FA4FC0BFF74935BEBD5F07D520CF15.edm" localSheetId="19" hidden="1">#REF!</definedName>
    <definedName name="_bdm.66FA4FC0BFF74935BEBD5F07D520CF15.edm" localSheetId="20" hidden="1">#REF!</definedName>
    <definedName name="_bdm.6711F982A7A043358E8A2B1A51D19311.edm" localSheetId="19" hidden="1">#REF!</definedName>
    <definedName name="_bdm.6711F982A7A043358E8A2B1A51D19311.edm" localSheetId="20" hidden="1">#REF!</definedName>
    <definedName name="_bdm.672EBB21ECE040FF869FE38A13D50242.edm" localSheetId="19" hidden="1">#REF!</definedName>
    <definedName name="_bdm.672EBB21ECE040FF869FE38A13D50242.edm" localSheetId="20" hidden="1">#REF!</definedName>
    <definedName name="_bdm.67D3A972976647D48A93FA1540ACEDB0.edm" localSheetId="19" hidden="1">#REF!</definedName>
    <definedName name="_bdm.67D3A972976647D48A93FA1540ACEDB0.edm" localSheetId="20" hidden="1">#REF!</definedName>
    <definedName name="_bdm.6829F4D9B2114258864065E6D1BE6E41.edm" localSheetId="19" hidden="1">#REF!</definedName>
    <definedName name="_bdm.6829F4D9B2114258864065E6D1BE6E41.edm" localSheetId="20" hidden="1">#REF!</definedName>
    <definedName name="_bdm.68B379E94C9C41569F8FCCAB548D9A8C.edm" localSheetId="19" hidden="1">#REF!</definedName>
    <definedName name="_bdm.68B379E94C9C41569F8FCCAB548D9A8C.edm" localSheetId="20" hidden="1">#REF!</definedName>
    <definedName name="_bdm.68D5671CAEDD49F0A9824520A3962D06.edm" localSheetId="19" hidden="1">#REF!</definedName>
    <definedName name="_bdm.68D5671CAEDD49F0A9824520A3962D06.edm" localSheetId="20" hidden="1">#REF!</definedName>
    <definedName name="_bdm.68F39C0B8F5B40618362F85E9D7E029A.edm" localSheetId="19" hidden="1">#REF!</definedName>
    <definedName name="_bdm.68F39C0B8F5B40618362F85E9D7E029A.edm" localSheetId="20" hidden="1">#REF!</definedName>
    <definedName name="_bdm.68F614678CA84E538E65DA7AF574284B.edm" localSheetId="19" hidden="1">#REF!</definedName>
    <definedName name="_bdm.68F614678CA84E538E65DA7AF574284B.edm" localSheetId="20" hidden="1">#REF!</definedName>
    <definedName name="_bdm.69470B370E764E048ED5BF6E925F3C7B.edm" localSheetId="19" hidden="1">#REF!</definedName>
    <definedName name="_bdm.69470B370E764E048ED5BF6E925F3C7B.edm" localSheetId="20" hidden="1">#REF!</definedName>
    <definedName name="_bdm.697D420A70EC4A239052632B70C2D036.edm" localSheetId="19" hidden="1">#REF!</definedName>
    <definedName name="_bdm.697D420A70EC4A239052632B70C2D036.edm" localSheetId="20" hidden="1">#REF!</definedName>
    <definedName name="_bdm.69BAD646D5574C5C8BCB729DC3862026.edm" localSheetId="19" hidden="1">#REF!</definedName>
    <definedName name="_bdm.69BAD646D5574C5C8BCB729DC3862026.edm" localSheetId="20" hidden="1">#REF!</definedName>
    <definedName name="_bdm.6A45D5FA6D5A460C87542C35973895A0.edm" localSheetId="19" hidden="1">#REF!</definedName>
    <definedName name="_bdm.6A45D5FA6D5A460C87542C35973895A0.edm" localSheetId="20" hidden="1">#REF!</definedName>
    <definedName name="_bdm.6AAB369A569348378A023E21BAF3B5C8.edm" localSheetId="19" hidden="1">#REF!</definedName>
    <definedName name="_bdm.6AAB369A569348378A023E21BAF3B5C8.edm" localSheetId="20" hidden="1">#REF!</definedName>
    <definedName name="_bdm.6B9871C8B6754C2694A8D7B61345F46A.edm" localSheetId="19" hidden="1">#REF!</definedName>
    <definedName name="_bdm.6B9871C8B6754C2694A8D7B61345F46A.edm" localSheetId="20" hidden="1">#REF!</definedName>
    <definedName name="_bdm.6BACBCF78AA4423F978ED47C740F3A21.edm" localSheetId="19" hidden="1">#REF!</definedName>
    <definedName name="_bdm.6BACBCF78AA4423F978ED47C740F3A21.edm" localSheetId="20" hidden="1">#REF!</definedName>
    <definedName name="_bdm.6BDA90F78C3C4F88A1367BFA661DA807.edm" localSheetId="19" hidden="1">#REF!</definedName>
    <definedName name="_bdm.6BDA90F78C3C4F88A1367BFA661DA807.edm" localSheetId="20" hidden="1">#REF!</definedName>
    <definedName name="_bdm.6BF08030ED23416A9FDE0089D56C6717.edm" localSheetId="19" hidden="1">#REF!</definedName>
    <definedName name="_bdm.6BF08030ED23416A9FDE0089D56C6717.edm" localSheetId="20" hidden="1">#REF!</definedName>
    <definedName name="_bdm.6C049B2027CE402A922D1C0CFB3648C6.edm" localSheetId="19" hidden="1">#REF!</definedName>
    <definedName name="_bdm.6C049B2027CE402A922D1C0CFB3648C6.edm" localSheetId="20" hidden="1">#REF!</definedName>
    <definedName name="_bdm.6C283AF66BDC4BC0B5D29623F0501134.edm" localSheetId="19" hidden="1">#REF!</definedName>
    <definedName name="_bdm.6C283AF66BDC4BC0B5D29623F0501134.edm" localSheetId="20" hidden="1">#REF!</definedName>
    <definedName name="_bdm.6C357B93ACD24C9992DFDE131684AF75.edm" localSheetId="19" hidden="1">#REF!</definedName>
    <definedName name="_bdm.6C357B93ACD24C9992DFDE131684AF75.edm" localSheetId="20" hidden="1">#REF!</definedName>
    <definedName name="_bdm.6C44731F8C184B9FB12390A9C2403E2B.edm" localSheetId="19" hidden="1">#REF!</definedName>
    <definedName name="_bdm.6C44731F8C184B9FB12390A9C2403E2B.edm" localSheetId="20" hidden="1">#REF!</definedName>
    <definedName name="_bdm.6C742A776FA14CFC9B03516FDC6F00BF.edm" localSheetId="19" hidden="1">#REF!</definedName>
    <definedName name="_bdm.6C742A776FA14CFC9B03516FDC6F00BF.edm" localSheetId="20" hidden="1">#REF!</definedName>
    <definedName name="_bdm.6CB70DA9DFAF49639274DD558F54A532.edm" localSheetId="19" hidden="1">#REF!</definedName>
    <definedName name="_bdm.6CB70DA9DFAF49639274DD558F54A532.edm" localSheetId="20" hidden="1">#REF!</definedName>
    <definedName name="_bdm.6CC11BF4AB27455183FA5C12450B18DE.edm" localSheetId="19" hidden="1">#REF!</definedName>
    <definedName name="_bdm.6CC11BF4AB27455183FA5C12450B18DE.edm" localSheetId="20" hidden="1">#REF!</definedName>
    <definedName name="_bdm.6D34650BC2BA4EFE9B4D1FAEDAF15624.edm" localSheetId="19" hidden="1">#REF!</definedName>
    <definedName name="_bdm.6D34650BC2BA4EFE9B4D1FAEDAF15624.edm" localSheetId="20" hidden="1">#REF!</definedName>
    <definedName name="_bdm.6D8A74E1E0FA4DF298CE689183308E92.edm" localSheetId="19" hidden="1">#REF!</definedName>
    <definedName name="_bdm.6D8A74E1E0FA4DF298CE689183308E92.edm" localSheetId="20" hidden="1">#REF!</definedName>
    <definedName name="_bdm.6DACE8035B1A4404B0D6B2485EB70C8C.edm" localSheetId="19" hidden="1">#REF!</definedName>
    <definedName name="_bdm.6DACE8035B1A4404B0D6B2485EB70C8C.edm" localSheetId="20" hidden="1">#REF!</definedName>
    <definedName name="_bdm.6DDE057F4D954D7FA8C57DAAF2CAB9A1.edm" localSheetId="19" hidden="1">#REF!</definedName>
    <definedName name="_bdm.6DDE057F4D954D7FA8C57DAAF2CAB9A1.edm" localSheetId="20" hidden="1">#REF!</definedName>
    <definedName name="_bdm.6E3B9C881A124F1FA39D5EED67ACAF20.edm" localSheetId="19" hidden="1">#REF!</definedName>
    <definedName name="_bdm.6E3B9C881A124F1FA39D5EED67ACAF20.edm" localSheetId="20" hidden="1">#REF!</definedName>
    <definedName name="_bdm.6E7C31ED7A414A199BEE8F7F01C9831A.edm" localSheetId="19" hidden="1">#REF!</definedName>
    <definedName name="_bdm.6E7C31ED7A414A199BEE8F7F01C9831A.edm" localSheetId="20" hidden="1">#REF!</definedName>
    <definedName name="_bdm.6EA5E8B0F3E5447EA3DDD8A9637AAB45.edm" localSheetId="19" hidden="1">#REF!</definedName>
    <definedName name="_bdm.6EA5E8B0F3E5447EA3DDD8A9637AAB45.edm" localSheetId="20" hidden="1">#REF!</definedName>
    <definedName name="_bdm.6EEABC6033A54EA9A0317057BDB9DA1F.edm" localSheetId="19" hidden="1">#REF!</definedName>
    <definedName name="_bdm.6EEABC6033A54EA9A0317057BDB9DA1F.edm" localSheetId="20" hidden="1">#REF!</definedName>
    <definedName name="_bdm.6EFF157BF63441F78F711EB292B8362F.edm" localSheetId="19" hidden="1">#REF!</definedName>
    <definedName name="_bdm.6EFF157BF63441F78F711EB292B8362F.edm" localSheetId="20" hidden="1">#REF!</definedName>
    <definedName name="_bdm.6F10254D34294644ADAA9697708DE26F.edm" localSheetId="19" hidden="1">#REF!</definedName>
    <definedName name="_bdm.6F10254D34294644ADAA9697708DE26F.edm" localSheetId="20" hidden="1">#REF!</definedName>
    <definedName name="_bdm.6F62438F0A444AA9AF6AEF5591FAFDEF.edm" localSheetId="19" hidden="1">#REF!</definedName>
    <definedName name="_bdm.6F62438F0A444AA9AF6AEF5591FAFDEF.edm" localSheetId="20" hidden="1">#REF!</definedName>
    <definedName name="_bdm.7126DB434CD84597A8E7E9CA81C67859.edm" localSheetId="19" hidden="1">#REF!</definedName>
    <definedName name="_bdm.7126DB434CD84597A8E7E9CA81C67859.edm" localSheetId="20" hidden="1">#REF!</definedName>
    <definedName name="_bdm.713C934FFC2B4183A22160AF2B21F8E0.edm" localSheetId="19" hidden="1">#REF!</definedName>
    <definedName name="_bdm.713C934FFC2B4183A22160AF2B21F8E0.edm" localSheetId="20" hidden="1">#REF!</definedName>
    <definedName name="_bdm.715340173A504BDE8B851048281CEA4A.edm" localSheetId="19" hidden="1">#REF!</definedName>
    <definedName name="_bdm.715340173A504BDE8B851048281CEA4A.edm" localSheetId="20" hidden="1">#REF!</definedName>
    <definedName name="_bdm.717ACBB4A0CC41369C57000A1B1E4143.edm" localSheetId="19" hidden="1">#REF!</definedName>
    <definedName name="_bdm.717ACBB4A0CC41369C57000A1B1E4143.edm" localSheetId="20" hidden="1">#REF!</definedName>
    <definedName name="_bdm.71D3034A8C944D0D85C2DA5644371C70.edm" localSheetId="19" hidden="1">#REF!</definedName>
    <definedName name="_bdm.71D3034A8C944D0D85C2DA5644371C70.edm" localSheetId="20" hidden="1">#REF!</definedName>
    <definedName name="_bdm.7266175E44AC4DEABE3CF53BE86517E6.edm" localSheetId="19" hidden="1">#REF!</definedName>
    <definedName name="_bdm.7266175E44AC4DEABE3CF53BE86517E6.edm" localSheetId="20" hidden="1">#REF!</definedName>
    <definedName name="_bdm.727A2E295AF54F28BC095B84B92DB563.edm" localSheetId="19" hidden="1">#REF!</definedName>
    <definedName name="_bdm.727A2E295AF54F28BC095B84B92DB563.edm" localSheetId="20" hidden="1">#REF!</definedName>
    <definedName name="_bdm.72886AD7B8DE44849A0440E953AA3F32.edm" localSheetId="19" hidden="1">#REF!</definedName>
    <definedName name="_bdm.72886AD7B8DE44849A0440E953AA3F32.edm" localSheetId="20" hidden="1">#REF!</definedName>
    <definedName name="_bdm.729ECF2131CB45BF8507CBE35732255B.edm" localSheetId="19" hidden="1">#REF!</definedName>
    <definedName name="_bdm.729ECF2131CB45BF8507CBE35732255B.edm" localSheetId="20" hidden="1">#REF!</definedName>
    <definedName name="_bdm.72A9566DBB5D47178ABD044AFA31038B.edm" localSheetId="19" hidden="1">#REF!</definedName>
    <definedName name="_bdm.72A9566DBB5D47178ABD044AFA31038B.edm" localSheetId="20" hidden="1">#REF!</definedName>
    <definedName name="_bdm.731F4F9934E1401EBEC7A3BBA7C36072.edm" localSheetId="19" hidden="1">#REF!</definedName>
    <definedName name="_bdm.731F4F9934E1401EBEC7A3BBA7C36072.edm" localSheetId="20" hidden="1">#REF!</definedName>
    <definedName name="_bdm.73D3E6D4209D4DAABC9A62C2694F20F7.edm" localSheetId="19" hidden="1">#REF!</definedName>
    <definedName name="_bdm.73D3E6D4209D4DAABC9A62C2694F20F7.edm" localSheetId="20" hidden="1">#REF!</definedName>
    <definedName name="_bdm.74145ED66E5543C88FDA099EB4360FC9.edm" localSheetId="19" hidden="1">#REF!</definedName>
    <definedName name="_bdm.74145ED66E5543C88FDA099EB4360FC9.edm" localSheetId="20" hidden="1">#REF!</definedName>
    <definedName name="_bdm.74395AD8E1D94831BB5AE39F70CC4A1F.edm" localSheetId="19" hidden="1">#REF!</definedName>
    <definedName name="_bdm.74395AD8E1D94831BB5AE39F70CC4A1F.edm" localSheetId="20" hidden="1">#REF!</definedName>
    <definedName name="_bdm.74439AF35CFC4C2D89144D698E4826C0.edm" localSheetId="19" hidden="1">#REF!</definedName>
    <definedName name="_bdm.74439AF35CFC4C2D89144D698E4826C0.edm" localSheetId="20" hidden="1">#REF!</definedName>
    <definedName name="_bdm.748823FD5D2A4C76A2A27B059DA88969.edm" localSheetId="19" hidden="1">#REF!</definedName>
    <definedName name="_bdm.748823FD5D2A4C76A2A27B059DA88969.edm" localSheetId="20" hidden="1">#REF!</definedName>
    <definedName name="_bdm.74C12F56036B4815898BAF4DBBD9C333.edm" localSheetId="19" hidden="1">#REF!</definedName>
    <definedName name="_bdm.74C12F56036B4815898BAF4DBBD9C333.edm" localSheetId="20" hidden="1">#REF!</definedName>
    <definedName name="_bdm.74FE048120D543F1B09B93E36770170B.edm" localSheetId="19" hidden="1">#REF!</definedName>
    <definedName name="_bdm.74FE048120D543F1B09B93E36770170B.edm" localSheetId="20" hidden="1">#REF!</definedName>
    <definedName name="_bdm.7525777147104D40AB59469D4E2F1F7E.edm" localSheetId="19" hidden="1">#REF!</definedName>
    <definedName name="_bdm.7525777147104D40AB59469D4E2F1F7E.edm" localSheetId="20" hidden="1">#REF!</definedName>
    <definedName name="_bdm.75AD8DFF380D4895A6BEAB5FCAFAA6DB.edm" localSheetId="19" hidden="1">#REF!</definedName>
    <definedName name="_bdm.75AD8DFF380D4895A6BEAB5FCAFAA6DB.edm" localSheetId="20" hidden="1">#REF!</definedName>
    <definedName name="_bdm.75C5403A92D54E6491591BC5005B3E7F.edm" localSheetId="19" hidden="1">#REF!</definedName>
    <definedName name="_bdm.75C5403A92D54E6491591BC5005B3E7F.edm" localSheetId="20" hidden="1">#REF!</definedName>
    <definedName name="_bdm.75DA8B58D94E4DC2A29818C555D7511A.edm" localSheetId="19" hidden="1">#REF!</definedName>
    <definedName name="_bdm.75DA8B58D94E4DC2A29818C555D7511A.edm" localSheetId="20" hidden="1">#REF!</definedName>
    <definedName name="_bdm.7602DCFA18194D93BDC5FA0B7A22B1F8.edm" localSheetId="19" hidden="1">#REF!</definedName>
    <definedName name="_bdm.7602DCFA18194D93BDC5FA0B7A22B1F8.edm" localSheetId="20" hidden="1">#REF!</definedName>
    <definedName name="_bdm.7610A2AE51724B3580A4A4E3BBEAFDB3.edm" localSheetId="19" hidden="1">#REF!</definedName>
    <definedName name="_bdm.7610A2AE51724B3580A4A4E3BBEAFDB3.edm" localSheetId="20" hidden="1">#REF!</definedName>
    <definedName name="_bdm.761F2DB738F94757B970F83F4756BE39.edm" localSheetId="19" hidden="1">#REF!</definedName>
    <definedName name="_bdm.761F2DB738F94757B970F83F4756BE39.edm" localSheetId="20" hidden="1">#REF!</definedName>
    <definedName name="_bdm.763EEC100E1F4C6AA921ADA89EBBDE67.edm" localSheetId="19" hidden="1">#REF!</definedName>
    <definedName name="_bdm.763EEC100E1F4C6AA921ADA89EBBDE67.edm" localSheetId="20" hidden="1">#REF!</definedName>
    <definedName name="_bdm.769F75F326494506B03DB45AAAE2D7D5.edm" localSheetId="19" hidden="1">#REF!</definedName>
    <definedName name="_bdm.769F75F326494506B03DB45AAAE2D7D5.edm" localSheetId="20" hidden="1">#REF!</definedName>
    <definedName name="_bdm.76C27A152E7F4DD0A9C4B13E804F8DB9.edm" localSheetId="19" hidden="1">#REF!</definedName>
    <definedName name="_bdm.76C27A152E7F4DD0A9C4B13E804F8DB9.edm" localSheetId="20" hidden="1">#REF!</definedName>
    <definedName name="_bdm.76DC69BCD13849AEADD94EA18CE46DAC.edm" localSheetId="19" hidden="1">#REF!</definedName>
    <definedName name="_bdm.76DC69BCD13849AEADD94EA18CE46DAC.edm" localSheetId="20" hidden="1">#REF!</definedName>
    <definedName name="_bdm.777A0D8BCE914EFD9C0D39287042AC47.edm" localSheetId="19" hidden="1">#REF!</definedName>
    <definedName name="_bdm.777A0D8BCE914EFD9C0D39287042AC47.edm" localSheetId="20" hidden="1">#REF!</definedName>
    <definedName name="_bdm.777B736B9D7E4354B28A28E6C5A54A56.edm" localSheetId="19" hidden="1">#REF!</definedName>
    <definedName name="_bdm.777B736B9D7E4354B28A28E6C5A54A56.edm" localSheetId="20" hidden="1">#REF!</definedName>
    <definedName name="_bdm.77B8B516DA284E49B849D72D74FA161E.edm" localSheetId="19" hidden="1">#REF!</definedName>
    <definedName name="_bdm.77B8B516DA284E49B849D72D74FA161E.edm" localSheetId="20" hidden="1">#REF!</definedName>
    <definedName name="_bdm.78560A55FB46457B85AEB1F34EF05A15.edm" localSheetId="19" hidden="1">#REF!</definedName>
    <definedName name="_bdm.78560A55FB46457B85AEB1F34EF05A15.edm" localSheetId="20" hidden="1">#REF!</definedName>
    <definedName name="_bdm.7947B867DBBB47B9A1DF5C68A4D48493.edm" localSheetId="19" hidden="1">#REF!</definedName>
    <definedName name="_bdm.7947B867DBBB47B9A1DF5C68A4D48493.edm" localSheetId="20" hidden="1">#REF!</definedName>
    <definedName name="_bdm.7A088139B82645BD9D0258850916480F.edm" localSheetId="19" hidden="1">#REF!</definedName>
    <definedName name="_bdm.7A088139B82645BD9D0258850916480F.edm" localSheetId="20" hidden="1">#REF!</definedName>
    <definedName name="_bdm.7A53D4949BB54ED487F8993E9E3F89F4.edm" localSheetId="19" hidden="1">#REF!</definedName>
    <definedName name="_bdm.7A53D4949BB54ED487F8993E9E3F89F4.edm" localSheetId="20" hidden="1">#REF!</definedName>
    <definedName name="_bdm.7A85062AB008499E8D959A2D2FB378A9.edm" localSheetId="19" hidden="1">#REF!</definedName>
    <definedName name="_bdm.7A85062AB008499E8D959A2D2FB378A9.edm" localSheetId="20" hidden="1">#REF!</definedName>
    <definedName name="_bdm.7B1E105E06874B83B6B96F02421B003A.edm" localSheetId="19" hidden="1">#REF!</definedName>
    <definedName name="_bdm.7B1E105E06874B83B6B96F02421B003A.edm" localSheetId="20" hidden="1">#REF!</definedName>
    <definedName name="_bdm.7B2730C0F3B1408FB9899853EF504B03.edm" localSheetId="19" hidden="1">#REF!</definedName>
    <definedName name="_bdm.7B2730C0F3B1408FB9899853EF504B03.edm" localSheetId="20" hidden="1">#REF!</definedName>
    <definedName name="_bdm.7B8B8440ED9447AF87F4326D7F0320D0.edm" localSheetId="19" hidden="1">#REF!</definedName>
    <definedName name="_bdm.7B8B8440ED9447AF87F4326D7F0320D0.edm" localSheetId="20" hidden="1">#REF!</definedName>
    <definedName name="_bdm.7B9B0912B4FE41D39972789CD5A46496.edm" localSheetId="19" hidden="1">#REF!</definedName>
    <definedName name="_bdm.7B9B0912B4FE41D39972789CD5A46496.edm" localSheetId="20" hidden="1">#REF!</definedName>
    <definedName name="_bdm.7BEE48212F15472FBA95E11ED63318A8.edm" localSheetId="19" hidden="1">#REF!</definedName>
    <definedName name="_bdm.7BEE48212F15472FBA95E11ED63318A8.edm" localSheetId="20" hidden="1">#REF!</definedName>
    <definedName name="_bdm.7D845149A2D24F3E81D87688CB96FDC7.edm" localSheetId="19" hidden="1">#REF!</definedName>
    <definedName name="_bdm.7D845149A2D24F3E81D87688CB96FDC7.edm" localSheetId="20" hidden="1">#REF!</definedName>
    <definedName name="_bdm.7DCB267B51004E259A94A82254A9D175.edm" localSheetId="19" hidden="1">#REF!</definedName>
    <definedName name="_bdm.7DCB267B51004E259A94A82254A9D175.edm" localSheetId="20" hidden="1">#REF!</definedName>
    <definedName name="_bdm.7E12F65DB8704E14836B996634CAE702.edm" localSheetId="19" hidden="1">#REF!</definedName>
    <definedName name="_bdm.7E12F65DB8704E14836B996634CAE702.edm" localSheetId="20" hidden="1">#REF!</definedName>
    <definedName name="_bdm.7E9358F991EB4C83BE8FF8A3EC6C9C4F.edm" localSheetId="19" hidden="1">#REF!</definedName>
    <definedName name="_bdm.7E9358F991EB4C83BE8FF8A3EC6C9C4F.edm" localSheetId="20" hidden="1">#REF!</definedName>
    <definedName name="_bdm.7EB34893307546B7954A1B8AEB67FEE5.edm" localSheetId="19" hidden="1">#REF!</definedName>
    <definedName name="_bdm.7EB34893307546B7954A1B8AEB67FEE5.edm" localSheetId="20" hidden="1">#REF!</definedName>
    <definedName name="_bdm.7ECF658B33A9490EA31C0A3514EF266B.edm" localSheetId="19" hidden="1">#REF!</definedName>
    <definedName name="_bdm.7ECF658B33A9490EA31C0A3514EF266B.edm" localSheetId="20" hidden="1">#REF!</definedName>
    <definedName name="_bdm.7F591A3E9F714B8C89621A70DEACB547.edm" localSheetId="19" hidden="1">#REF!</definedName>
    <definedName name="_bdm.7F591A3E9F714B8C89621A70DEACB547.edm" localSheetId="20" hidden="1">#REF!</definedName>
    <definedName name="_bdm.7F891DEEBB324D2EA1BEF29C61D9B41A.edm" localSheetId="19" hidden="1">#REF!</definedName>
    <definedName name="_bdm.7F891DEEBB324D2EA1BEF29C61D9B41A.edm" localSheetId="20" hidden="1">#REF!</definedName>
    <definedName name="_bdm.7FE7BEC853174356813B4D4075A147EC.edm" localSheetId="19" hidden="1">#REF!</definedName>
    <definedName name="_bdm.7FE7BEC853174356813B4D4075A147EC.edm" localSheetId="20" hidden="1">#REF!</definedName>
    <definedName name="_bdm.8087C04E569440B692A46FB3505F2B8E.edm" localSheetId="19" hidden="1">#REF!</definedName>
    <definedName name="_bdm.8087C04E569440B692A46FB3505F2B8E.edm" localSheetId="20" hidden="1">#REF!</definedName>
    <definedName name="_bdm.80CB811B0BE7488E9AB974D6544D3738.edm" localSheetId="19" hidden="1">#REF!</definedName>
    <definedName name="_bdm.80CB811B0BE7488E9AB974D6544D3738.edm" localSheetId="20" hidden="1">#REF!</definedName>
    <definedName name="_bdm.81B6FE3988A64D84B7D9B5351A4E0AF5.edm" localSheetId="19" hidden="1">#REF!</definedName>
    <definedName name="_bdm.81B6FE3988A64D84B7D9B5351A4E0AF5.edm" localSheetId="20" hidden="1">#REF!</definedName>
    <definedName name="_bdm.81BF1E2595E0446BA1DD7A74A1AEE86F.edm" localSheetId="19" hidden="1">#REF!</definedName>
    <definedName name="_bdm.81BF1E2595E0446BA1DD7A74A1AEE86F.edm" localSheetId="20" hidden="1">#REF!</definedName>
    <definedName name="_bdm.81DB7B6335CA41639301F917C30D48DE.edm" localSheetId="19" hidden="1">#REF!</definedName>
    <definedName name="_bdm.81DB7B6335CA41639301F917C30D48DE.edm" localSheetId="20" hidden="1">#REF!</definedName>
    <definedName name="_bdm.8335C8F3FDFC4849B5D94D10685A88BF.edm" localSheetId="19" hidden="1">#REF!</definedName>
    <definedName name="_bdm.8335C8F3FDFC4849B5D94D10685A88BF.edm" localSheetId="20" hidden="1">#REF!</definedName>
    <definedName name="_bdm.83EA1AB9A1194A2088F6D9B94FB55FEE.edm" hidden="1">#N/A</definedName>
    <definedName name="_bdm.84528D0447004154AB403E9FCE8BA4A9.edm" localSheetId="19" hidden="1">#REF!</definedName>
    <definedName name="_bdm.84528D0447004154AB403E9FCE8BA4A9.edm" localSheetId="20" hidden="1">#REF!</definedName>
    <definedName name="_bdm.845B7DB4C04F48F185A365CB9BA38439.edm" localSheetId="19" hidden="1">#REF!</definedName>
    <definedName name="_bdm.845B7DB4C04F48F185A365CB9BA38439.edm" localSheetId="20" hidden="1">#REF!</definedName>
    <definedName name="_bdm.8471694225DF404695884AD4579691AD.edm" localSheetId="19" hidden="1">#REF!</definedName>
    <definedName name="_bdm.8471694225DF404695884AD4579691AD.edm" localSheetId="20" hidden="1">#REF!</definedName>
    <definedName name="_bdm.84BCF937B08A4E578866385D2E15F5A4.edm" localSheetId="19" hidden="1">#REF!</definedName>
    <definedName name="_bdm.84BCF937B08A4E578866385D2E15F5A4.edm" localSheetId="20" hidden="1">#REF!</definedName>
    <definedName name="_bdm.85081C8C300F4E0B8A91E6EC02EE40DD.edm" localSheetId="19" hidden="1">#REF!</definedName>
    <definedName name="_bdm.85081C8C300F4E0B8A91E6EC02EE40DD.edm" localSheetId="20" hidden="1">#REF!</definedName>
    <definedName name="_bdm.851D1A2FCF554D62BA2FE60ABCE89949.edm" localSheetId="19" hidden="1">#REF!</definedName>
    <definedName name="_bdm.851D1A2FCF554D62BA2FE60ABCE89949.edm" localSheetId="20" hidden="1">#REF!</definedName>
    <definedName name="_bdm.8525CDDA2A2140B080008381CF1DBE95.edm" localSheetId="19" hidden="1">#REF!</definedName>
    <definedName name="_bdm.8525CDDA2A2140B080008381CF1DBE95.edm" localSheetId="20" hidden="1">#REF!</definedName>
    <definedName name="_bdm.856916EB54B444A9B4F016E31B6BFE93.edm" localSheetId="19" hidden="1">#REF!</definedName>
    <definedName name="_bdm.856916EB54B444A9B4F016E31B6BFE93.edm" localSheetId="20" hidden="1">#REF!</definedName>
    <definedName name="_bdm.85A8F5E74CE74CEA96A47894B162B872.edm" localSheetId="19" hidden="1">#REF!</definedName>
    <definedName name="_bdm.85A8F5E74CE74CEA96A47894B162B872.edm" localSheetId="20" hidden="1">#REF!</definedName>
    <definedName name="_bdm.85F2EA7281C2447D9A2537B2DB491242.edm" localSheetId="19" hidden="1">#REF!</definedName>
    <definedName name="_bdm.85F2EA7281C2447D9A2537B2DB491242.edm" localSheetId="20" hidden="1">#REF!</definedName>
    <definedName name="_bdm.860AA0F6AC17474BBB5A88DA5A68CE0E.edm" localSheetId="19" hidden="1">#REF!</definedName>
    <definedName name="_bdm.860AA0F6AC17474BBB5A88DA5A68CE0E.edm" localSheetId="20" hidden="1">#REF!</definedName>
    <definedName name="_bdm.863DFF8EF3424C82856AD8A151423754.edm" localSheetId="19" hidden="1">#REF!</definedName>
    <definedName name="_bdm.863DFF8EF3424C82856AD8A151423754.edm" localSheetId="20" hidden="1">#REF!</definedName>
    <definedName name="_bdm.86543D947D5C48659EE1CD3A52D34334.edm" localSheetId="19" hidden="1">#REF!</definedName>
    <definedName name="_bdm.86543D947D5C48659EE1CD3A52D34334.edm" localSheetId="20" hidden="1">#REF!</definedName>
    <definedName name="_bdm.866CFC2B14DB4A3482C9F51802E0ACE1.edm" localSheetId="19" hidden="1">#REF!</definedName>
    <definedName name="_bdm.866CFC2B14DB4A3482C9F51802E0ACE1.edm" localSheetId="20" hidden="1">#REF!</definedName>
    <definedName name="_bdm.86DD7663E2D24CC0A063BD789C1498BF.edm" localSheetId="19" hidden="1">#REF!</definedName>
    <definedName name="_bdm.86DD7663E2D24CC0A063BD789C1498BF.edm" localSheetId="20" hidden="1">#REF!</definedName>
    <definedName name="_bdm.872E5E89327F40BA81015B257D6DDC5B.edm" localSheetId="19" hidden="1">#REF!</definedName>
    <definedName name="_bdm.872E5E89327F40BA81015B257D6DDC5B.edm" localSheetId="20" hidden="1">#REF!</definedName>
    <definedName name="_bdm.8814C25A54D7402E805FE9B055E4FCFC.edm" localSheetId="19" hidden="1">#REF!</definedName>
    <definedName name="_bdm.8814C25A54D7402E805FE9B055E4FCFC.edm" localSheetId="20" hidden="1">#REF!</definedName>
    <definedName name="_bdm.88B04F258CE24E38B4108964ED7ECF8F.edm" localSheetId="19" hidden="1">#REF!</definedName>
    <definedName name="_bdm.88B04F258CE24E38B4108964ED7ECF8F.edm" localSheetId="20" hidden="1">#REF!</definedName>
    <definedName name="_bdm.88EAA5B2C760464C87A106DDEFD8F207.edm" localSheetId="19" hidden="1">#REF!</definedName>
    <definedName name="_bdm.88EAA5B2C760464C87A106DDEFD8F207.edm" localSheetId="20" hidden="1">#REF!</definedName>
    <definedName name="_bdm.88ED894806B642D6B0AA078DD8160798.edm" localSheetId="19" hidden="1">#REF!</definedName>
    <definedName name="_bdm.88ED894806B642D6B0AA078DD8160798.edm" localSheetId="20" hidden="1">#REF!</definedName>
    <definedName name="_bdm.88EFC29838CA445896D9416A2F95BC2E.edm" localSheetId="19" hidden="1">#REF!</definedName>
    <definedName name="_bdm.88EFC29838CA445896D9416A2F95BC2E.edm" localSheetId="20" hidden="1">#REF!</definedName>
    <definedName name="_bdm.89D4162627AF4AB7B8A6F93F48445535.edm" localSheetId="19" hidden="1">#REF!</definedName>
    <definedName name="_bdm.89D4162627AF4AB7B8A6F93F48445535.edm" localSheetId="20" hidden="1">#REF!</definedName>
    <definedName name="_bdm.89E1B0D1642C4CF6B803CE26F584384F.edm" localSheetId="19" hidden="1">#REF!</definedName>
    <definedName name="_bdm.89E1B0D1642C4CF6B803CE26F584384F.edm" localSheetId="20" hidden="1">#REF!</definedName>
    <definedName name="_bdm.8A78F94324C24F72A1DF66CB507BC670.edm" localSheetId="19" hidden="1">#REF!</definedName>
    <definedName name="_bdm.8A78F94324C24F72A1DF66CB507BC670.edm" localSheetId="20" hidden="1">#REF!</definedName>
    <definedName name="_bdm.8B146B43CCAE49AD92B295AB8034A08C.edm" localSheetId="19" hidden="1">#REF!</definedName>
    <definedName name="_bdm.8B146B43CCAE49AD92B295AB8034A08C.edm" localSheetId="20" hidden="1">#REF!</definedName>
    <definedName name="_bdm.8B6F4482CDEF4CFBA0F457788E4DF320.edm" localSheetId="19" hidden="1">#REF!</definedName>
    <definedName name="_bdm.8B6F4482CDEF4CFBA0F457788E4DF320.edm" localSheetId="20" hidden="1">#REF!</definedName>
    <definedName name="_bdm.8BF266FAA43D4E119CB4E3130BFBFB64.edm" localSheetId="19" hidden="1">#REF!</definedName>
    <definedName name="_bdm.8BF266FAA43D4E119CB4E3130BFBFB64.edm" localSheetId="20" hidden="1">#REF!</definedName>
    <definedName name="_bdm.8C617BB96E4E43C7A461653B77A301BD.edm" localSheetId="19" hidden="1">#REF!</definedName>
    <definedName name="_bdm.8C617BB96E4E43C7A461653B77A301BD.edm" localSheetId="20" hidden="1">#REF!</definedName>
    <definedName name="_bdm.8CA6007BB8444CE5922FB5088FC9DA7A.edm" localSheetId="19" hidden="1">#REF!</definedName>
    <definedName name="_bdm.8CA6007BB8444CE5922FB5088FC9DA7A.edm" localSheetId="20" hidden="1">#REF!</definedName>
    <definedName name="_bdm.8CB81F18FD23416DBCAB4AD632DE77D5.edm" localSheetId="19" hidden="1">#REF!</definedName>
    <definedName name="_bdm.8CB81F18FD23416DBCAB4AD632DE77D5.edm" localSheetId="20" hidden="1">#REF!</definedName>
    <definedName name="_bdm.8CD269A8379847EC9C1D78F67BFBC6B1.edm" localSheetId="19" hidden="1">#REF!</definedName>
    <definedName name="_bdm.8CD269A8379847EC9C1D78F67BFBC6B1.edm" localSheetId="20" hidden="1">#REF!</definedName>
    <definedName name="_bdm.8CE0C0C82F7F43DBAA6DDED3FE4BDB07.edm" localSheetId="19" hidden="1">#REF!</definedName>
    <definedName name="_bdm.8CE0C0C82F7F43DBAA6DDED3FE4BDB07.edm" localSheetId="20" hidden="1">#REF!</definedName>
    <definedName name="_bdm.8D18E83211BE4A099F610790E91503D8.edm" localSheetId="19" hidden="1">#REF!</definedName>
    <definedName name="_bdm.8D18E83211BE4A099F610790E91503D8.edm" localSheetId="20" hidden="1">#REF!</definedName>
    <definedName name="_bdm.8D509EDD8232458891372ED87666B69C.edm" localSheetId="19" hidden="1">#REF!</definedName>
    <definedName name="_bdm.8D509EDD8232458891372ED87666B69C.edm" localSheetId="20" hidden="1">#REF!</definedName>
    <definedName name="_bdm.8DA3023C893F48268F93022973302FFD.edm" localSheetId="19" hidden="1">#REF!</definedName>
    <definedName name="_bdm.8DA3023C893F48268F93022973302FFD.edm" localSheetId="20" hidden="1">#REF!</definedName>
    <definedName name="_bdm.8DF53E19205C4757AA1C3CBC5A76E966.edm" localSheetId="19" hidden="1">#REF!</definedName>
    <definedName name="_bdm.8DF53E19205C4757AA1C3CBC5A76E966.edm" localSheetId="20" hidden="1">#REF!</definedName>
    <definedName name="_bdm.8EA967CADEB946ADB8DC77265C16D613.edm" localSheetId="19" hidden="1">#REF!</definedName>
    <definedName name="_bdm.8EA967CADEB946ADB8DC77265C16D613.edm" localSheetId="20" hidden="1">#REF!</definedName>
    <definedName name="_bdm.8EC2EE40A7E6401394BC4728EBE80E02.edm" localSheetId="19" hidden="1">#REF!</definedName>
    <definedName name="_bdm.8EC2EE40A7E6401394BC4728EBE80E02.edm" localSheetId="20" hidden="1">#REF!</definedName>
    <definedName name="_bdm.8ECEA214E0AF4018AC0E1C00C71337FC.edm" localSheetId="19" hidden="1">#REF!</definedName>
    <definedName name="_bdm.8ECEA214E0AF4018AC0E1C00C71337FC.edm" localSheetId="20" hidden="1">#REF!</definedName>
    <definedName name="_bdm.8F811966E9CD48FCA09AC40FA0609A6A.edm" localSheetId="19" hidden="1">#REF!</definedName>
    <definedName name="_bdm.8F811966E9CD48FCA09AC40FA0609A6A.edm" localSheetId="20" hidden="1">#REF!</definedName>
    <definedName name="_bdm.9081A52115B24FBCA273B9884C68EB73.edm" localSheetId="19" hidden="1">#REF!</definedName>
    <definedName name="_bdm.9081A52115B24FBCA273B9884C68EB73.edm" localSheetId="20" hidden="1">#REF!</definedName>
    <definedName name="_bdm.90EC99B956D74088903439A79C570FB5.edm" localSheetId="19" hidden="1">#REF!</definedName>
    <definedName name="_bdm.90EC99B956D74088903439A79C570FB5.edm" localSheetId="20" hidden="1">#REF!</definedName>
    <definedName name="_bdm.913856CB09DE4F1CAD0F2C81BE83029D.edm" localSheetId="19" hidden="1">#REF!</definedName>
    <definedName name="_bdm.913856CB09DE4F1CAD0F2C81BE83029D.edm" localSheetId="20" hidden="1">#REF!</definedName>
    <definedName name="_bdm.91977EFD388746B7992B639A7FB565EA.edm" localSheetId="19" hidden="1">#REF!</definedName>
    <definedName name="_bdm.91977EFD388746B7992B639A7FB565EA.edm" localSheetId="20" hidden="1">#REF!</definedName>
    <definedName name="_bdm.920A98D4E79344BFA3E6EA0599376DEA.edm" localSheetId="19" hidden="1">#REF!</definedName>
    <definedName name="_bdm.920A98D4E79344BFA3E6EA0599376DEA.edm" localSheetId="20" hidden="1">#REF!</definedName>
    <definedName name="_bdm.9262B2816DE04651AB17BFCCF4B1AE1D.edm" localSheetId="19" hidden="1">#REF!</definedName>
    <definedName name="_bdm.9262B2816DE04651AB17BFCCF4B1AE1D.edm" localSheetId="20" hidden="1">#REF!</definedName>
    <definedName name="_bdm.92A06BC8966841279524247F39417F73.edm" localSheetId="19" hidden="1">#REF!</definedName>
    <definedName name="_bdm.92A06BC8966841279524247F39417F73.edm" localSheetId="20" hidden="1">#REF!</definedName>
    <definedName name="_bdm.92A11B92652F46A79104BDB7AD6382F0.edm" localSheetId="19" hidden="1">#REF!</definedName>
    <definedName name="_bdm.92A11B92652F46A79104BDB7AD6382F0.edm" localSheetId="20" hidden="1">#REF!</definedName>
    <definedName name="_bdm.92CA1888745D4923A73A1539926E7578.edm" localSheetId="19" hidden="1">#REF!</definedName>
    <definedName name="_bdm.92CA1888745D4923A73A1539926E7578.edm" localSheetId="20" hidden="1">#REF!</definedName>
    <definedName name="_bdm.937AD6E8B6954BE8A45006A8E15820F9.edm" localSheetId="19" hidden="1">#REF!</definedName>
    <definedName name="_bdm.937AD6E8B6954BE8A45006A8E15820F9.edm" localSheetId="20" hidden="1">#REF!</definedName>
    <definedName name="_bdm.93EB14EA8520407BBFCD03A8B4E65721.edm" localSheetId="19" hidden="1">#REF!</definedName>
    <definedName name="_bdm.93EB14EA8520407BBFCD03A8B4E65721.edm" localSheetId="20" hidden="1">#REF!</definedName>
    <definedName name="_bdm.93EFB64D92BA48A493EA562D7D3EA9E9.edm" localSheetId="19" hidden="1">#REF!</definedName>
    <definedName name="_bdm.93EFB64D92BA48A493EA562D7D3EA9E9.edm" localSheetId="20" hidden="1">#REF!</definedName>
    <definedName name="_bdm.9404B9BDBEF349F9B6E04CBD98A3A571.edm" localSheetId="19" hidden="1">#REF!</definedName>
    <definedName name="_bdm.9404B9BDBEF349F9B6E04CBD98A3A571.edm" localSheetId="20" hidden="1">#REF!</definedName>
    <definedName name="_bdm.94051F4B5F644645AF6351409F76C054.edm" localSheetId="19" hidden="1">#REF!</definedName>
    <definedName name="_bdm.94051F4B5F644645AF6351409F76C054.edm" localSheetId="20" hidden="1">#REF!</definedName>
    <definedName name="_bdm.9407058C69404118929914A702DC1F83.edm" localSheetId="19" hidden="1">#REF!</definedName>
    <definedName name="_bdm.9407058C69404118929914A702DC1F83.edm" localSheetId="20" hidden="1">#REF!</definedName>
    <definedName name="_bdm.941F700425314FAF9B36D15437968DCE.edm" localSheetId="19" hidden="1">#REF!</definedName>
    <definedName name="_bdm.941F700425314FAF9B36D15437968DCE.edm" localSheetId="20" hidden="1">#REF!</definedName>
    <definedName name="_bdm.9504F2E1A7144B53BA032139639B61DB.edm" localSheetId="19" hidden="1">#REF!</definedName>
    <definedName name="_bdm.9504F2E1A7144B53BA032139639B61DB.edm" localSheetId="20" hidden="1">#REF!</definedName>
    <definedName name="_bdm.9515B4B86B6D4EC9A496B16979F6EA36.edm" localSheetId="19" hidden="1">#REF!</definedName>
    <definedName name="_bdm.9515B4B86B6D4EC9A496B16979F6EA36.edm" localSheetId="20" hidden="1">#REF!</definedName>
    <definedName name="_bdm.95FE1229D94246D8A54476B1475B9E96.edm" localSheetId="19" hidden="1">#REF!</definedName>
    <definedName name="_bdm.95FE1229D94246D8A54476B1475B9E96.edm" localSheetId="20" hidden="1">#REF!</definedName>
    <definedName name="_bdm.966E4E8931A2437C9C948E9C6D59A938.edm" localSheetId="19" hidden="1">#REF!</definedName>
    <definedName name="_bdm.966E4E8931A2437C9C948E9C6D59A938.edm" localSheetId="20" hidden="1">#REF!</definedName>
    <definedName name="_bdm.96AC9E87F59D4390BAD4A902054A1CCF.edm" hidden="1">#N/A</definedName>
    <definedName name="_bdm.96C8D002FFA444E9B9565AEA961A9DD1.edm" localSheetId="19" hidden="1">#REF!</definedName>
    <definedName name="_bdm.96C8D002FFA444E9B9565AEA961A9DD1.edm" localSheetId="20" hidden="1">#REF!</definedName>
    <definedName name="_bdm.96D4A4BF09A542C49F2D83D93DC65910.edm" localSheetId="19" hidden="1">#REF!</definedName>
    <definedName name="_bdm.96D4A4BF09A542C49F2D83D93DC65910.edm" localSheetId="20" hidden="1">#REF!</definedName>
    <definedName name="_bdm.9713A4BE9EB543749CD1AF525686A743.edm" localSheetId="19" hidden="1">#REF!</definedName>
    <definedName name="_bdm.9713A4BE9EB543749CD1AF525686A743.edm" localSheetId="20" hidden="1">#REF!</definedName>
    <definedName name="_bdm.975B7485AF8A46A7983E3DDC51F71A4A.edm" localSheetId="19" hidden="1">#REF!</definedName>
    <definedName name="_bdm.975B7485AF8A46A7983E3DDC51F71A4A.edm" localSheetId="20" hidden="1">#REF!</definedName>
    <definedName name="_bdm.97A1D0B254B04DF9910DE447C6A58402.edm" localSheetId="19" hidden="1">#REF!</definedName>
    <definedName name="_bdm.97A1D0B254B04DF9910DE447C6A58402.edm" localSheetId="20" hidden="1">#REF!</definedName>
    <definedName name="_bdm.97B4EF6148FD49D2A0B5737D0BFB1944.edm" localSheetId="19" hidden="1">#REF!</definedName>
    <definedName name="_bdm.97B4EF6148FD49D2A0B5737D0BFB1944.edm" localSheetId="20" hidden="1">#REF!</definedName>
    <definedName name="_bdm.97C98F9023354A09B1E32750E19E297F.edm" localSheetId="19" hidden="1">#REF!</definedName>
    <definedName name="_bdm.97C98F9023354A09B1E32750E19E297F.edm" localSheetId="20" hidden="1">#REF!</definedName>
    <definedName name="_bdm.97EFCB6492D84F5EB596400E4DA386DB.edm" localSheetId="19" hidden="1">#REF!</definedName>
    <definedName name="_bdm.97EFCB6492D84F5EB596400E4DA386DB.edm" localSheetId="20" hidden="1">#REF!</definedName>
    <definedName name="_bdm.97FF311B97954553ACBB9A61851B7B4D.edm" localSheetId="19" hidden="1">#REF!</definedName>
    <definedName name="_bdm.97FF311B97954553ACBB9A61851B7B4D.edm" localSheetId="20" hidden="1">#REF!</definedName>
    <definedName name="_bdm.9898CE534D034ED5964FC581C9C8336A.edm" localSheetId="19" hidden="1">#REF!</definedName>
    <definedName name="_bdm.9898CE534D034ED5964FC581C9C8336A.edm" localSheetId="20" hidden="1">#REF!</definedName>
    <definedName name="_bdm.997EFA4E8D1944BFB7663A9E7D4CEACE.edm" localSheetId="19" hidden="1">#REF!</definedName>
    <definedName name="_bdm.997EFA4E8D1944BFB7663A9E7D4CEACE.edm" localSheetId="20" hidden="1">#REF!</definedName>
    <definedName name="_bdm.998FAAE4C00048C3ACD618CACFF53F9B.edm" localSheetId="19" hidden="1">#REF!</definedName>
    <definedName name="_bdm.998FAAE4C00048C3ACD618CACFF53F9B.edm" localSheetId="20" hidden="1">#REF!</definedName>
    <definedName name="_bdm.999F3C856B3F4DAF8DCC9840501548EC.edm" localSheetId="19" hidden="1">#REF!</definedName>
    <definedName name="_bdm.999F3C856B3F4DAF8DCC9840501548EC.edm" localSheetId="20" hidden="1">#REF!</definedName>
    <definedName name="_bdm.99DFFCB79E1A4A94B3E7AC288A901BA6.edm" localSheetId="19" hidden="1">#REF!</definedName>
    <definedName name="_bdm.99DFFCB79E1A4A94B3E7AC288A901BA6.edm" localSheetId="20" hidden="1">#REF!</definedName>
    <definedName name="_bdm.99EA657500174444B4C51BC18A86607A.edm" localSheetId="19" hidden="1">#REF!</definedName>
    <definedName name="_bdm.99EA657500174444B4C51BC18A86607A.edm" localSheetId="20" hidden="1">#REF!</definedName>
    <definedName name="_bdm.9A0B3594AFC1426F8914289D66466920.edm" localSheetId="19" hidden="1">#REF!</definedName>
    <definedName name="_bdm.9A0B3594AFC1426F8914289D66466920.edm" localSheetId="20" hidden="1">#REF!</definedName>
    <definedName name="_bdm.9A7DF78BAC3C43FDAFE9A182ED93B7EA.edm" localSheetId="19" hidden="1">#REF!</definedName>
    <definedName name="_bdm.9A7DF78BAC3C43FDAFE9A182ED93B7EA.edm" localSheetId="20" hidden="1">#REF!</definedName>
    <definedName name="_bdm.9AAD46CCC6E14B6DB6A8105D74A08649.edm" localSheetId="19" hidden="1">#REF!</definedName>
    <definedName name="_bdm.9AAD46CCC6E14B6DB6A8105D74A08649.edm" localSheetId="20" hidden="1">#REF!</definedName>
    <definedName name="_bdm.9AB8C6C8B4074EBAB076E3E27BF0AEB0.edm" localSheetId="19" hidden="1">#REF!</definedName>
    <definedName name="_bdm.9AB8C6C8B4074EBAB076E3E27BF0AEB0.edm" localSheetId="20" hidden="1">#REF!</definedName>
    <definedName name="_bdm.9B5C1BC54C8B4EB0AD81B4C393652E80.edm" localSheetId="19" hidden="1">#REF!</definedName>
    <definedName name="_bdm.9B5C1BC54C8B4EB0AD81B4C393652E80.edm" localSheetId="20" hidden="1">#REF!</definedName>
    <definedName name="_bdm.9B6EC439FDA64DB9BB609027E59C8E31.edm" localSheetId="19" hidden="1">#REF!</definedName>
    <definedName name="_bdm.9B6EC439FDA64DB9BB609027E59C8E31.edm" localSheetId="20" hidden="1">#REF!</definedName>
    <definedName name="_bdm.9B8CF3664F6C4495803E33182111E8C4.edm" localSheetId="19" hidden="1">#REF!</definedName>
    <definedName name="_bdm.9B8CF3664F6C4495803E33182111E8C4.edm" localSheetId="20" hidden="1">#REF!</definedName>
    <definedName name="_bdm.9C6069F144254C74A719C2231972252C.edm" localSheetId="19" hidden="1">#REF!</definedName>
    <definedName name="_bdm.9C6069F144254C74A719C2231972252C.edm" localSheetId="20" hidden="1">#REF!</definedName>
    <definedName name="_bdm.9C6083791D4D444DBF0A17EF09CFA8A2.edm" localSheetId="19" hidden="1">#REF!</definedName>
    <definedName name="_bdm.9C6083791D4D444DBF0A17EF09CFA8A2.edm" localSheetId="20" hidden="1">#REF!</definedName>
    <definedName name="_bdm.9CDC8A4B1F354354AA22B2BCC1460D32.edm" localSheetId="19" hidden="1">#REF!</definedName>
    <definedName name="_bdm.9CDC8A4B1F354354AA22B2BCC1460D32.edm" localSheetId="20" hidden="1">#REF!</definedName>
    <definedName name="_bdm.9D5D359A3F484166918ACFDCCE976449.edm" localSheetId="19" hidden="1">#REF!</definedName>
    <definedName name="_bdm.9D5D359A3F484166918ACFDCCE976449.edm" localSheetId="20" hidden="1">#REF!</definedName>
    <definedName name="_bdm.9D784C144B874CBCA852A73688B38B08.edm" localSheetId="19" hidden="1">#REF!</definedName>
    <definedName name="_bdm.9D784C144B874CBCA852A73688B38B08.edm" localSheetId="20" hidden="1">#REF!</definedName>
    <definedName name="_bdm.9E60F81690C440EEB565CD475D1E38B9.edm" localSheetId="19" hidden="1">#REF!</definedName>
    <definedName name="_bdm.9E60F81690C440EEB565CD475D1E38B9.edm" localSheetId="20" hidden="1">#REF!</definedName>
    <definedName name="_bdm.9EA39FAFF24E41C791FFA7CFF2F72700.edm" localSheetId="19" hidden="1">#REF!</definedName>
    <definedName name="_bdm.9EA39FAFF24E41C791FFA7CFF2F72700.edm" localSheetId="20" hidden="1">#REF!</definedName>
    <definedName name="_bdm.9EB4553AE88A4CD382A790F6FD8A8D72.edm" localSheetId="19" hidden="1">#REF!</definedName>
    <definedName name="_bdm.9EB4553AE88A4CD382A790F6FD8A8D72.edm" localSheetId="20" hidden="1">#REF!</definedName>
    <definedName name="_bdm.9EF6A7360BB44DDB8B94810A1B2045D4.edm" localSheetId="19" hidden="1">#REF!</definedName>
    <definedName name="_bdm.9EF6A7360BB44DDB8B94810A1B2045D4.edm" localSheetId="20" hidden="1">#REF!</definedName>
    <definedName name="_bdm.9F23F43D771D417CB114174A4649974C.edm" localSheetId="19" hidden="1">#REF!</definedName>
    <definedName name="_bdm.9F23F43D771D417CB114174A4649974C.edm" localSheetId="20" hidden="1">#REF!</definedName>
    <definedName name="_bdm.9FB2FF1C6227433BA07FE8409ACE6360.edm" localSheetId="19" hidden="1">#REF!</definedName>
    <definedName name="_bdm.9FB2FF1C6227433BA07FE8409ACE6360.edm" localSheetId="20" hidden="1">#REF!</definedName>
    <definedName name="_bdm.9FBA37375A4E4F32909930FFECFCBAD7.edm" localSheetId="19" hidden="1">#REF!</definedName>
    <definedName name="_bdm.9FBA37375A4E4F32909930FFECFCBAD7.edm" localSheetId="20" hidden="1">#REF!</definedName>
    <definedName name="_bdm.9FE93B09E86641F4874D833DA9CD9905.edm" localSheetId="19" hidden="1">#REF!</definedName>
    <definedName name="_bdm.9FE93B09E86641F4874D833DA9CD9905.edm" localSheetId="20" hidden="1">#REF!</definedName>
    <definedName name="_bdm.A109DD5756FE477C80CF3AB43F879B8B.edm" localSheetId="19" hidden="1">#REF!</definedName>
    <definedName name="_bdm.A109DD5756FE477C80CF3AB43F879B8B.edm" localSheetId="20" hidden="1">#REF!</definedName>
    <definedName name="_bdm.A15B74896362476C92432ED7D2FC04E0.edm" localSheetId="19" hidden="1">#REF!</definedName>
    <definedName name="_bdm.A15B74896362476C92432ED7D2FC04E0.edm" localSheetId="20" hidden="1">#REF!</definedName>
    <definedName name="_bdm.A1A829E050FB455EB7D8EB363E20BCAF.edm" localSheetId="19" hidden="1">#REF!</definedName>
    <definedName name="_bdm.A1A829E050FB455EB7D8EB363E20BCAF.edm" localSheetId="20" hidden="1">#REF!</definedName>
    <definedName name="_bdm.A2C3E8907CCD48E085224AB75FD3FAE8.edm" localSheetId="19" hidden="1">#REF!</definedName>
    <definedName name="_bdm.A2C3E8907CCD48E085224AB75FD3FAE8.edm" localSheetId="20" hidden="1">#REF!</definedName>
    <definedName name="_bdm.A32F691A7C4843ADACF4C13ABB6B2075.edm" localSheetId="19" hidden="1">#REF!</definedName>
    <definedName name="_bdm.A32F691A7C4843ADACF4C13ABB6B2075.edm" localSheetId="20" hidden="1">#REF!</definedName>
    <definedName name="_bdm.A3B0F4E921E04EB692381B2966DDF35D.edm" localSheetId="19" hidden="1">#REF!</definedName>
    <definedName name="_bdm.A3B0F4E921E04EB692381B2966DDF35D.edm" localSheetId="20" hidden="1">#REF!</definedName>
    <definedName name="_bdm.A3D51C93F38A40589BF2402991B643B4.edm" localSheetId="19" hidden="1">#REF!</definedName>
    <definedName name="_bdm.A3D51C93F38A40589BF2402991B643B4.edm" localSheetId="20" hidden="1">#REF!</definedName>
    <definedName name="_bdm.A516186CEA8E407181B3095715AFC2AE.edm" localSheetId="19" hidden="1">#REF!</definedName>
    <definedName name="_bdm.A516186CEA8E407181B3095715AFC2AE.edm" localSheetId="20" hidden="1">#REF!</definedName>
    <definedName name="_bdm.A5BF22E22B0F46D8BCFECB2557B36629.edm" localSheetId="19" hidden="1">#REF!</definedName>
    <definedName name="_bdm.A5BF22E22B0F46D8BCFECB2557B36629.edm" localSheetId="20" hidden="1">#REF!</definedName>
    <definedName name="_bdm.A60A25C51A184104987FADD4AEA9A921.edm" localSheetId="19" hidden="1">#REF!</definedName>
    <definedName name="_bdm.A60A25C51A184104987FADD4AEA9A921.edm" localSheetId="20" hidden="1">#REF!</definedName>
    <definedName name="_bdm.A6185F69B8754FAF82645489184C8F5D.edm" localSheetId="19" hidden="1">#REF!</definedName>
    <definedName name="_bdm.A6185F69B8754FAF82645489184C8F5D.edm" localSheetId="20" hidden="1">#REF!</definedName>
    <definedName name="_bdm.A61C1D190FD742AF96A5879905C40A51.edm" localSheetId="19" hidden="1">#REF!</definedName>
    <definedName name="_bdm.A61C1D190FD742AF96A5879905C40A51.edm" localSheetId="20" hidden="1">#REF!</definedName>
    <definedName name="_bdm.A62C445167D2408591EB35A43A1B9C86.edm" localSheetId="19" hidden="1">#REF!</definedName>
    <definedName name="_bdm.A62C445167D2408591EB35A43A1B9C86.edm" localSheetId="20" hidden="1">#REF!</definedName>
    <definedName name="_bdm.A68FB14AC4F149368D710EB78DD0AD5A.edm" localSheetId="19" hidden="1">#REF!</definedName>
    <definedName name="_bdm.A68FB14AC4F149368D710EB78DD0AD5A.edm" localSheetId="20" hidden="1">#REF!</definedName>
    <definedName name="_bdm.A69A8048FDED4687BA4B2FC9D0AFC669.edm" localSheetId="19" hidden="1">#REF!</definedName>
    <definedName name="_bdm.A69A8048FDED4687BA4B2FC9D0AFC669.edm" localSheetId="20" hidden="1">#REF!</definedName>
    <definedName name="_bdm.A6ADA272B1484E02AE18E56B58B194D2.edm" localSheetId="19" hidden="1">#REF!</definedName>
    <definedName name="_bdm.A6ADA272B1484E02AE18E56B58B194D2.edm" localSheetId="20" hidden="1">#REF!</definedName>
    <definedName name="_bdm.A72CE150D754437A96A0E540416EDDAB.edm" localSheetId="19" hidden="1">#REF!</definedName>
    <definedName name="_bdm.A72CE150D754437A96A0E540416EDDAB.edm" localSheetId="20" hidden="1">#REF!</definedName>
    <definedName name="_bdm.A7316995778142638E41F6C93810DDAF.edm" localSheetId="19" hidden="1">#REF!</definedName>
    <definedName name="_bdm.A7316995778142638E41F6C93810DDAF.edm" localSheetId="20" hidden="1">#REF!</definedName>
    <definedName name="_bdm.A7624BAAFFF747FEA9361B1E658DB838.edm" localSheetId="19" hidden="1">#REF!</definedName>
    <definedName name="_bdm.A7624BAAFFF747FEA9361B1E658DB838.edm" localSheetId="20" hidden="1">#REF!</definedName>
    <definedName name="_bdm.A83925422A954963B5D566ECC76508A0.edm" localSheetId="19" hidden="1">#REF!</definedName>
    <definedName name="_bdm.A83925422A954963B5D566ECC76508A0.edm" localSheetId="20" hidden="1">#REF!</definedName>
    <definedName name="_bdm.A8419E435ADC44C39F09373786D31FF4.edm" localSheetId="19" hidden="1">#REF!</definedName>
    <definedName name="_bdm.A8419E435ADC44C39F09373786D31FF4.edm" localSheetId="20" hidden="1">#REF!</definedName>
    <definedName name="_bdm.A877ED0121AE489599CCE584198DC119.edm" localSheetId="19" hidden="1">#REF!</definedName>
    <definedName name="_bdm.A877ED0121AE489599CCE584198DC119.edm" localSheetId="20" hidden="1">#REF!</definedName>
    <definedName name="_bdm.A8B4826C69F248A6A1F25C9D1A845F6A.edm" localSheetId="19" hidden="1">#REF!</definedName>
    <definedName name="_bdm.A8B4826C69F248A6A1F25C9D1A845F6A.edm" localSheetId="20" hidden="1">#REF!</definedName>
    <definedName name="_bdm.A8B8402904B44F93ABFE6E43F019641C.edm" localSheetId="19" hidden="1">#REF!</definedName>
    <definedName name="_bdm.A8B8402904B44F93ABFE6E43F019641C.edm" localSheetId="20" hidden="1">#REF!</definedName>
    <definedName name="_bdm.A90A1ABEDFC241238120603D648015AB.edm" localSheetId="19" hidden="1">#REF!</definedName>
    <definedName name="_bdm.A90A1ABEDFC241238120603D648015AB.edm" localSheetId="20" hidden="1">#REF!</definedName>
    <definedName name="_bdm.A9668E15EEB442DEAA90971ABE20DADC.edm" localSheetId="19" hidden="1">#REF!</definedName>
    <definedName name="_bdm.A9668E15EEB442DEAA90971ABE20DADC.edm" localSheetId="20" hidden="1">#REF!</definedName>
    <definedName name="_bdm.A9D92FD5F2CE42ED8F79CFC902A82CE3.edm" localSheetId="19" hidden="1">#REF!</definedName>
    <definedName name="_bdm.A9D92FD5F2CE42ED8F79CFC902A82CE3.edm" localSheetId="20" hidden="1">#REF!</definedName>
    <definedName name="_bdm.AA247DB88E18430598D3BEA0823835A8.edm" localSheetId="19" hidden="1">#REF!</definedName>
    <definedName name="_bdm.AA247DB88E18430598D3BEA0823835A8.edm" localSheetId="20" hidden="1">#REF!</definedName>
    <definedName name="_bdm.AA2C071BE44C4EA4926EC2C49D63201F.edm" localSheetId="19" hidden="1">#REF!</definedName>
    <definedName name="_bdm.AA2C071BE44C4EA4926EC2C49D63201F.edm" localSheetId="20" hidden="1">#REF!</definedName>
    <definedName name="_bdm.AA2F05398F7947BE89E20A300011AC15.edm" localSheetId="19" hidden="1">#REF!</definedName>
    <definedName name="_bdm.AA2F05398F7947BE89E20A300011AC15.edm" localSheetId="20" hidden="1">#REF!</definedName>
    <definedName name="_bdm.AA8C513AE55F4529879898DFFCF6F462.edm" localSheetId="19" hidden="1">#REF!</definedName>
    <definedName name="_bdm.AA8C513AE55F4529879898DFFCF6F462.edm" localSheetId="20" hidden="1">#REF!</definedName>
    <definedName name="_bdm.AA90887524694A14BF92AD356BA0EADA.edm" localSheetId="19" hidden="1">#REF!</definedName>
    <definedName name="_bdm.AA90887524694A14BF92AD356BA0EADA.edm" localSheetId="20" hidden="1">#REF!</definedName>
    <definedName name="_bdm.AA93FFE1978F41C1B974E3DC6A869DDC.edm" localSheetId="19" hidden="1">#REF!</definedName>
    <definedName name="_bdm.AA93FFE1978F41C1B974E3DC6A869DDC.edm" localSheetId="20" hidden="1">#REF!</definedName>
    <definedName name="_bdm.AAEA1928E7EB44CD9EF0024763E554AF.edm" localSheetId="19" hidden="1">#REF!</definedName>
    <definedName name="_bdm.AAEA1928E7EB44CD9EF0024763E554AF.edm" localSheetId="20" hidden="1">#REF!</definedName>
    <definedName name="_bdm.AB219F1E45374FB3A33B1A39369BC95A.edm" localSheetId="19" hidden="1">#REF!</definedName>
    <definedName name="_bdm.AB219F1E45374FB3A33B1A39369BC95A.edm" localSheetId="20" hidden="1">#REF!</definedName>
    <definedName name="_bdm.AB5453AE1C264CE689AA2F6737159B01.edm" localSheetId="19" hidden="1">#REF!</definedName>
    <definedName name="_bdm.AB5453AE1C264CE689AA2F6737159B01.edm" localSheetId="20" hidden="1">#REF!</definedName>
    <definedName name="_bdm.AB6F306A893E46FDB5616264EE8DE9AD.edm" localSheetId="19" hidden="1">#REF!</definedName>
    <definedName name="_bdm.AB6F306A893E46FDB5616264EE8DE9AD.edm" localSheetId="20" hidden="1">#REF!</definedName>
    <definedName name="_bdm.ABA635C9D6544014874F51DFC4A4A915.edm" localSheetId="19" hidden="1">#REF!</definedName>
    <definedName name="_bdm.ABA635C9D6544014874F51DFC4A4A915.edm" localSheetId="20" hidden="1">#REF!</definedName>
    <definedName name="_bdm.AC7648D29E834EB184EF24429300BEFA.edm" localSheetId="19" hidden="1">#REF!</definedName>
    <definedName name="_bdm.AC7648D29E834EB184EF24429300BEFA.edm" localSheetId="20" hidden="1">#REF!</definedName>
    <definedName name="_bdm.ACB35EF5717C4F9189062D79F6857392.edm" localSheetId="19" hidden="1">#REF!</definedName>
    <definedName name="_bdm.ACB35EF5717C4F9189062D79F6857392.edm" localSheetId="20" hidden="1">#REF!</definedName>
    <definedName name="_bdm.AD9236E9C7AF473CA74110766A11081B.edm" localSheetId="19" hidden="1">#REF!</definedName>
    <definedName name="_bdm.AD9236E9C7AF473CA74110766A11081B.edm" localSheetId="20" hidden="1">#REF!</definedName>
    <definedName name="_bdm.ADB9694CC9C2474CA343766A93E95089.edm" localSheetId="19" hidden="1">#REF!</definedName>
    <definedName name="_bdm.ADB9694CC9C2474CA343766A93E95089.edm" localSheetId="20" hidden="1">#REF!</definedName>
    <definedName name="_bdm.AE44D4798ACB11D6A4210008021EFA83.edm" localSheetId="19" hidden="1">#REF!</definedName>
    <definedName name="_bdm.AE44D4798ACB11D6A4210008021EFA83.edm" localSheetId="20" hidden="1">#REF!</definedName>
    <definedName name="_bdm.AEE203B989C4407E92001B9AB12B0052.edm" localSheetId="19" hidden="1">#REF!</definedName>
    <definedName name="_bdm.AEE203B989C4407E92001B9AB12B0052.edm" localSheetId="20" hidden="1">#REF!</definedName>
    <definedName name="_bdm.AF9E7C79A08B48D282B6925D1F0ED1F3.edm" localSheetId="19" hidden="1">#REF!</definedName>
    <definedName name="_bdm.AF9E7C79A08B48D282B6925D1F0ED1F3.edm" localSheetId="20" hidden="1">#REF!</definedName>
    <definedName name="_bdm.AFB9FA4565F1445EA592347E5F102C10.edm" localSheetId="19" hidden="1">#REF!</definedName>
    <definedName name="_bdm.AFB9FA4565F1445EA592347E5F102C10.edm" localSheetId="20" hidden="1">#REF!</definedName>
    <definedName name="_bdm.AFC15E9492224B3C92A45945772C7A2A.edm" localSheetId="19" hidden="1">#REF!</definedName>
    <definedName name="_bdm.AFC15E9492224B3C92A45945772C7A2A.edm" localSheetId="20" hidden="1">#REF!</definedName>
    <definedName name="_bdm.B0290FBAB382497C93F636724BB83DAB.edm" localSheetId="19" hidden="1">#REF!</definedName>
    <definedName name="_bdm.B0290FBAB382497C93F636724BB83DAB.edm" localSheetId="20" hidden="1">#REF!</definedName>
    <definedName name="_bdm.B03C8C2FEC834687B5CB9569E61C6D0A.edm" localSheetId="19" hidden="1">#REF!</definedName>
    <definedName name="_bdm.B03C8C2FEC834687B5CB9569E61C6D0A.edm" localSheetId="20" hidden="1">#REF!</definedName>
    <definedName name="_bdm.B04221C0A02A413C968B5EA1825F38A8.edm" localSheetId="19" hidden="1">#REF!</definedName>
    <definedName name="_bdm.B04221C0A02A413C968B5EA1825F38A8.edm" localSheetId="20" hidden="1">#REF!</definedName>
    <definedName name="_bdm.B049817A06B74BDDB2570ED36AD7C39A.edm" localSheetId="19" hidden="1">#REF!</definedName>
    <definedName name="_bdm.B049817A06B74BDDB2570ED36AD7C39A.edm" localSheetId="20" hidden="1">#REF!</definedName>
    <definedName name="_bdm.B1E834157A134AC496DF9F536740AC22.edm" localSheetId="19" hidden="1">#REF!</definedName>
    <definedName name="_bdm.B1E834157A134AC496DF9F536740AC22.edm" localSheetId="20" hidden="1">#REF!</definedName>
    <definedName name="_bdm.B20EFFDD54054C44AE60AE2CD2114108.edm" localSheetId="19" hidden="1">#REF!</definedName>
    <definedName name="_bdm.B20EFFDD54054C44AE60AE2CD2114108.edm" localSheetId="20" hidden="1">#REF!</definedName>
    <definedName name="_bdm.B243DFD12BE24A4E83D4B07A87FD431B.edm" localSheetId="19" hidden="1">#REF!</definedName>
    <definedName name="_bdm.B243DFD12BE24A4E83D4B07A87FD431B.edm" localSheetId="20" hidden="1">#REF!</definedName>
    <definedName name="_bdm.B2B3FFA352C34A9CB7BEF96C74AE5CB8.edm" localSheetId="19" hidden="1">#REF!</definedName>
    <definedName name="_bdm.B2B3FFA352C34A9CB7BEF96C74AE5CB8.edm" localSheetId="20" hidden="1">#REF!</definedName>
    <definedName name="_bdm.B2E27840E23349838E0830865F3CD014.edm" localSheetId="19" hidden="1">#REF!</definedName>
    <definedName name="_bdm.B2E27840E23349838E0830865F3CD014.edm" localSheetId="20" hidden="1">#REF!</definedName>
    <definedName name="_bdm.B37106CD9FB74B2FA87E6B55495843B7.edm" localSheetId="19" hidden="1">#REF!</definedName>
    <definedName name="_bdm.B37106CD9FB74B2FA87E6B55495843B7.edm" localSheetId="20" hidden="1">#REF!</definedName>
    <definedName name="_bdm.B481DEA80EE141CA909710CB6A812D39.edm" localSheetId="19" hidden="1">#REF!</definedName>
    <definedName name="_bdm.B481DEA80EE141CA909710CB6A812D39.edm" localSheetId="20" hidden="1">#REF!</definedName>
    <definedName name="_bdm.B4AE6ECBC37A4DCA8F5CC19475064ADC.edm" localSheetId="19" hidden="1">#REF!</definedName>
    <definedName name="_bdm.B4AE6ECBC37A4DCA8F5CC19475064ADC.edm" localSheetId="20" hidden="1">#REF!</definedName>
    <definedName name="_bdm.B4BA2AA010354AF3A54B5F994E953DC9.edm" localSheetId="19" hidden="1">#REF!</definedName>
    <definedName name="_bdm.B4BA2AA010354AF3A54B5F994E953DC9.edm" localSheetId="20" hidden="1">#REF!</definedName>
    <definedName name="_bdm.B4EE595E955C47C484177E441EC449A8.edm" localSheetId="19" hidden="1">#REF!</definedName>
    <definedName name="_bdm.B4EE595E955C47C484177E441EC449A8.edm" localSheetId="20" hidden="1">#REF!</definedName>
    <definedName name="_bdm.B4EE92B08F48475A9706F5656E6CF8B6.edm" localSheetId="19" hidden="1">#REF!</definedName>
    <definedName name="_bdm.B4EE92B08F48475A9706F5656E6CF8B6.edm" localSheetId="20" hidden="1">#REF!</definedName>
    <definedName name="_bdm.B5465CA4D23445278992786E4E8E5FEA.edm" localSheetId="19" hidden="1">#REF!</definedName>
    <definedName name="_bdm.B5465CA4D23445278992786E4E8E5FEA.edm" localSheetId="20" hidden="1">#REF!</definedName>
    <definedName name="_bdm.B5BFD639F05F403A9177E362915D5CDD.edm" localSheetId="19" hidden="1">#REF!</definedName>
    <definedName name="_bdm.B5BFD639F05F403A9177E362915D5CDD.edm" localSheetId="20" hidden="1">#REF!</definedName>
    <definedName name="_bdm.B5C24177430643C3B3444F1C00E5E717.edm" localSheetId="19" hidden="1">#REF!</definedName>
    <definedName name="_bdm.B5C24177430643C3B3444F1C00E5E717.edm" localSheetId="20" hidden="1">#REF!</definedName>
    <definedName name="_bdm.B5FA894982F8401C93FB064D8F2D04AF.edm" localSheetId="19" hidden="1">#REF!</definedName>
    <definedName name="_bdm.B5FA894982F8401C93FB064D8F2D04AF.edm" localSheetId="20" hidden="1">#REF!</definedName>
    <definedName name="_bdm.B64A202B029847E4AC88F9538391725B.edm" localSheetId="19" hidden="1">#REF!</definedName>
    <definedName name="_bdm.B64A202B029847E4AC88F9538391725B.edm" localSheetId="20" hidden="1">#REF!</definedName>
    <definedName name="_bdm.B6EC440953ED4B52ADFE7D23169E8735.edm" localSheetId="19" hidden="1">#REF!</definedName>
    <definedName name="_bdm.B6EC440953ED4B52ADFE7D23169E8735.edm" localSheetId="20" hidden="1">#REF!</definedName>
    <definedName name="_bdm.B7038466825B40D1BC2A956F9D2B148A.edm" localSheetId="19" hidden="1">#REF!</definedName>
    <definedName name="_bdm.B7038466825B40D1BC2A956F9D2B148A.edm" localSheetId="20" hidden="1">#REF!</definedName>
    <definedName name="_bdm.B70620B552C44E598324A9B970C00B9A.edm" localSheetId="19" hidden="1">#REF!</definedName>
    <definedName name="_bdm.B70620B552C44E598324A9B970C00B9A.edm" localSheetId="20" hidden="1">#REF!</definedName>
    <definedName name="_bdm.B7328C0F283A42559AE39B818F0185C7.edm" localSheetId="19" hidden="1">#REF!</definedName>
    <definedName name="_bdm.B7328C0F283A42559AE39B818F0185C7.edm" localSheetId="20" hidden="1">#REF!</definedName>
    <definedName name="_bdm.B7D34CB204C5466987223532152D9371.edm" localSheetId="19" hidden="1">#REF!</definedName>
    <definedName name="_bdm.B7D34CB204C5466987223532152D9371.edm" localSheetId="20" hidden="1">#REF!</definedName>
    <definedName name="_bdm.B7F3D22272AC401CA58CA399B59DF644.edm" localSheetId="19" hidden="1">#REF!</definedName>
    <definedName name="_bdm.B7F3D22272AC401CA58CA399B59DF644.edm" localSheetId="20" hidden="1">#REF!</definedName>
    <definedName name="_bdm.B803E15CAEEF47DEB42469281F08E36D.edm" localSheetId="19" hidden="1">#REF!</definedName>
    <definedName name="_bdm.B803E15CAEEF47DEB42469281F08E36D.edm" localSheetId="20" hidden="1">#REF!</definedName>
    <definedName name="_bdm.B80FA60B8ABB4AD28FF48A8F58BB6CA2.edm" localSheetId="19" hidden="1">#REF!</definedName>
    <definedName name="_bdm.B80FA60B8ABB4AD28FF48A8F58BB6CA2.edm" localSheetId="20" hidden="1">#REF!</definedName>
    <definedName name="_bdm.B816A459539D42B9A0F90F497E157AB5.edm" localSheetId="19" hidden="1">#REF!</definedName>
    <definedName name="_bdm.B816A459539D42B9A0F90F497E157AB5.edm" localSheetId="20" hidden="1">#REF!</definedName>
    <definedName name="_bdm.B83E675963D040B2B51716492CF50AE8.edm" localSheetId="19" hidden="1">#REF!</definedName>
    <definedName name="_bdm.B83E675963D040B2B51716492CF50AE8.edm" localSheetId="20" hidden="1">#REF!</definedName>
    <definedName name="_bdm.b89f869b10b44417b99af36c5607c8f2.edm" localSheetId="19" hidden="1">#REF!</definedName>
    <definedName name="_bdm.b89f869b10b44417b99af36c5607c8f2.edm" localSheetId="20" hidden="1">#REF!</definedName>
    <definedName name="_bdm.B8E97A9CEF284AFD80D4A655B8CD65CA.edm" localSheetId="19" hidden="1">#REF!</definedName>
    <definedName name="_bdm.B8E97A9CEF284AFD80D4A655B8CD65CA.edm" localSheetId="20" hidden="1">#REF!</definedName>
    <definedName name="_bdm.B8EC5AE1DD8B4C2782ADC4F1D66E4A9F.edm" localSheetId="19" hidden="1">#REF!</definedName>
    <definedName name="_bdm.B8EC5AE1DD8B4C2782ADC4F1D66E4A9F.edm" localSheetId="20" hidden="1">#REF!</definedName>
    <definedName name="_bdm.B947CA6859A54031B0975219DAD429C8.edm" localSheetId="19" hidden="1">#REF!</definedName>
    <definedName name="_bdm.B947CA6859A54031B0975219DAD429C8.edm" localSheetId="20" hidden="1">#REF!</definedName>
    <definedName name="_bdm.B95B18A1A71C4155B5046D084763B2A8.edm" localSheetId="19" hidden="1">#REF!</definedName>
    <definedName name="_bdm.B95B18A1A71C4155B5046D084763B2A8.edm" localSheetId="20" hidden="1">#REF!</definedName>
    <definedName name="_bdm.B9A1FDF1B6674343BE1C2CE9B85912B1.edm" localSheetId="19" hidden="1">#REF!</definedName>
    <definedName name="_bdm.B9A1FDF1B6674343BE1C2CE9B85912B1.edm" localSheetId="20" hidden="1">#REF!</definedName>
    <definedName name="_bdm.B9FA0FBB7F3743C5A969D110A198032D.edm" localSheetId="19" hidden="1">#REF!</definedName>
    <definedName name="_bdm.B9FA0FBB7F3743C5A969D110A198032D.edm" localSheetId="20" hidden="1">#REF!</definedName>
    <definedName name="_bdm.BA06CAB6D673483DA7C0D62657720FA3.edm" localSheetId="19" hidden="1">#REF!</definedName>
    <definedName name="_bdm.BA06CAB6D673483DA7C0D62657720FA3.edm" localSheetId="20" hidden="1">#REF!</definedName>
    <definedName name="_bdm.BA22D1C010BD44E58D135C024426ECBE.edm" localSheetId="19" hidden="1">#REF!</definedName>
    <definedName name="_bdm.BA22D1C010BD44E58D135C024426ECBE.edm" localSheetId="20" hidden="1">#REF!</definedName>
    <definedName name="_bdm.BA8D4ABA219544FE9073DF25FC3EC32D.edm" localSheetId="19" hidden="1">#REF!</definedName>
    <definedName name="_bdm.BA8D4ABA219544FE9073DF25FC3EC32D.edm" localSheetId="20" hidden="1">#REF!</definedName>
    <definedName name="_bdm.BACD38FF44584895975F4D0A2F18481F.edm" localSheetId="19" hidden="1">#REF!</definedName>
    <definedName name="_bdm.BACD38FF44584895975F4D0A2F18481F.edm" localSheetId="20" hidden="1">#REF!</definedName>
    <definedName name="_bdm.BACE380D7D9D43939216E55CB768F2BD.edm" localSheetId="19" hidden="1">#REF!</definedName>
    <definedName name="_bdm.BACE380D7D9D43939216E55CB768F2BD.edm" localSheetId="20" hidden="1">#REF!</definedName>
    <definedName name="_bdm.BB130CEC515C4BA280799598779EB21C.edm" localSheetId="19" hidden="1">#REF!</definedName>
    <definedName name="_bdm.BB130CEC515C4BA280799598779EB21C.edm" localSheetId="20" hidden="1">#REF!</definedName>
    <definedName name="_bdm.BB18B736B0A94EF2896A81260D0EA43D.edm" localSheetId="19" hidden="1">#REF!</definedName>
    <definedName name="_bdm.BB18B736B0A94EF2896A81260D0EA43D.edm" localSheetId="20" hidden="1">#REF!</definedName>
    <definedName name="_bdm.BB5257384F354FB0A366E7A3DE83E499.edm" localSheetId="19" hidden="1">#REF!</definedName>
    <definedName name="_bdm.BB5257384F354FB0A366E7A3DE83E499.edm" localSheetId="20" hidden="1">#REF!</definedName>
    <definedName name="_bdm.BB9E6BCB1803416EB252B7218F5B4EB1.edm" localSheetId="19" hidden="1">#REF!</definedName>
    <definedName name="_bdm.BB9E6BCB1803416EB252B7218F5B4EB1.edm" localSheetId="20" hidden="1">#REF!</definedName>
    <definedName name="_bdm.BBCE4DA200FB4D99B684FA1BF1192C0E.edm" localSheetId="19" hidden="1">#REF!</definedName>
    <definedName name="_bdm.BBCE4DA200FB4D99B684FA1BF1192C0E.edm" localSheetId="20" hidden="1">#REF!</definedName>
    <definedName name="_bdm.BCCAD68423E54806AFEC15366D076EB4.edm" localSheetId="19" hidden="1">#REF!</definedName>
    <definedName name="_bdm.BCCAD68423E54806AFEC15366D076EB4.edm" localSheetId="20" hidden="1">#REF!</definedName>
    <definedName name="_bdm.BD6466E36CCF41EEAA7933950255DAB7.edm" hidden="1">#N/A</definedName>
    <definedName name="_bdm.BDF0448117774173BDE1F8380F9A70DD.edm" localSheetId="19" hidden="1">#REF!</definedName>
    <definedName name="_bdm.BDF0448117774173BDE1F8380F9A70DD.edm" localSheetId="20" hidden="1">#REF!</definedName>
    <definedName name="_bdm.BDF4317A20A2451A85B2760A8DF42F55.edm" localSheetId="19" hidden="1">#REF!</definedName>
    <definedName name="_bdm.BDF4317A20A2451A85B2760A8DF42F55.edm" localSheetId="20" hidden="1">#REF!</definedName>
    <definedName name="_bdm.BE0B5F5158CF40419521BD2E34493A58.edm" localSheetId="19" hidden="1">#REF!</definedName>
    <definedName name="_bdm.BE0B5F5158CF40419521BD2E34493A58.edm" localSheetId="20" hidden="1">#REF!</definedName>
    <definedName name="_bdm.BF1547AECAED4593B81E191F3391DF98.edm" localSheetId="19" hidden="1">#REF!</definedName>
    <definedName name="_bdm.BF1547AECAED4593B81E191F3391DF98.edm" localSheetId="20" hidden="1">#REF!</definedName>
    <definedName name="_bdm.BF47F62DCD0549EC9536D87DDFC1CD43.edm" localSheetId="19" hidden="1">#REF!</definedName>
    <definedName name="_bdm.BF47F62DCD0549EC9536D87DDFC1CD43.edm" localSheetId="20" hidden="1">#REF!</definedName>
    <definedName name="_bdm.BF8AA258FC1642AAB3C1D9961B7F0806.edm" localSheetId="19" hidden="1">#REF!</definedName>
    <definedName name="_bdm.BF8AA258FC1642AAB3C1D9961B7F0806.edm" localSheetId="20" hidden="1">#REF!</definedName>
    <definedName name="_bdm.BFC83A3149A34DA4BAC2E379CEBD1901.edm" localSheetId="19" hidden="1">#REF!</definedName>
    <definedName name="_bdm.BFC83A3149A34DA4BAC2E379CEBD1901.edm" localSheetId="20" hidden="1">#REF!</definedName>
    <definedName name="_bdm.BFDBD8430CDF40EBA6AE0B117A10B311.edm" localSheetId="19" hidden="1">#REF!</definedName>
    <definedName name="_bdm.BFDBD8430CDF40EBA6AE0B117A10B311.edm" localSheetId="20" hidden="1">#REF!</definedName>
    <definedName name="_bdm.C02AB8E4970D4681B304648555FF70C2.edm" localSheetId="19" hidden="1">#REF!</definedName>
    <definedName name="_bdm.C02AB8E4970D4681B304648555FF70C2.edm" localSheetId="20" hidden="1">#REF!</definedName>
    <definedName name="_bdm.C0454F2E4EE7428283FED5E9979526E2.edm" localSheetId="19" hidden="1">#REF!</definedName>
    <definedName name="_bdm.C0454F2E4EE7428283FED5E9979526E2.edm" localSheetId="20" hidden="1">#REF!</definedName>
    <definedName name="_bdm.C0E3AAB77E454846991553B305F271C7.edm" localSheetId="19" hidden="1">#REF!</definedName>
    <definedName name="_bdm.C0E3AAB77E454846991553B305F271C7.edm" localSheetId="20" hidden="1">#REF!</definedName>
    <definedName name="_bdm.C15DFFE6CE4E4849ABDDDDB67201F3BE.edm" localSheetId="19" hidden="1">#REF!</definedName>
    <definedName name="_bdm.C15DFFE6CE4E4849ABDDDDB67201F3BE.edm" localSheetId="20" hidden="1">#REF!</definedName>
    <definedName name="_bdm.C1C9F6F2C61A4DF890EB7AD0DE4B422D.edm" localSheetId="19" hidden="1">#REF!</definedName>
    <definedName name="_bdm.C1C9F6F2C61A4DF890EB7AD0DE4B422D.edm" localSheetId="20" hidden="1">#REF!</definedName>
    <definedName name="_bdm.C293DD5DACED46FB8EAE81918656DBFD.edm" localSheetId="19" hidden="1">#REF!</definedName>
    <definedName name="_bdm.C293DD5DACED46FB8EAE81918656DBFD.edm" localSheetId="20" hidden="1">#REF!</definedName>
    <definedName name="_bdm.c314c9dcd74347d7b634597781029ef0.edm" localSheetId="19" hidden="1">#REF!</definedName>
    <definedName name="_bdm.c314c9dcd74347d7b634597781029ef0.edm" localSheetId="20" hidden="1">#REF!</definedName>
    <definedName name="_bdm.C43B652A294D4342A4ED614ED3BC5B8D.edm" localSheetId="19" hidden="1">#REF!</definedName>
    <definedName name="_bdm.C43B652A294D4342A4ED614ED3BC5B8D.edm" localSheetId="20" hidden="1">#REF!</definedName>
    <definedName name="_bdm.C46BE79437D448F99C67696C87E0F7A6.edm" localSheetId="19" hidden="1">#REF!</definedName>
    <definedName name="_bdm.C46BE79437D448F99C67696C87E0F7A6.edm" localSheetId="20" hidden="1">#REF!</definedName>
    <definedName name="_bdm.C4FFDE13DFE24872981271C0E3E4D5D8.edm" localSheetId="19" hidden="1">#REF!</definedName>
    <definedName name="_bdm.C4FFDE13DFE24872981271C0E3E4D5D8.edm" localSheetId="20" hidden="1">#REF!</definedName>
    <definedName name="_bdm.C5319CF67AE846C58AFED238DA51D6B5.edm" localSheetId="19" hidden="1">#REF!</definedName>
    <definedName name="_bdm.C5319CF67AE846C58AFED238DA51D6B5.edm" localSheetId="20" hidden="1">#REF!</definedName>
    <definedName name="_bdm.C576AC976AA34178951C6DA609B427D6.edm" localSheetId="19" hidden="1">#REF!</definedName>
    <definedName name="_bdm.C576AC976AA34178951C6DA609B427D6.edm" localSheetId="20" hidden="1">#REF!</definedName>
    <definedName name="_bdm.C59460DAD59A47D78F3F7E7AC8203237.edm" localSheetId="19" hidden="1">#REF!</definedName>
    <definedName name="_bdm.C59460DAD59A47D78F3F7E7AC8203237.edm" localSheetId="20" hidden="1">#REF!</definedName>
    <definedName name="_bdm.C5EEAD50BB8846E58AEC86F7834B37CC.edm" localSheetId="19" hidden="1">#REF!</definedName>
    <definedName name="_bdm.C5EEAD50BB8846E58AEC86F7834B37CC.edm" localSheetId="20" hidden="1">#REF!</definedName>
    <definedName name="_bdm.C657BF33B77844958643D4F1AF727C14.edm" localSheetId="19" hidden="1">#REF!</definedName>
    <definedName name="_bdm.C657BF33B77844958643D4F1AF727C14.edm" localSheetId="20" hidden="1">#REF!</definedName>
    <definedName name="_bdm.C7B1E434B74142B4BA3149F315765D7C.edm" localSheetId="19" hidden="1">#REF!</definedName>
    <definedName name="_bdm.C7B1E434B74142B4BA3149F315765D7C.edm" localSheetId="20" hidden="1">#REF!</definedName>
    <definedName name="_bdm.C7BA33F833DE49369CD8A582C89AA570.edm" localSheetId="19" hidden="1">#REF!</definedName>
    <definedName name="_bdm.C7BA33F833DE49369CD8A582C89AA570.edm" localSheetId="20" hidden="1">#REF!</definedName>
    <definedName name="_bdm.C80C6C976FBD4A6595D00A947A743D5E.edm" localSheetId="19" hidden="1">#REF!</definedName>
    <definedName name="_bdm.C80C6C976FBD4A6595D00A947A743D5E.edm" localSheetId="20" hidden="1">#REF!</definedName>
    <definedName name="_bdm.C80F848C6E2841E7AF3A5A0CFC79F223.edm" localSheetId="19" hidden="1">#REF!</definedName>
    <definedName name="_bdm.C80F848C6E2841E7AF3A5A0CFC79F223.edm" localSheetId="20" hidden="1">#REF!</definedName>
    <definedName name="_bdm.C81698DC661948C5882C8E4FFF6CCC9B.edm" localSheetId="19" hidden="1">#REF!</definedName>
    <definedName name="_bdm.C81698DC661948C5882C8E4FFF6CCC9B.edm" localSheetId="20" hidden="1">#REF!</definedName>
    <definedName name="_bdm.C85158F2B76E4F40A18F35F13D422DE8.edm" localSheetId="19" hidden="1">#REF!</definedName>
    <definedName name="_bdm.C85158F2B76E4F40A18F35F13D422DE8.edm" localSheetId="20" hidden="1">#REF!</definedName>
    <definedName name="_bdm.C8687DE277BB470DAF3008349B052602.edm" localSheetId="19" hidden="1">#REF!</definedName>
    <definedName name="_bdm.C8687DE277BB470DAF3008349B052602.edm" localSheetId="20" hidden="1">#REF!</definedName>
    <definedName name="_bdm.C8D3FFBBDB1146DA8A62B596CCD39528.edm" localSheetId="19" hidden="1">#REF!</definedName>
    <definedName name="_bdm.C8D3FFBBDB1146DA8A62B596CCD39528.edm" localSheetId="20" hidden="1">#REF!</definedName>
    <definedName name="_bdm.C90017B553E44817AC41157E12435F88.edm" localSheetId="19" hidden="1">#REF!</definedName>
    <definedName name="_bdm.C90017B553E44817AC41157E12435F88.edm" localSheetId="20" hidden="1">#REF!</definedName>
    <definedName name="_bdm.C95E2ED8F28A4099BA87139141A6FB32.edm" localSheetId="19" hidden="1">#REF!</definedName>
    <definedName name="_bdm.C95E2ED8F28A4099BA87139141A6FB32.edm" localSheetId="20" hidden="1">#REF!</definedName>
    <definedName name="_bdm.C98D5FA7E16F4FF2A2D834E9754C1E3A.edm" localSheetId="19" hidden="1">#REF!</definedName>
    <definedName name="_bdm.C98D5FA7E16F4FF2A2D834E9754C1E3A.edm" localSheetId="20" hidden="1">#REF!</definedName>
    <definedName name="_bdm.C9B45E14164E48CBBF3297FDD861B5E2.edm" localSheetId="19" hidden="1">#REF!</definedName>
    <definedName name="_bdm.C9B45E14164E48CBBF3297FDD861B5E2.edm" localSheetId="20" hidden="1">#REF!</definedName>
    <definedName name="_bdm.C9FFE67D31BB4638B4E9F04D64745901.edm" localSheetId="19" hidden="1">#REF!</definedName>
    <definedName name="_bdm.C9FFE67D31BB4638B4E9F04D64745901.edm" localSheetId="20" hidden="1">#REF!</definedName>
    <definedName name="_bdm.CA195D20453241DB9FCBBDA9567F711F.edm" localSheetId="19" hidden="1">#REF!</definedName>
    <definedName name="_bdm.CA195D20453241DB9FCBBDA9567F711F.edm" localSheetId="20" hidden="1">#REF!</definedName>
    <definedName name="_bdm.CA4DDBEBCCCF4B408509A5170DF1A72A.edm" localSheetId="19" hidden="1">#REF!</definedName>
    <definedName name="_bdm.CA4DDBEBCCCF4B408509A5170DF1A72A.edm" localSheetId="20" hidden="1">#REF!</definedName>
    <definedName name="_bdm.CA6C7B72B8454E06A5545B5831DFD0EA.edm" localSheetId="19" hidden="1">#REF!</definedName>
    <definedName name="_bdm.CA6C7B72B8454E06A5545B5831DFD0EA.edm" localSheetId="20" hidden="1">#REF!</definedName>
    <definedName name="_bdm.CA7C2B1F641449DDA45AFF0F81033A91.edm" localSheetId="19" hidden="1">#REF!</definedName>
    <definedName name="_bdm.CA7C2B1F641449DDA45AFF0F81033A91.edm" localSheetId="20" hidden="1">#REF!</definedName>
    <definedName name="_bdm.CACB3807EC3E45939BCE0F1F9083CAD1.edm" localSheetId="19" hidden="1">#REF!</definedName>
    <definedName name="_bdm.CACB3807EC3E45939BCE0F1F9083CAD1.edm" localSheetId="20" hidden="1">#REF!</definedName>
    <definedName name="_bdm.CBD3B52329834472B2EDF1724B68D51E.edm" localSheetId="19" hidden="1">#REF!</definedName>
    <definedName name="_bdm.CBD3B52329834472B2EDF1724B68D51E.edm" localSheetId="20" hidden="1">#REF!</definedName>
    <definedName name="_bdm.CC47E109A9B94C9DA62BA199DCB7BD99.edm" localSheetId="19" hidden="1">#REF!</definedName>
    <definedName name="_bdm.CC47E109A9B94C9DA62BA199DCB7BD99.edm" localSheetId="20" hidden="1">#REF!</definedName>
    <definedName name="_bdm.CC7D0CCF79D3446780F34D923FBFF076.edm" localSheetId="19" hidden="1">#REF!</definedName>
    <definedName name="_bdm.CC7D0CCF79D3446780F34D923FBFF076.edm" localSheetId="20" hidden="1">#REF!</definedName>
    <definedName name="_bdm.CC8A1578046F4FB6A7859962C52D9043.edm" localSheetId="19" hidden="1">#REF!</definedName>
    <definedName name="_bdm.CC8A1578046F4FB6A7859962C52D9043.edm" localSheetId="20" hidden="1">#REF!</definedName>
    <definedName name="_bdm.CCA8A62D2F094231BE0D5D008C358672.edm" localSheetId="19" hidden="1">#REF!</definedName>
    <definedName name="_bdm.CCA8A62D2F094231BE0D5D008C358672.edm" localSheetId="20" hidden="1">#REF!</definedName>
    <definedName name="_bdm.CD643273DBF3437DB500BFCEF452EEC3.edm" localSheetId="19" hidden="1">#REF!</definedName>
    <definedName name="_bdm.CD643273DBF3437DB500BFCEF452EEC3.edm" localSheetId="20" hidden="1">#REF!</definedName>
    <definedName name="_bdm.CD856DF983C4456CBA38E989AE745F50.edm" localSheetId="19" hidden="1">#REF!</definedName>
    <definedName name="_bdm.CD856DF983C4456CBA38E989AE745F50.edm" localSheetId="20" hidden="1">#REF!</definedName>
    <definedName name="_bdm.CD8B840802F74D60A5B527A41A1C3B08.edm" localSheetId="19" hidden="1">#REF!</definedName>
    <definedName name="_bdm.CD8B840802F74D60A5B527A41A1C3B08.edm" localSheetId="20" hidden="1">#REF!</definedName>
    <definedName name="_bdm.CDB86D696C3D4C96879F1D6DE1775DBD.edm" localSheetId="19" hidden="1">#REF!</definedName>
    <definedName name="_bdm.CDB86D696C3D4C96879F1D6DE1775DBD.edm" localSheetId="20" hidden="1">#REF!</definedName>
    <definedName name="_bdm.CDDC950C8A4D47AD97298D9F4C374069.edm" localSheetId="19" hidden="1">#REF!</definedName>
    <definedName name="_bdm.CDDC950C8A4D47AD97298D9F4C374069.edm" localSheetId="20" hidden="1">#REF!</definedName>
    <definedName name="_bdm.CDDF49592CDB45E88F38CE936331CA6B.edm" localSheetId="19" hidden="1">#REF!</definedName>
    <definedName name="_bdm.CDDF49592CDB45E88F38CE936331CA6B.edm" localSheetId="20" hidden="1">#REF!</definedName>
    <definedName name="_bdm.CDE64BE9BC24450CB3CAA8B95A0BB822.edm" localSheetId="19" hidden="1">#REF!</definedName>
    <definedName name="_bdm.CDE64BE9BC24450CB3CAA8B95A0BB822.edm" localSheetId="20" hidden="1">#REF!</definedName>
    <definedName name="_bdm.CEAE2B100A474DA59273967B047FE2F8.edm" localSheetId="19" hidden="1">#REF!</definedName>
    <definedName name="_bdm.CEAE2B100A474DA59273967B047FE2F8.edm" localSheetId="20" hidden="1">#REF!</definedName>
    <definedName name="_bdm.CEDFE774BAA0457994D00566EA1F1AC9.edm" localSheetId="19" hidden="1">#REF!</definedName>
    <definedName name="_bdm.CEDFE774BAA0457994D00566EA1F1AC9.edm" localSheetId="20" hidden="1">#REF!</definedName>
    <definedName name="_bdm.CF29B55444984E89A73A66885D1A15AE.edm" localSheetId="19" hidden="1">#REF!</definedName>
    <definedName name="_bdm.CF29B55444984E89A73A66885D1A15AE.edm" localSheetId="20" hidden="1">#REF!</definedName>
    <definedName name="_bdm.CF504156952E4862A71E630CECD69742.edm" localSheetId="19" hidden="1">#REF!</definedName>
    <definedName name="_bdm.CF504156952E4862A71E630CECD69742.edm" localSheetId="20" hidden="1">#REF!</definedName>
    <definedName name="_bdm.CF5B08E0D9224AD6A6BDF4AB2D58054D.edm" localSheetId="19" hidden="1">#REF!</definedName>
    <definedName name="_bdm.CF5B08E0D9224AD6A6BDF4AB2D58054D.edm" localSheetId="20" hidden="1">#REF!</definedName>
    <definedName name="_bdm.CF7D542A01BA4C32B537ED7BF34EACCE.edm" localSheetId="19" hidden="1">#REF!</definedName>
    <definedName name="_bdm.CF7D542A01BA4C32B537ED7BF34EACCE.edm" localSheetId="20" hidden="1">#REF!</definedName>
    <definedName name="_bdm.CFC2FCC71E9349B7A8130E93ABE82E1F.edm" localSheetId="19" hidden="1">#REF!</definedName>
    <definedName name="_bdm.CFC2FCC71E9349B7A8130E93ABE82E1F.edm" localSheetId="20" hidden="1">#REF!</definedName>
    <definedName name="_bdm.CFD2354BFE624E0DB687DC8D160F993A.edm" localSheetId="19" hidden="1">#REF!</definedName>
    <definedName name="_bdm.CFD2354BFE624E0DB687DC8D160F993A.edm" localSheetId="20" hidden="1">#REF!</definedName>
    <definedName name="_bdm.D0257EAD269549A0B6033D7C75AA7BC8.edm" localSheetId="19" hidden="1">#REF!</definedName>
    <definedName name="_bdm.D0257EAD269549A0B6033D7C75AA7BC8.edm" localSheetId="20" hidden="1">#REF!</definedName>
    <definedName name="_bdm.D0E4BCBE90DE4E44B22428EA7939CC59.edm" localSheetId="19" hidden="1">#REF!</definedName>
    <definedName name="_bdm.D0E4BCBE90DE4E44B22428EA7939CC59.edm" localSheetId="20" hidden="1">#REF!</definedName>
    <definedName name="_bdm.D0EDC9C6F0A442AAA5E393E82C837935.edm" localSheetId="19" hidden="1">#REF!</definedName>
    <definedName name="_bdm.D0EDC9C6F0A442AAA5E393E82C837935.edm" localSheetId="20" hidden="1">#REF!</definedName>
    <definedName name="_bdm.D0EEFA606A7E406E82E6BA44A3ADD2D6.edm" localSheetId="19" hidden="1">#REF!</definedName>
    <definedName name="_bdm.D0EEFA606A7E406E82E6BA44A3ADD2D6.edm" localSheetId="20" hidden="1">#REF!</definedName>
    <definedName name="_bdm.D0FB589CD51E4E3FB78610AC044F2377.edm" localSheetId="19" hidden="1">#REF!</definedName>
    <definedName name="_bdm.D0FB589CD51E4E3FB78610AC044F2377.edm" localSheetId="20" hidden="1">#REF!</definedName>
    <definedName name="_bdm.D17E3AA6275040788B1243CDCEA74A13.edm" localSheetId="19" hidden="1">#REF!</definedName>
    <definedName name="_bdm.D17E3AA6275040788B1243CDCEA74A13.edm" localSheetId="20" hidden="1">#REF!</definedName>
    <definedName name="_bdm.D1BD2DB8849B4A339B2E0C56570BCB2F.edm" localSheetId="19" hidden="1">#REF!</definedName>
    <definedName name="_bdm.D1BD2DB8849B4A339B2E0C56570BCB2F.edm" localSheetId="20" hidden="1">#REF!</definedName>
    <definedName name="_bdm.D2974B5AD1F748A3A01A941F5925B32D.edm" localSheetId="19" hidden="1">#REF!</definedName>
    <definedName name="_bdm.D2974B5AD1F748A3A01A941F5925B32D.edm" localSheetId="20" hidden="1">#REF!</definedName>
    <definedName name="_bdm.D2AE36DFA1964CB082866E895D6F9131.edm" localSheetId="19" hidden="1">#REF!</definedName>
    <definedName name="_bdm.D2AE36DFA1964CB082866E895D6F9131.edm" localSheetId="20" hidden="1">#REF!</definedName>
    <definedName name="_bdm.D2AFE53AF3634325A1714C88CBA8E65A.edm" localSheetId="19" hidden="1">#REF!</definedName>
    <definedName name="_bdm.D2AFE53AF3634325A1714C88CBA8E65A.edm" localSheetId="20" hidden="1">#REF!</definedName>
    <definedName name="_bdm.D2D79A2C8890454F98B459F761253A46.edm" localSheetId="19" hidden="1">#REF!</definedName>
    <definedName name="_bdm.D2D79A2C8890454F98B459F761253A46.edm" localSheetId="20" hidden="1">#REF!</definedName>
    <definedName name="_bdm.D2E2823BB10742F88BA148545DE2145C.edm" localSheetId="19" hidden="1">#REF!</definedName>
    <definedName name="_bdm.D2E2823BB10742F88BA148545DE2145C.edm" localSheetId="20" hidden="1">#REF!</definedName>
    <definedName name="_bdm.D30771D05D6F4CC1A2C855837A24824A.edm" localSheetId="19" hidden="1">#REF!</definedName>
    <definedName name="_bdm.D30771D05D6F4CC1A2C855837A24824A.edm" localSheetId="20" hidden="1">#REF!</definedName>
    <definedName name="_bdm.D30AF58E449A44078E3149E30987E658.edm" localSheetId="19" hidden="1">#REF!</definedName>
    <definedName name="_bdm.D30AF58E449A44078E3149E30987E658.edm" localSheetId="20" hidden="1">#REF!</definedName>
    <definedName name="_bdm.D31D5185752C411788B21FEB8F2F84B8.edm" localSheetId="19" hidden="1">#REF!</definedName>
    <definedName name="_bdm.D31D5185752C411788B21FEB8F2F84B8.edm" localSheetId="20" hidden="1">#REF!</definedName>
    <definedName name="_bdm.D33B980931D84E79907762BB3042F571.edm" localSheetId="19" hidden="1">#REF!</definedName>
    <definedName name="_bdm.D33B980931D84E79907762BB3042F571.edm" localSheetId="20" hidden="1">#REF!</definedName>
    <definedName name="_bdm.D3563DDEA3C64CA1858A0D221969DE88.edm" localSheetId="19" hidden="1">#REF!</definedName>
    <definedName name="_bdm.D3563DDEA3C64CA1858A0D221969DE88.edm" localSheetId="20" hidden="1">#REF!</definedName>
    <definedName name="_bdm.D37E3A3C6ED649048688CC1F3EE86092.edm" localSheetId="19" hidden="1">#REF!</definedName>
    <definedName name="_bdm.D37E3A3C6ED649048688CC1F3EE86092.edm" localSheetId="20" hidden="1">#REF!</definedName>
    <definedName name="_bdm.D3DA8138C06F42FF9FF98427D674426A.edm" localSheetId="19" hidden="1">#REF!</definedName>
    <definedName name="_bdm.D3DA8138C06F42FF9FF98427D674426A.edm" localSheetId="20" hidden="1">#REF!</definedName>
    <definedName name="_bdm.D419DE1FBB7740D88A509E0F279AC5C3.edm" localSheetId="19" hidden="1">#REF!</definedName>
    <definedName name="_bdm.D419DE1FBB7740D88A509E0F279AC5C3.edm" localSheetId="20" hidden="1">#REF!</definedName>
    <definedName name="_bdm.D45BB095638242A59DBD9D5D44E48F08.edm" localSheetId="19" hidden="1">#REF!</definedName>
    <definedName name="_bdm.D45BB095638242A59DBD9D5D44E48F08.edm" localSheetId="20" hidden="1">#REF!</definedName>
    <definedName name="_bdm.D5B01A7CCA0340B086B9026DF4DD29F5.edm" localSheetId="19" hidden="1">#REF!</definedName>
    <definedName name="_bdm.D5B01A7CCA0340B086B9026DF4DD29F5.edm" localSheetId="20" hidden="1">#REF!</definedName>
    <definedName name="_bdm.D6BB7582C8C44114866D9AC737A6084A.edm" localSheetId="19" hidden="1">#REF!</definedName>
    <definedName name="_bdm.D6BB7582C8C44114866D9AC737A6084A.edm" localSheetId="20" hidden="1">#REF!</definedName>
    <definedName name="_bdm.D6E31A9500B34CA6ACD6F0AF4C8C3DFA.edm" localSheetId="19" hidden="1">#REF!</definedName>
    <definedName name="_bdm.D6E31A9500B34CA6ACD6F0AF4C8C3DFA.edm" localSheetId="20" hidden="1">#REF!</definedName>
    <definedName name="_bdm.D7031EBD800842FEA1FE87339C9B1D5B.edm" localSheetId="19" hidden="1">#REF!</definedName>
    <definedName name="_bdm.D7031EBD800842FEA1FE87339C9B1D5B.edm" localSheetId="20" hidden="1">#REF!</definedName>
    <definedName name="_bdm.D732961B91C04BFC9F206E646D462263.edm" localSheetId="19" hidden="1">#REF!</definedName>
    <definedName name="_bdm.D732961B91C04BFC9F206E646D462263.edm" localSheetId="20" hidden="1">#REF!</definedName>
    <definedName name="_bdm.D7C4F91492A54B94B893FD4CA4146E54.edm" localSheetId="19" hidden="1">#REF!</definedName>
    <definedName name="_bdm.D7C4F91492A54B94B893FD4CA4146E54.edm" localSheetId="20" hidden="1">#REF!</definedName>
    <definedName name="_bdm.D80847537B4B482A9309D64883B90953.edm" localSheetId="19" hidden="1">#REF!</definedName>
    <definedName name="_bdm.D80847537B4B482A9309D64883B90953.edm" localSheetId="20" hidden="1">#REF!</definedName>
    <definedName name="_bdm.D8C325328F6441AC88C455020E127B0A.edm" localSheetId="19" hidden="1">#REF!</definedName>
    <definedName name="_bdm.D8C325328F6441AC88C455020E127B0A.edm" localSheetId="20" hidden="1">#REF!</definedName>
    <definedName name="_bdm.DA0E573AF1D040A8B570871D53EF85B7.edm" localSheetId="19" hidden="1">#REF!</definedName>
    <definedName name="_bdm.DA0E573AF1D040A8B570871D53EF85B7.edm" localSheetId="20" hidden="1">#REF!</definedName>
    <definedName name="_bdm.DA3B9870A15F45409A335F45E47C5565.edm" localSheetId="19" hidden="1">#REF!</definedName>
    <definedName name="_bdm.DA3B9870A15F45409A335F45E47C5565.edm" localSheetId="20" hidden="1">#REF!</definedName>
    <definedName name="_bdm.DA5B69246AF74B7B9E6BA4BC681BD4C4.edm" localSheetId="19" hidden="1">#REF!</definedName>
    <definedName name="_bdm.DA5B69246AF74B7B9E6BA4BC681BD4C4.edm" localSheetId="20" hidden="1">#REF!</definedName>
    <definedName name="_bdm.DA6A311C53A1414981C8F96EB65F9E25.edm" localSheetId="19" hidden="1">#REF!</definedName>
    <definedName name="_bdm.DA6A311C53A1414981C8F96EB65F9E25.edm" localSheetId="20" hidden="1">#REF!</definedName>
    <definedName name="_bdm.DAC23AAA4F90447BBB97724BDA4A1251.edm" localSheetId="19" hidden="1">#REF!</definedName>
    <definedName name="_bdm.DAC23AAA4F90447BBB97724BDA4A1251.edm" localSheetId="20" hidden="1">#REF!</definedName>
    <definedName name="_bdm.DC0FDCCB14D543FB878A171E83978AB8.edm" localSheetId="19" hidden="1">#REF!</definedName>
    <definedName name="_bdm.DC0FDCCB14D543FB878A171E83978AB8.edm" localSheetId="20" hidden="1">#REF!</definedName>
    <definedName name="_bdm.DCA99C0FA0E14DF6ACB74D0F422EB394.edm" localSheetId="19" hidden="1">#REF!</definedName>
    <definedName name="_bdm.DCA99C0FA0E14DF6ACB74D0F422EB394.edm" localSheetId="20" hidden="1">#REF!</definedName>
    <definedName name="_bdm.DD0B27258AE848C19EEB95D8470DF01E.edm" localSheetId="19" hidden="1">#REF!</definedName>
    <definedName name="_bdm.DD0B27258AE848C19EEB95D8470DF01E.edm" localSheetId="20" hidden="1">#REF!</definedName>
    <definedName name="_bdm.DD61FCF624A848C7A457F4428ACC9E41.edm" localSheetId="19" hidden="1">#REF!</definedName>
    <definedName name="_bdm.DD61FCF624A848C7A457F4428ACC9E41.edm" localSheetId="20" hidden="1">#REF!</definedName>
    <definedName name="_bdm.DD974EC17067422EA9EEE7ED35063D6D.edm" localSheetId="19" hidden="1">#REF!</definedName>
    <definedName name="_bdm.DD974EC17067422EA9EEE7ED35063D6D.edm" localSheetId="20" hidden="1">#REF!</definedName>
    <definedName name="_bdm.DE001E9B9110463EA870097D6394C36C.edm" localSheetId="19" hidden="1">#REF!</definedName>
    <definedName name="_bdm.DE001E9B9110463EA870097D6394C36C.edm" localSheetId="20" hidden="1">#REF!</definedName>
    <definedName name="_bdm.DE3A287A640A49C5B8391C472059FA95.edm" localSheetId="19" hidden="1">#REF!</definedName>
    <definedName name="_bdm.DE3A287A640A49C5B8391C472059FA95.edm" localSheetId="20" hidden="1">#REF!</definedName>
    <definedName name="_bdm.DE4B18425B424B66963F3165677B97C7.edm" localSheetId="19" hidden="1">#REF!</definedName>
    <definedName name="_bdm.DE4B18425B424B66963F3165677B97C7.edm" localSheetId="20" hidden="1">#REF!</definedName>
    <definedName name="_bdm.DE701B9294F54A13B69CFF3D6751B69D.edm" localSheetId="19" hidden="1">#REF!</definedName>
    <definedName name="_bdm.DE701B9294F54A13B69CFF3D6751B69D.edm" localSheetId="20" hidden="1">#REF!</definedName>
    <definedName name="_bdm.DF682F4F25704E4E94101E38EB60FBFD.edm" localSheetId="19" hidden="1">#REF!</definedName>
    <definedName name="_bdm.DF682F4F25704E4E94101E38EB60FBFD.edm" localSheetId="20" hidden="1">#REF!</definedName>
    <definedName name="_bdm.DFF0D10B05584101B8295EE101E9A033.edm" localSheetId="19" hidden="1">#REF!</definedName>
    <definedName name="_bdm.DFF0D10B05584101B8295EE101E9A033.edm" localSheetId="20" hidden="1">#REF!</definedName>
    <definedName name="_bdm.E044E2C6A5DF431888ED72ACD171B90F.edm" localSheetId="19" hidden="1">#REF!</definedName>
    <definedName name="_bdm.E044E2C6A5DF431888ED72ACD171B90F.edm" localSheetId="20" hidden="1">#REF!</definedName>
    <definedName name="_bdm.E064E06618694F90AA5FF546BA009FE8.edm" localSheetId="19" hidden="1">#REF!</definedName>
    <definedName name="_bdm.E064E06618694F90AA5FF546BA009FE8.edm" localSheetId="20" hidden="1">#REF!</definedName>
    <definedName name="_bdm.E08F4D93196D461F880F055E130ABEF4.edm" localSheetId="19" hidden="1">#REF!</definedName>
    <definedName name="_bdm.E08F4D93196D461F880F055E130ABEF4.edm" localSheetId="20" hidden="1">#REF!</definedName>
    <definedName name="_bdm.E0E693B8361040B69D00C78D2D1F4685.edm" localSheetId="19" hidden="1">#REF!</definedName>
    <definedName name="_bdm.E0E693B8361040B69D00C78D2D1F4685.edm" localSheetId="20" hidden="1">#REF!</definedName>
    <definedName name="_bdm.E10C7B4A3E15457DBEEF545F5D7CA196.edm" localSheetId="19" hidden="1">#REF!</definedName>
    <definedName name="_bdm.E10C7B4A3E15457DBEEF545F5D7CA196.edm" localSheetId="20" hidden="1">#REF!</definedName>
    <definedName name="_bdm.E1679B7CC22949F5B5DCA8C3E69872E6.edm" localSheetId="19" hidden="1">#REF!</definedName>
    <definedName name="_bdm.E1679B7CC22949F5B5DCA8C3E69872E6.edm" localSheetId="20" hidden="1">#REF!</definedName>
    <definedName name="_bdm.E23A95A8EAC24CFF967441454AE76F10.edm" localSheetId="19" hidden="1">#REF!</definedName>
    <definedName name="_bdm.E23A95A8EAC24CFF967441454AE76F10.edm" localSheetId="20" hidden="1">#REF!</definedName>
    <definedName name="_bdm.E25E4C6607824DAAB49894F304023908.edm" localSheetId="19" hidden="1">#REF!</definedName>
    <definedName name="_bdm.E25E4C6607824DAAB49894F304023908.edm" localSheetId="20" hidden="1">#REF!</definedName>
    <definedName name="_bdm.E28E483E07B44B4DB71EAF1918DB25A1.edm" localSheetId="19" hidden="1">#REF!</definedName>
    <definedName name="_bdm.E28E483E07B44B4DB71EAF1918DB25A1.edm" localSheetId="20" hidden="1">#REF!</definedName>
    <definedName name="_bdm.E2B7A064C70545BDB46BDB87A58DB737.edm" localSheetId="19" hidden="1">#REF!</definedName>
    <definedName name="_bdm.E2B7A064C70545BDB46BDB87A58DB737.edm" localSheetId="20" hidden="1">#REF!</definedName>
    <definedName name="_bdm.E2E9FA4DAC6C4C969281D7EFDC470B77.edm" localSheetId="19" hidden="1">#REF!</definedName>
    <definedName name="_bdm.E2E9FA4DAC6C4C969281D7EFDC470B77.edm" localSheetId="20" hidden="1">#REF!</definedName>
    <definedName name="_bdm.E30FFD5F9C20447FB1F2113EE297229C.edm" localSheetId="19" hidden="1">#REF!</definedName>
    <definedName name="_bdm.E30FFD5F9C20447FB1F2113EE297229C.edm" localSheetId="20" hidden="1">#REF!</definedName>
    <definedName name="_bdm.E36F7F714067431584CFFE81235131BA.edm" localSheetId="19" hidden="1">#REF!</definedName>
    <definedName name="_bdm.E36F7F714067431584CFFE81235131BA.edm" localSheetId="20" hidden="1">#REF!</definedName>
    <definedName name="_bdm.E3862F73074944A2B4843BBF320EBED1.edm" localSheetId="19" hidden="1">#REF!</definedName>
    <definedName name="_bdm.E3862F73074944A2B4843BBF320EBED1.edm" localSheetId="20" hidden="1">#REF!</definedName>
    <definedName name="_bdm.E412E144B0CA4E5C84B4B09255F8E3C1.edm" localSheetId="19" hidden="1">#REF!</definedName>
    <definedName name="_bdm.E412E144B0CA4E5C84B4B09255F8E3C1.edm" localSheetId="20" hidden="1">#REF!</definedName>
    <definedName name="_bdm.E4332F3DFA47485881D0AEDCAEB9C5BC.edm" localSheetId="19" hidden="1">#REF!</definedName>
    <definedName name="_bdm.E4332F3DFA47485881D0AEDCAEB9C5BC.edm" localSheetId="20" hidden="1">#REF!</definedName>
    <definedName name="_bdm.E46F8FFF5D0C4002800C067074E9C40B.edm" localSheetId="19" hidden="1">#REF!</definedName>
    <definedName name="_bdm.E46F8FFF5D0C4002800C067074E9C40B.edm" localSheetId="20" hidden="1">#REF!</definedName>
    <definedName name="_bdm.E472D0A758E04892BA5091D9DB122946.edm" localSheetId="19" hidden="1">#REF!</definedName>
    <definedName name="_bdm.E472D0A758E04892BA5091D9DB122946.edm" localSheetId="20" hidden="1">#REF!</definedName>
    <definedName name="_bdm.E4AAB8E747EC4B59AFEF1778C4289B3F.edm" localSheetId="19" hidden="1">#REF!</definedName>
    <definedName name="_bdm.E4AAB8E747EC4B59AFEF1778C4289B3F.edm" localSheetId="20" hidden="1">#REF!</definedName>
    <definedName name="_bdm.E4AAF92008CC4532BA642D75EE82EED9.edm" localSheetId="19" hidden="1">#REF!</definedName>
    <definedName name="_bdm.E4AAF92008CC4532BA642D75EE82EED9.edm" localSheetId="20" hidden="1">#REF!</definedName>
    <definedName name="_bdm.E535D668ADB04520BF7C471EFE9621ED.edm" localSheetId="19" hidden="1">#REF!</definedName>
    <definedName name="_bdm.E535D668ADB04520BF7C471EFE9621ED.edm" localSheetId="20" hidden="1">#REF!</definedName>
    <definedName name="_bdm.E5D9027B39214B26BC1B1963F0810266.edm" localSheetId="19" hidden="1">#REF!</definedName>
    <definedName name="_bdm.E5D9027B39214B26BC1B1963F0810266.edm" localSheetId="20" hidden="1">#REF!</definedName>
    <definedName name="_bdm.E6BF8EBBD06A4A7EB48F1A190A771871.edm" localSheetId="19" hidden="1">#REF!</definedName>
    <definedName name="_bdm.E6BF8EBBD06A4A7EB48F1A190A771871.edm" localSheetId="20" hidden="1">#REF!</definedName>
    <definedName name="_bdm.E6D5853A623842F29854014C5A52CDEB.edm" localSheetId="19" hidden="1">#REF!</definedName>
    <definedName name="_bdm.E6D5853A623842F29854014C5A52CDEB.edm" localSheetId="20" hidden="1">#REF!</definedName>
    <definedName name="_bdm.E75A02A49DC1413DBFB4CE41454A9DD0.edm" localSheetId="19" hidden="1">#REF!</definedName>
    <definedName name="_bdm.E75A02A49DC1413DBFB4CE41454A9DD0.edm" localSheetId="20" hidden="1">#REF!</definedName>
    <definedName name="_bdm.E761E101274848AD852B280B58CBB368.edm" localSheetId="19" hidden="1">#REF!</definedName>
    <definedName name="_bdm.E761E101274848AD852B280B58CBB368.edm" localSheetId="20" hidden="1">#REF!</definedName>
    <definedName name="_bdm.E799246D86A64E73BD7A34B098365989.edm" localSheetId="19" hidden="1">#REF!</definedName>
    <definedName name="_bdm.E799246D86A64E73BD7A34B098365989.edm" localSheetId="20" hidden="1">#REF!</definedName>
    <definedName name="_bdm.E7A8BCC905864B3F905ED9C5FED7178D.edm" localSheetId="19" hidden="1">#REF!</definedName>
    <definedName name="_bdm.E7A8BCC905864B3F905ED9C5FED7178D.edm" localSheetId="20" hidden="1">#REF!</definedName>
    <definedName name="_bdm.E802B55DBEF747A69DBBC80535EAD505.edm" localSheetId="19" hidden="1">#REF!</definedName>
    <definedName name="_bdm.E802B55DBEF747A69DBBC80535EAD505.edm" localSheetId="20" hidden="1">#REF!</definedName>
    <definedName name="_bdm.E813B145127A4C1BA9C9AA1FAB669699.edm" localSheetId="19" hidden="1">#REF!</definedName>
    <definedName name="_bdm.E813B145127A4C1BA9C9AA1FAB669699.edm" localSheetId="20" hidden="1">#REF!</definedName>
    <definedName name="_bdm.E8B3ACE1990C4043992C5FE41ADA7E50.edm" localSheetId="19" hidden="1">#REF!</definedName>
    <definedName name="_bdm.E8B3ACE1990C4043992C5FE41ADA7E50.edm" localSheetId="20" hidden="1">#REF!</definedName>
    <definedName name="_bdm.E8F30B28917245CDBC8B5315B793EE9E.edm" localSheetId="19" hidden="1">#REF!</definedName>
    <definedName name="_bdm.E8F30B28917245CDBC8B5315B793EE9E.edm" localSheetId="20" hidden="1">#REF!</definedName>
    <definedName name="_bdm.E914D7055A2D4FAF8C207983187877A6.edm" localSheetId="19" hidden="1">#REF!</definedName>
    <definedName name="_bdm.E914D7055A2D4FAF8C207983187877A6.edm" localSheetId="20" hidden="1">#REF!</definedName>
    <definedName name="_bdm.E9A33F2258FF4DB0B07B84F2A39E159D.edm" localSheetId="19" hidden="1">#REF!</definedName>
    <definedName name="_bdm.E9A33F2258FF4DB0B07B84F2A39E159D.edm" localSheetId="20" hidden="1">#REF!</definedName>
    <definedName name="_bdm.EA54733E41604FCB825A5453ED88A574.edm" localSheetId="19" hidden="1">#REF!</definedName>
    <definedName name="_bdm.EA54733E41604FCB825A5453ED88A574.edm" localSheetId="20" hidden="1">#REF!</definedName>
    <definedName name="_bdm.EB7A6A006DDF423BAD56A854427C5784.edm" localSheetId="19" hidden="1">#REF!</definedName>
    <definedName name="_bdm.EB7A6A006DDF423BAD56A854427C5784.edm" localSheetId="20" hidden="1">#REF!</definedName>
    <definedName name="_bdm.EBD6799B2E80448FBA1CA1E9CE85DE23.edm" localSheetId="19" hidden="1">#REF!</definedName>
    <definedName name="_bdm.EBD6799B2E80448FBA1CA1E9CE85DE23.edm" localSheetId="20" hidden="1">#REF!</definedName>
    <definedName name="_bdm.EC87A399A8114EF6BC474D371EDC3CEB.edm" localSheetId="19" hidden="1">#REF!</definedName>
    <definedName name="_bdm.EC87A399A8114EF6BC474D371EDC3CEB.edm" localSheetId="20" hidden="1">#REF!</definedName>
    <definedName name="_bdm.ECA898F80C0C4296927CD94A1952D13E.edm" localSheetId="19" hidden="1">#REF!</definedName>
    <definedName name="_bdm.ECA898F80C0C4296927CD94A1952D13E.edm" localSheetId="20" hidden="1">#REF!</definedName>
    <definedName name="_bdm.ECAF8AC052994DC8A40FAB1722BDA870.edm" localSheetId="19" hidden="1">#REF!</definedName>
    <definedName name="_bdm.ECAF8AC052994DC8A40FAB1722BDA870.edm" localSheetId="20" hidden="1">#REF!</definedName>
    <definedName name="_bdm.ECC842E4FB034EAB82957A68B7A010E3.edm" localSheetId="19" hidden="1">#REF!</definedName>
    <definedName name="_bdm.ECC842E4FB034EAB82957A68B7A010E3.edm" localSheetId="20" hidden="1">#REF!</definedName>
    <definedName name="_bdm.ECE14A33D7AD4EA187302E198CA66957.edm" localSheetId="19" hidden="1">#REF!</definedName>
    <definedName name="_bdm.ECE14A33D7AD4EA187302E198CA66957.edm" localSheetId="20" hidden="1">#REF!</definedName>
    <definedName name="_bdm.ECF92132F9EC45E3901D47A650CFE5A1.edm" localSheetId="19" hidden="1">#REF!</definedName>
    <definedName name="_bdm.ECF92132F9EC45E3901D47A650CFE5A1.edm" localSheetId="20" hidden="1">#REF!</definedName>
    <definedName name="_bdm.ED6A892B080C4A97B3BABCE764910297.edm" hidden="1">#N/A</definedName>
    <definedName name="_bdm.EEC07206C756410AAECBDA2F45A1C322.edm" localSheetId="19" hidden="1">#REF!</definedName>
    <definedName name="_bdm.EEC07206C756410AAECBDA2F45A1C322.edm" localSheetId="20" hidden="1">#REF!</definedName>
    <definedName name="_bdm.EEFC4F990EA34D1D926CF5C462B7B7A8.edm" localSheetId="19" hidden="1">#REF!</definedName>
    <definedName name="_bdm.EEFC4F990EA34D1D926CF5C462B7B7A8.edm" localSheetId="20" hidden="1">#REF!</definedName>
    <definedName name="_bdm.EF1195B788484B8A9FEA81B26B4B20C5.edm" localSheetId="19" hidden="1">#REF!</definedName>
    <definedName name="_bdm.EF1195B788484B8A9FEA81B26B4B20C5.edm" localSheetId="20" hidden="1">#REF!</definedName>
    <definedName name="_bdm.EF86ABE89935466EA2244E2CB3280C0A.edm" localSheetId="19" hidden="1">#REF!</definedName>
    <definedName name="_bdm.EF86ABE89935466EA2244E2CB3280C0A.edm" localSheetId="20" hidden="1">#REF!</definedName>
    <definedName name="_bdm.EFF4D71AF5984899B8AB8EB4D6BB3B7A.edm" localSheetId="19" hidden="1">#REF!</definedName>
    <definedName name="_bdm.EFF4D71AF5984899B8AB8EB4D6BB3B7A.edm" localSheetId="20" hidden="1">#REF!</definedName>
    <definedName name="_bdm.F0279001AA6F4986AF7FF988159A9D76.edm" localSheetId="19" hidden="1">#REF!</definedName>
    <definedName name="_bdm.F0279001AA6F4986AF7FF988159A9D76.edm" localSheetId="20" hidden="1">#REF!</definedName>
    <definedName name="_bdm.F0536A369A8A4B0D9E2729DFBDFC3339.edm" localSheetId="19" hidden="1">#REF!</definedName>
    <definedName name="_bdm.F0536A369A8A4B0D9E2729DFBDFC3339.edm" localSheetId="20" hidden="1">#REF!</definedName>
    <definedName name="_bdm.F062C9783F9547379644A3D8E0E82839.edm" localSheetId="19" hidden="1">#REF!</definedName>
    <definedName name="_bdm.F062C9783F9547379644A3D8E0E82839.edm" localSheetId="20" hidden="1">#REF!</definedName>
    <definedName name="_bdm.F1A6E3E7E33646299AE42C539DF54C11.edm" localSheetId="19" hidden="1">#REF!</definedName>
    <definedName name="_bdm.F1A6E3E7E33646299AE42C539DF54C11.edm" localSheetId="20" hidden="1">#REF!</definedName>
    <definedName name="_bdm.F1C2B979983C40359E88903442101823.edm" localSheetId="19" hidden="1">#REF!</definedName>
    <definedName name="_bdm.F1C2B979983C40359E88903442101823.edm" localSheetId="20" hidden="1">#REF!</definedName>
    <definedName name="_bdm.F2326DD1C28E434EB8D2E7441DC41D07.edm" localSheetId="19" hidden="1">#REF!</definedName>
    <definedName name="_bdm.F2326DD1C28E434EB8D2E7441DC41D07.edm" localSheetId="20" hidden="1">#REF!</definedName>
    <definedName name="_bdm.F2C94A2BC8954AA389CB0BC2FD8D758B.edm" localSheetId="19" hidden="1">#REF!</definedName>
    <definedName name="_bdm.F2C94A2BC8954AA389CB0BC2FD8D758B.edm" localSheetId="20" hidden="1">#REF!</definedName>
    <definedName name="_bdm.F32B2741F8364C7BBE92ED2B82E11F5C.edm" localSheetId="19" hidden="1">#REF!</definedName>
    <definedName name="_bdm.F32B2741F8364C7BBE92ED2B82E11F5C.edm" localSheetId="20" hidden="1">#REF!</definedName>
    <definedName name="_bdm.F3584E8F28C64E908F9B9892F088A96B.edm" localSheetId="19" hidden="1">#REF!</definedName>
    <definedName name="_bdm.F3584E8F28C64E908F9B9892F088A96B.edm" localSheetId="20" hidden="1">#REF!</definedName>
    <definedName name="_bdm.F3695F0CF07B4FA3A6E812A573B6438A.edm" localSheetId="19" hidden="1">#REF!</definedName>
    <definedName name="_bdm.F3695F0CF07B4FA3A6E812A573B6438A.edm" localSheetId="20" hidden="1">#REF!</definedName>
    <definedName name="_bdm.F37F6340B785496BACDA155559DC74A8.edm" localSheetId="19" hidden="1">#REF!</definedName>
    <definedName name="_bdm.F37F6340B785496BACDA155559DC74A8.edm" localSheetId="20" hidden="1">#REF!</definedName>
    <definedName name="_bdm.F3E09CB60D10421387CA36B91F50D493.edm" localSheetId="19" hidden="1">#REF!</definedName>
    <definedName name="_bdm.F3E09CB60D10421387CA36B91F50D493.edm" localSheetId="20" hidden="1">#REF!</definedName>
    <definedName name="_bdm.F3F24723E8DB4C1DA03CDFA9AAB34547.edm" localSheetId="19" hidden="1">#REF!</definedName>
    <definedName name="_bdm.F3F24723E8DB4C1DA03CDFA9AAB34547.edm" localSheetId="20" hidden="1">#REF!</definedName>
    <definedName name="_bdm.F4320235F50C4CA7BF80EC1ACDD8E672.edm" localSheetId="19" hidden="1">#REF!</definedName>
    <definedName name="_bdm.F4320235F50C4CA7BF80EC1ACDD8E672.edm" localSheetId="20" hidden="1">#REF!</definedName>
    <definedName name="_bdm.F525C48CA5504FE8AB87D2E0061E176A.edm" localSheetId="19" hidden="1">#REF!</definedName>
    <definedName name="_bdm.F525C48CA5504FE8AB87D2E0061E176A.edm" localSheetId="20" hidden="1">#REF!</definedName>
    <definedName name="_bdm.F6CE809224B54C59AB473E97EF1EF7CF.edm" localSheetId="19" hidden="1">#REF!</definedName>
    <definedName name="_bdm.F6CE809224B54C59AB473E97EF1EF7CF.edm" localSheetId="20" hidden="1">#REF!</definedName>
    <definedName name="_bdm.F6F12FDF8CE84CC1A263DDC7A616D709.edm" localSheetId="19" hidden="1">#REF!</definedName>
    <definedName name="_bdm.F6F12FDF8CE84CC1A263DDC7A616D709.edm" localSheetId="20" hidden="1">#REF!</definedName>
    <definedName name="_bdm.F700DFA5F9F64902BEF2E0AEC0891B36.edm" localSheetId="19" hidden="1">#REF!</definedName>
    <definedName name="_bdm.F700DFA5F9F64902BEF2E0AEC0891B36.edm" localSheetId="20" hidden="1">#REF!</definedName>
    <definedName name="_bdm.F748386559774E65B024B72991087672.edm" localSheetId="19" hidden="1">#REF!</definedName>
    <definedName name="_bdm.F748386559774E65B024B72991087672.edm" localSheetId="20" hidden="1">#REF!</definedName>
    <definedName name="_bdm.F76AB6C4BA884FA1B2E22C391E8CACDB.edm" hidden="1">#N/A</definedName>
    <definedName name="_bdm.F7B9B547D8E34689BC5D0027CF6055E0.edm" localSheetId="19" hidden="1">#REF!</definedName>
    <definedName name="_bdm.F7B9B547D8E34689BC5D0027CF6055E0.edm" localSheetId="20" hidden="1">#REF!</definedName>
    <definedName name="_bdm.F7C1BBB7E9FC4431B9A33D6FB43ADB2F.edm" localSheetId="19" hidden="1">#REF!</definedName>
    <definedName name="_bdm.F7C1BBB7E9FC4431B9A33D6FB43ADB2F.edm" localSheetId="20" hidden="1">#REF!</definedName>
    <definedName name="_bdm.F83586C5467B4D8E86EF589056A3A0BE.edm" localSheetId="19" hidden="1">#REF!</definedName>
    <definedName name="_bdm.F83586C5467B4D8E86EF589056A3A0BE.edm" localSheetId="20" hidden="1">#REF!</definedName>
    <definedName name="_bdm.F915C1020A2148399C8E3D0EDF7C60E8.edm" localSheetId="19" hidden="1">#REF!</definedName>
    <definedName name="_bdm.F915C1020A2148399C8E3D0EDF7C60E8.edm" localSheetId="20" hidden="1">#REF!</definedName>
    <definedName name="_bdm.F977C5EE9DF14220BCD8F94496DB0CDD.edm" localSheetId="19" hidden="1">#REF!</definedName>
    <definedName name="_bdm.F977C5EE9DF14220BCD8F94496DB0CDD.edm" localSheetId="20" hidden="1">#REF!</definedName>
    <definedName name="_bdm.F9B6F0C596914C1BA7902F7F72EBA610.edm" localSheetId="19" hidden="1">#REF!</definedName>
    <definedName name="_bdm.F9B6F0C596914C1BA7902F7F72EBA610.edm" localSheetId="20" hidden="1">#REF!</definedName>
    <definedName name="_bdm.F9F7D871A43F42AD999AF7B67D6F5D95.edm" localSheetId="19" hidden="1">#REF!</definedName>
    <definedName name="_bdm.F9F7D871A43F42AD999AF7B67D6F5D95.edm" localSheetId="20" hidden="1">#REF!</definedName>
    <definedName name="_bdm.F9FC8F5E773840848567F3A68597B8A8.edm" localSheetId="19" hidden="1">#REF!</definedName>
    <definedName name="_bdm.F9FC8F5E773840848567F3A68597B8A8.edm" localSheetId="20" hidden="1">#REF!</definedName>
    <definedName name="_bdm.FAD4F818A64246DCA5A3CC1D72F444F8.edm" localSheetId="19" hidden="1">#REF!</definedName>
    <definedName name="_bdm.FAD4F818A64246DCA5A3CC1D72F444F8.edm" localSheetId="20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19" hidden="1">#REF!</definedName>
    <definedName name="_bdm.FB2CD2FAD96B4658934875C9A9D078AB.edm" localSheetId="20" hidden="1">#REF!</definedName>
    <definedName name="_bdm.FBD394CC11E34BE89840D56E9DF598AD.edm" localSheetId="19" hidden="1">#REF!</definedName>
    <definedName name="_bdm.FBD394CC11E34BE89840D56E9DF598AD.edm" localSheetId="20" hidden="1">#REF!</definedName>
    <definedName name="_bdm.FC38D76DE2424A268BA444C2C5E20136.edm" localSheetId="19" hidden="1">#REF!</definedName>
    <definedName name="_bdm.FC38D76DE2424A268BA444C2C5E20136.edm" localSheetId="20" hidden="1">#REF!</definedName>
    <definedName name="_bdm.FC4798D2B08F43DB93157C1410DAC8B8.edm" localSheetId="19" hidden="1">#REF!</definedName>
    <definedName name="_bdm.FC4798D2B08F43DB93157C1410DAC8B8.edm" localSheetId="20" hidden="1">#REF!</definedName>
    <definedName name="_bdm.FC4AF241222841578B5F4E26F6E900D0.edm" localSheetId="19" hidden="1">#REF!</definedName>
    <definedName name="_bdm.FC4AF241222841578B5F4E26F6E900D0.edm" localSheetId="20" hidden="1">#REF!</definedName>
    <definedName name="_bdm.FC5CFBB0802544CE9D161CCDDF650BC2.edm" localSheetId="19" hidden="1">#REF!</definedName>
    <definedName name="_bdm.FC5CFBB0802544CE9D161CCDDF650BC2.edm" localSheetId="20" hidden="1">#REF!</definedName>
    <definedName name="_bdm.FC652EE742E74F82A3F633E4BC9279E0.edm" localSheetId="19" hidden="1">#REF!</definedName>
    <definedName name="_bdm.FC652EE742E74F82A3F633E4BC9279E0.edm" localSheetId="20" hidden="1">#REF!</definedName>
    <definedName name="_bdm.FC738B9A446646CAB612A88237E3EC89.edm" localSheetId="19" hidden="1">#REF!</definedName>
    <definedName name="_bdm.FC738B9A446646CAB612A88237E3EC89.edm" localSheetId="20" hidden="1">#REF!</definedName>
    <definedName name="_bdm.FD6AC686CA9747D4A45A628006334563.edm" localSheetId="19" hidden="1">#REF!</definedName>
    <definedName name="_bdm.FD6AC686CA9747D4A45A628006334563.edm" localSheetId="20" hidden="1">#REF!</definedName>
    <definedName name="_bdm.FDBFB05C828547938E594BDA582BACF3.edm" localSheetId="19" hidden="1">#REF!</definedName>
    <definedName name="_bdm.FDBFB05C828547938E594BDA582BACF3.edm" localSheetId="20" hidden="1">#REF!</definedName>
    <definedName name="_bdm.FDE8A18FC6334ABFB8E1374F2ED65117.edm" localSheetId="19" hidden="1">#REF!</definedName>
    <definedName name="_bdm.FDE8A18FC6334ABFB8E1374F2ED65117.edm" localSheetId="20" hidden="1">#REF!</definedName>
    <definedName name="_bdm.FE12273A77A34D38BAFE9D129E9E0D55.edm" localSheetId="19" hidden="1">#REF!</definedName>
    <definedName name="_bdm.FE12273A77A34D38BAFE9D129E9E0D55.edm" localSheetId="20" hidden="1">#REF!</definedName>
    <definedName name="_bdm.FE3B034B732A4C07A7FF9209E1543134.edm" localSheetId="19" hidden="1">#REF!</definedName>
    <definedName name="_bdm.FE3B034B732A4C07A7FF9209E1543134.edm" localSheetId="20" hidden="1">#REF!</definedName>
    <definedName name="_bdm.FE414A8F9C40466F8189980278CAB3BF.edm" localSheetId="19" hidden="1">#REF!</definedName>
    <definedName name="_bdm.FE414A8F9C40466F8189980278CAB3BF.edm" localSheetId="20" hidden="1">#REF!</definedName>
    <definedName name="_bdm.FE62B68B537341919ACFBD0B12D19344.edm" localSheetId="19" hidden="1">#REF!</definedName>
    <definedName name="_bdm.FE62B68B537341919ACFBD0B12D19344.edm" localSheetId="20" hidden="1">#REF!</definedName>
    <definedName name="_bdm.FEB5AA68288C47EC8E1790820EBF18DD.edm" localSheetId="19" hidden="1">#REF!</definedName>
    <definedName name="_bdm.FEB5AA68288C47EC8E1790820EBF18DD.edm" localSheetId="20" hidden="1">#REF!</definedName>
    <definedName name="_bdm.FEB6526B98684F3289F7BC1616A71698.edm" localSheetId="19" hidden="1">#REF!</definedName>
    <definedName name="_bdm.FEB6526B98684F3289F7BC1616A71698.edm" localSheetId="20" hidden="1">#REF!</definedName>
    <definedName name="_bdm.FF9F747ADEF111D6B62C0010A4863BFD.edm" localSheetId="19" hidden="1">#REF!</definedName>
    <definedName name="_bdm.FF9F747ADEF111D6B62C0010A4863BFD.edm" localSheetId="20" hidden="1">#REF!</definedName>
    <definedName name="_bdm.FFAF1297FB48449CB586D7B56C06F94B.edm" localSheetId="19" hidden="1">#REF!</definedName>
    <definedName name="_bdm.FFAF1297FB48449CB586D7B56C06F94B.edm" localSheetId="20" hidden="1">#REF!</definedName>
    <definedName name="_bdm.FFE2ACCAA2DE4113827B15FEDD6F8836.edm" localSheetId="19" hidden="1">#REF!</definedName>
    <definedName name="_bdm.FFE2ACCAA2DE4113827B15FEDD6F8836.edm" localSheetId="20" hidden="1">#REF!</definedName>
    <definedName name="_bdm.FFF8C2AAE3584FC8BE721C9436700369.edm" localSheetId="19" hidden="1">#REF!</definedName>
    <definedName name="_bdm.FFF8C2AAE3584FC8BE721C9436700369.edm" localSheetId="20" hidden="1">#REF!</definedName>
    <definedName name="_C" hidden="1">{#N/A,#N/A,FALSE,"AESTR_K"}</definedName>
    <definedName name="_d2" hidden="1">{"Income Statement",#N/A,FALSE,"CFMODEL";"Balance Sheet",#N/A,FALSE,"CFMODEL"}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19" hidden="1">#REF!</definedName>
    <definedName name="_Fill" localSheetId="20" hidden="1">#REF!</definedName>
    <definedName name="_Fill" hidden="1">#REF!</definedName>
    <definedName name="_xlnm._FilterDatabase" localSheetId="11" hidden="1">'Deferral Detail'!$A$3:$Y$3</definedName>
    <definedName name="_fy97" hidden="1">{#N/A,#N/A,FALSE,"FY97";#N/A,#N/A,FALSE,"FY98";#N/A,#N/A,FALSE,"FY99";#N/A,#N/A,FALSE,"FY00";#N/A,#N/A,FALSE,"FY01"}</definedName>
    <definedName name="_GSRATES_1">"CT300001Latest          "</definedName>
    <definedName name="_GSRATES_COUNT">1</definedName>
    <definedName name="_jjj2" hidden="1">{"summary1",#N/A,TRUE,"Comps";"summary2",#N/A,TRUE,"Comps";"summary3",#N/A,TRUE,"Comps"}</definedName>
    <definedName name="_Key1" localSheetId="19" hidden="1">#REF!</definedName>
    <definedName name="_Key1" localSheetId="20" hidden="1">#REF!</definedName>
    <definedName name="_Key2" localSheetId="19" hidden="1">#REF!</definedName>
    <definedName name="_Key2" localSheetId="20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Int" hidden="1">1</definedName>
    <definedName name="_Regression_Out" localSheetId="19" hidden="1">[2]FIA!#REF!</definedName>
    <definedName name="_Regression_Out" localSheetId="20" hidden="1">[2]FIA!#REF!</definedName>
    <definedName name="_Regression_Out" hidden="1">[2]FIA!#REF!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hidden="1">{#N/A,#N/A,FALSE,"CRPT";#N/A,#N/A,FALSE,"TREND";#N/A,#N/A,FALSE,"%Curve"}</definedName>
    <definedName name="_Sort" localSheetId="19" hidden="1">#REF!</definedName>
    <definedName name="_Sort" localSheetId="20" hidden="1">#REF!</definedName>
    <definedName name="_t3" hidden="1">#N/A</definedName>
    <definedName name="_table_out" hidden="1">#N/A</definedName>
    <definedName name="_Table2_In2" localSheetId="19" hidden="1">#REF!</definedName>
    <definedName name="_Table2_In2" localSheetId="20" hidden="1">#REF!</definedName>
    <definedName name="_Table2_Out" localSheetId="19" hidden="1">#REF!</definedName>
    <definedName name="_Table2_Out" localSheetId="20" hidden="1">#REF!</definedName>
    <definedName name="_Table3_In2" localSheetId="19" hidden="1">#REF!</definedName>
    <definedName name="_Table3_In2" localSheetId="20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1" hidden="1">{#N/A,#N/A,FALSE,"schA"}</definedName>
    <definedName name="_www1" hidden="1">{#N/A,#N/A,FALSE,"schA"}</definedName>
    <definedName name="a" hidden="1">{"Plat Summary",#N/A,FALSE,"PLAT DESIGN"}</definedName>
    <definedName name="aaa" hidden="1">{#N/A,#N/A,FALSE,"Model";#N/A,#N/A,FALSE,"Division"}</definedName>
    <definedName name="AAA_DOCTOPS">"AAA_SET"</definedName>
    <definedName name="AAA_duser">"OFF"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>1</definedName>
    <definedName name="as" localSheetId="19" hidden="1">#REF!,#REF!,#REF!,#REF!,#REF!,#REF!,#REF!,#REF!,#REF!,#REF!,#REF!,#REF!,#REF!,#REF!</definedName>
    <definedName name="as" localSheetId="20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localSheetId="1" hidden="1">{"Plat Summary",#N/A,FALSE,"PLAT DESIGN"}</definedName>
    <definedName name="b" hidden="1">{"Plat Summary",#N/A,FALSE,"PLAT DESIGN"}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19" hidden="1">#REF!</definedName>
    <definedName name="BEm" localSheetId="20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19" hidden="1">#REF!</definedName>
    <definedName name="BEx0017DGUEDPCFJUPUZOOLJCS2B" localSheetId="20" hidden="1">#REF!</definedName>
    <definedName name="BEx0017DGUEDPCFJUPUZOOLJCS2B" hidden="1">#REF!</definedName>
    <definedName name="BEx001CNWHJ5RULCSFM36ZCGJ1UH" localSheetId="19" hidden="1">#REF!</definedName>
    <definedName name="BEx001CNWHJ5RULCSFM36ZCGJ1UH" localSheetId="20" hidden="1">#REF!</definedName>
    <definedName name="BEx001CNWHJ5RULCSFM36ZCGJ1UH" hidden="1">#REF!</definedName>
    <definedName name="BEx004791UAJIJSN57OT7YBLNP82" localSheetId="19" hidden="1">#REF!</definedName>
    <definedName name="BEx004791UAJIJSN57OT7YBLNP82" localSheetId="20" hidden="1">#REF!</definedName>
    <definedName name="BEx004791UAJIJSN57OT7YBLNP82" hidden="1">#REF!</definedName>
    <definedName name="BEx008P2NVFDLBHL7IZ5WTMVOQ1F" localSheetId="19" hidden="1">#REF!</definedName>
    <definedName name="BEx008P2NVFDLBHL7IZ5WTMVOQ1F" localSheetId="20" hidden="1">#REF!</definedName>
    <definedName name="BEx008P2NVFDLBHL7IZ5WTMVOQ1F" hidden="1">#REF!</definedName>
    <definedName name="BEx009G00IN0JUIAQ4WE9NHTMQE2" localSheetId="19" hidden="1">#REF!</definedName>
    <definedName name="BEx009G00IN0JUIAQ4WE9NHTMQE2" localSheetId="20" hidden="1">#REF!</definedName>
    <definedName name="BEx009G00IN0JUIAQ4WE9NHTMQE2" hidden="1">#REF!</definedName>
    <definedName name="BEx00DXTY2JDVGWQKV8H7FG4SV30" localSheetId="19" hidden="1">#REF!</definedName>
    <definedName name="BEx00DXTY2JDVGWQKV8H7FG4SV30" localSheetId="20" hidden="1">#REF!</definedName>
    <definedName name="BEx00DXTY2JDVGWQKV8H7FG4SV30" hidden="1">#REF!</definedName>
    <definedName name="BEx00GHLTYRH5N2S6P78YW1CD30N" localSheetId="19" hidden="1">#REF!</definedName>
    <definedName name="BEx00GHLTYRH5N2S6P78YW1CD30N" localSheetId="20" hidden="1">#REF!</definedName>
    <definedName name="BEx00GHLTYRH5N2S6P78YW1CD30N" hidden="1">#REF!</definedName>
    <definedName name="BEx00JC31DY11L45SEU4B10BIN6W" localSheetId="19" hidden="1">#REF!</definedName>
    <definedName name="BEx00JC31DY11L45SEU4B10BIN6W" localSheetId="20" hidden="1">#REF!</definedName>
    <definedName name="BEx00JC31DY11L45SEU4B10BIN6W" hidden="1">#REF!</definedName>
    <definedName name="BEx00KZHZBHP3TDV1YMX4B19B95O" localSheetId="19" hidden="1">#REF!</definedName>
    <definedName name="BEx00KZHZBHP3TDV1YMX4B19B95O" localSheetId="20" hidden="1">#REF!</definedName>
    <definedName name="BEx00KZHZBHP3TDV1YMX4B19B95O" hidden="1">#REF!</definedName>
    <definedName name="BEx00P11V7HA4MS6XYY3P4BPVXML" localSheetId="19" hidden="1">#REF!</definedName>
    <definedName name="BEx00P11V7HA4MS6XYY3P4BPVXML" localSheetId="20" hidden="1">#REF!</definedName>
    <definedName name="BEx00P11V7HA4MS6XYY3P4BPVXML" hidden="1">#REF!</definedName>
    <definedName name="BEx00PBV7V99V7M3LDYUTF31MUFJ" localSheetId="19" hidden="1">#REF!</definedName>
    <definedName name="BEx00PBV7V99V7M3LDYUTF31MUFJ" localSheetId="20" hidden="1">#REF!</definedName>
    <definedName name="BEx00PBV7V99V7M3LDYUTF31MUFJ" hidden="1">#REF!</definedName>
    <definedName name="BEx00SMIQJ55EVB7T24CORX0JWQO" localSheetId="19" hidden="1">#REF!</definedName>
    <definedName name="BEx00SMIQJ55EVB7T24CORX0JWQO" localSheetId="20" hidden="1">#REF!</definedName>
    <definedName name="BEx00SMIQJ55EVB7T24CORX0JWQO" hidden="1">#REF!</definedName>
    <definedName name="BEx010V7DB7O7Z9NHSX27HZK4H76" localSheetId="19" hidden="1">#REF!</definedName>
    <definedName name="BEx010V7DB7O7Z9NHSX27HZK4H76" localSheetId="20" hidden="1">#REF!</definedName>
    <definedName name="BEx010V7DB7O7Z9NHSX27HZK4H76" hidden="1">#REF!</definedName>
    <definedName name="BEx012IKS6YVHG9KTG2FAKRSMYLU" localSheetId="19" hidden="1">#REF!</definedName>
    <definedName name="BEx012IKS6YVHG9KTG2FAKRSMYLU" localSheetId="20" hidden="1">#REF!</definedName>
    <definedName name="BEx012IKS6YVHG9KTG2FAKRSMYLU" hidden="1">#REF!</definedName>
    <definedName name="BEx01HY6E3GJ66ABU5ABN26V6Q13" localSheetId="19" hidden="1">#REF!</definedName>
    <definedName name="BEx01HY6E3GJ66ABU5ABN26V6Q13" localSheetId="20" hidden="1">#REF!</definedName>
    <definedName name="BEx01HY6E3GJ66ABU5ABN26V6Q13" hidden="1">#REF!</definedName>
    <definedName name="BEx01PW5YQKEGAR8JDDI5OARYXDF" localSheetId="19" hidden="1">#REF!</definedName>
    <definedName name="BEx01PW5YQKEGAR8JDDI5OARYXDF" localSheetId="20" hidden="1">#REF!</definedName>
    <definedName name="BEx01PW5YQKEGAR8JDDI5OARYXDF" hidden="1">#REF!</definedName>
    <definedName name="BEx01QCB2ERCAYYOFDP3OQRWUU60" localSheetId="19" hidden="1">#REF!</definedName>
    <definedName name="BEx01QCB2ERCAYYOFDP3OQRWUU60" localSheetId="20" hidden="1">#REF!</definedName>
    <definedName name="BEx01QCB2ERCAYYOFDP3OQRWUU60" hidden="1">#REF!</definedName>
    <definedName name="BEx01U37NQSMTGJRU8EGTJORBJ6H" localSheetId="19" hidden="1">#REF!</definedName>
    <definedName name="BEx01U37NQSMTGJRU8EGTJORBJ6H" localSheetId="20" hidden="1">#REF!</definedName>
    <definedName name="BEx01U37NQSMTGJRU8EGTJORBJ6H" hidden="1">#REF!</definedName>
    <definedName name="BEx01XJ94SHJ1YQ7ORPW0RQGKI2H" localSheetId="19" hidden="1">#REF!</definedName>
    <definedName name="BEx01XJ94SHJ1YQ7ORPW0RQGKI2H" localSheetId="20" hidden="1">#REF!</definedName>
    <definedName name="BEx01XJ94SHJ1YQ7ORPW0RQGKI2H" hidden="1">#REF!</definedName>
    <definedName name="BEx028BOZCS2MQO9MODVS6F7NCA3" localSheetId="19" hidden="1">#REF!</definedName>
    <definedName name="BEx028BOZCS2MQO9MODVS6F7NCA3" localSheetId="20" hidden="1">#REF!</definedName>
    <definedName name="BEx028BOZCS2MQO9MODVS6F7NCA3" hidden="1">#REF!</definedName>
    <definedName name="BEx02DPUYNH76938V8GVORY8LRY1" localSheetId="19" hidden="1">#REF!</definedName>
    <definedName name="BEx02DPUYNH76938V8GVORY8LRY1" localSheetId="20" hidden="1">#REF!</definedName>
    <definedName name="BEx02DPUYNH76938V8GVORY8LRY1" hidden="1">#REF!</definedName>
    <definedName name="BEx02PEP6DY4K1JGB0HHS3B6QOGZ" localSheetId="19" hidden="1">#REF!</definedName>
    <definedName name="BEx02PEP6DY4K1JGB0HHS3B6QOGZ" localSheetId="20" hidden="1">#REF!</definedName>
    <definedName name="BEx02PEP6DY4K1JGB0HHS3B6QOGZ" hidden="1">#REF!</definedName>
    <definedName name="BEx02Q08R9G839Q4RFGG9026C7PX" localSheetId="19" hidden="1">#REF!</definedName>
    <definedName name="BEx02Q08R9G839Q4RFGG9026C7PX" localSheetId="20" hidden="1">#REF!</definedName>
    <definedName name="BEx02Q08R9G839Q4RFGG9026C7PX" hidden="1">#REF!</definedName>
    <definedName name="BEx02SEL3Z1QWGAHXDPUA9WLTTPS" localSheetId="19" hidden="1">#REF!</definedName>
    <definedName name="BEx02SEL3Z1QWGAHXDPUA9WLTTPS" localSheetId="20" hidden="1">#REF!</definedName>
    <definedName name="BEx02SEL3Z1QWGAHXDPUA9WLTTPS" hidden="1">#REF!</definedName>
    <definedName name="BEx02Y3KJZH5BGDM9QEZ1PVVI114" localSheetId="19" hidden="1">#REF!</definedName>
    <definedName name="BEx02Y3KJZH5BGDM9QEZ1PVVI114" localSheetId="20" hidden="1">#REF!</definedName>
    <definedName name="BEx02Y3KJZH5BGDM9QEZ1PVVI114" hidden="1">#REF!</definedName>
    <definedName name="BEx0313GRLLASDTVPW5DHTXHE74M" localSheetId="19" hidden="1">#REF!</definedName>
    <definedName name="BEx0313GRLLASDTVPW5DHTXHE74M" localSheetId="20" hidden="1">#REF!</definedName>
    <definedName name="BEx0313GRLLASDTVPW5DHTXHE74M" hidden="1">#REF!</definedName>
    <definedName name="BEx1F0SOZ3H5XUHXD7O01TCR8T6J" localSheetId="19" hidden="1">#REF!</definedName>
    <definedName name="BEx1F0SOZ3H5XUHXD7O01TCR8T6J" localSheetId="20" hidden="1">#REF!</definedName>
    <definedName name="BEx1F0SOZ3H5XUHXD7O01TCR8T6J" hidden="1">#REF!</definedName>
    <definedName name="BEx1F9HL824UCNCVZ2U62J4KZCX8" localSheetId="19" hidden="1">#REF!</definedName>
    <definedName name="BEx1F9HL824UCNCVZ2U62J4KZCX8" localSheetId="20" hidden="1">#REF!</definedName>
    <definedName name="BEx1F9HL824UCNCVZ2U62J4KZCX8" hidden="1">#REF!</definedName>
    <definedName name="BEx1FEVSJKTI1Q1Z874QZVFSJSVA" localSheetId="19" hidden="1">#REF!</definedName>
    <definedName name="BEx1FEVSJKTI1Q1Z874QZVFSJSVA" localSheetId="20" hidden="1">#REF!</definedName>
    <definedName name="BEx1FEVSJKTI1Q1Z874QZVFSJSVA" hidden="1">#REF!</definedName>
    <definedName name="BEx1FGDRUHHLI1GBHELT4PK0LY4V" localSheetId="19" hidden="1">#REF!</definedName>
    <definedName name="BEx1FGDRUHHLI1GBHELT4PK0LY4V" localSheetId="20" hidden="1">#REF!</definedName>
    <definedName name="BEx1FGDRUHHLI1GBHELT4PK0LY4V" hidden="1">#REF!</definedName>
    <definedName name="BEx1FJZ7GKO99IYTP6GGGF7EUL3Z" localSheetId="19" hidden="1">#REF!</definedName>
    <definedName name="BEx1FJZ7GKO99IYTP6GGGF7EUL3Z" localSheetId="20" hidden="1">#REF!</definedName>
    <definedName name="BEx1FJZ7GKO99IYTP6GGGF7EUL3Z" hidden="1">#REF!</definedName>
    <definedName name="BEx1FPDH0YKYQXDHUTFIQLIF34J8" localSheetId="19" hidden="1">#REF!</definedName>
    <definedName name="BEx1FPDH0YKYQXDHUTFIQLIF34J8" localSheetId="20" hidden="1">#REF!</definedName>
    <definedName name="BEx1FPDH0YKYQXDHUTFIQLIF34J8" hidden="1">#REF!</definedName>
    <definedName name="BEx1FQ9SZAGL2HEKRB046EOQDWOX" localSheetId="19" hidden="1">#REF!</definedName>
    <definedName name="BEx1FQ9SZAGL2HEKRB046EOQDWOX" localSheetId="20" hidden="1">#REF!</definedName>
    <definedName name="BEx1FQ9SZAGL2HEKRB046EOQDWOX" hidden="1">#REF!</definedName>
    <definedName name="BEx1FZV2CM77TBH1R6YYV9P06KA2" localSheetId="19" hidden="1">#REF!</definedName>
    <definedName name="BEx1FZV2CM77TBH1R6YYV9P06KA2" localSheetId="20" hidden="1">#REF!</definedName>
    <definedName name="BEx1FZV2CM77TBH1R6YYV9P06KA2" hidden="1">#REF!</definedName>
    <definedName name="BEx1G59AY8195JTUM6P18VXUFJ3E" localSheetId="19" hidden="1">#REF!</definedName>
    <definedName name="BEx1G59AY8195JTUM6P18VXUFJ3E" localSheetId="20" hidden="1">#REF!</definedName>
    <definedName name="BEx1G59AY8195JTUM6P18VXUFJ3E" hidden="1">#REF!</definedName>
    <definedName name="BEx1GKUDMCV60BOZT0SENCT0MD8L" localSheetId="19" hidden="1">#REF!</definedName>
    <definedName name="BEx1GKUDMCV60BOZT0SENCT0MD8L" localSheetId="20" hidden="1">#REF!</definedName>
    <definedName name="BEx1GKUDMCV60BOZT0SENCT0MD8L" hidden="1">#REF!</definedName>
    <definedName name="BEx1GUVQ5L0JCX3E4SROI4WBYVTO" localSheetId="19" hidden="1">#REF!</definedName>
    <definedName name="BEx1GUVQ5L0JCX3E4SROI4WBYVTO" localSheetId="20" hidden="1">#REF!</definedName>
    <definedName name="BEx1GUVQ5L0JCX3E4SROI4WBYVTO" hidden="1">#REF!</definedName>
    <definedName name="BEx1GVMRHFXUP6XYYY9NR12PV5TF" localSheetId="19" hidden="1">#REF!</definedName>
    <definedName name="BEx1GVMRHFXUP6XYYY9NR12PV5TF" localSheetId="20" hidden="1">#REF!</definedName>
    <definedName name="BEx1GVMRHFXUP6XYYY9NR12PV5TF" hidden="1">#REF!</definedName>
    <definedName name="BEx1H6KIT7BHUH6MDDWC935V9N47" localSheetId="19" hidden="1">#REF!</definedName>
    <definedName name="BEx1H6KIT7BHUH6MDDWC935V9N47" localSheetId="20" hidden="1">#REF!</definedName>
    <definedName name="BEx1H6KIT7BHUH6MDDWC935V9N47" hidden="1">#REF!</definedName>
    <definedName name="BEx1HA60AI3STEJQZAQ0RA3Q3AZV" localSheetId="19" hidden="1">#REF!</definedName>
    <definedName name="BEx1HA60AI3STEJQZAQ0RA3Q3AZV" localSheetId="20" hidden="1">#REF!</definedName>
    <definedName name="BEx1HA60AI3STEJQZAQ0RA3Q3AZV" hidden="1">#REF!</definedName>
    <definedName name="BEx1HB2DBVO5N6V2WX7BEHUFYTFU" localSheetId="19" hidden="1">#REF!</definedName>
    <definedName name="BEx1HB2DBVO5N6V2WX7BEHUFYTFU" localSheetId="20" hidden="1">#REF!</definedName>
    <definedName name="BEx1HB2DBVO5N6V2WX7BEHUFYTFU" hidden="1">#REF!</definedName>
    <definedName name="BEx1HDGOOJ3SKHYMWUZJ1P0RQZ9N" localSheetId="19" hidden="1">#REF!</definedName>
    <definedName name="BEx1HDGOOJ3SKHYMWUZJ1P0RQZ9N" localSheetId="20" hidden="1">#REF!</definedName>
    <definedName name="BEx1HDGOOJ3SKHYMWUZJ1P0RQZ9N" hidden="1">#REF!</definedName>
    <definedName name="BEx1HDM5ZXSJG6JQEMSFV52PZ10V" localSheetId="19" hidden="1">#REF!</definedName>
    <definedName name="BEx1HDM5ZXSJG6JQEMSFV52PZ10V" localSheetId="20" hidden="1">#REF!</definedName>
    <definedName name="BEx1HDM5ZXSJG6JQEMSFV52PZ10V" hidden="1">#REF!</definedName>
    <definedName name="BEx1HETBBZVN5F43LKOFMC4QB0CR" localSheetId="19" hidden="1">#REF!</definedName>
    <definedName name="BEx1HETBBZVN5F43LKOFMC4QB0CR" localSheetId="20" hidden="1">#REF!</definedName>
    <definedName name="BEx1HETBBZVN5F43LKOFMC4QB0CR" hidden="1">#REF!</definedName>
    <definedName name="BEx1HGWNWPLNXICOTP90TKQVVE4E" localSheetId="19" hidden="1">#REF!</definedName>
    <definedName name="BEx1HGWNWPLNXICOTP90TKQVVE4E" localSheetId="20" hidden="1">#REF!</definedName>
    <definedName name="BEx1HGWNWPLNXICOTP90TKQVVE4E" hidden="1">#REF!</definedName>
    <definedName name="BEx1HIPLJZABY0EMUOTZN0EQMDPU" localSheetId="19" hidden="1">#REF!</definedName>
    <definedName name="BEx1HIPLJZABY0EMUOTZN0EQMDPU" localSheetId="20" hidden="1">#REF!</definedName>
    <definedName name="BEx1HIPLJZABY0EMUOTZN0EQMDPU" hidden="1">#REF!</definedName>
    <definedName name="BEx1HO94JIRX219MPWMB5E5XZ04X" localSheetId="19" hidden="1">#REF!</definedName>
    <definedName name="BEx1HO94JIRX219MPWMB5E5XZ04X" localSheetId="20" hidden="1">#REF!</definedName>
    <definedName name="BEx1HO94JIRX219MPWMB5E5XZ04X" hidden="1">#REF!</definedName>
    <definedName name="BEx1HQNF6KHM21E3XLW0NMSSEI9S" localSheetId="19" hidden="1">#REF!</definedName>
    <definedName name="BEx1HQNF6KHM21E3XLW0NMSSEI9S" localSheetId="20" hidden="1">#REF!</definedName>
    <definedName name="BEx1HQNF6KHM21E3XLW0NMSSEI9S" hidden="1">#REF!</definedName>
    <definedName name="BEx1HSLNWIW4S97ZBYY7I7M5YVH4" localSheetId="19" hidden="1">#REF!</definedName>
    <definedName name="BEx1HSLNWIW4S97ZBYY7I7M5YVH4" localSheetId="20" hidden="1">#REF!</definedName>
    <definedName name="BEx1HSLNWIW4S97ZBYY7I7M5YVH4" hidden="1">#REF!</definedName>
    <definedName name="BEx1HZCBBWLB2BTNOXP319ZDEVOJ" localSheetId="19" hidden="1">#REF!</definedName>
    <definedName name="BEx1HZCBBWLB2BTNOXP319ZDEVOJ" localSheetId="20" hidden="1">#REF!</definedName>
    <definedName name="BEx1HZCBBWLB2BTNOXP319ZDEVOJ" hidden="1">#REF!</definedName>
    <definedName name="BEx1I4QKTILCKZUSOJCVZN7SNHL5" localSheetId="19" hidden="1">#REF!</definedName>
    <definedName name="BEx1I4QKTILCKZUSOJCVZN7SNHL5" localSheetId="20" hidden="1">#REF!</definedName>
    <definedName name="BEx1I4QKTILCKZUSOJCVZN7SNHL5" hidden="1">#REF!</definedName>
    <definedName name="BEx1IE0ZP7RIFM9FI24S9I6AAJ14" localSheetId="19" hidden="1">#REF!</definedName>
    <definedName name="BEx1IE0ZP7RIFM9FI24S9I6AAJ14" localSheetId="20" hidden="1">#REF!</definedName>
    <definedName name="BEx1IE0ZP7RIFM9FI24S9I6AAJ14" hidden="1">#REF!</definedName>
    <definedName name="BEx1IGQ5B697MNDOE06MVSR0H58E" localSheetId="19" hidden="1">#REF!</definedName>
    <definedName name="BEx1IGQ5B697MNDOE06MVSR0H58E" localSheetId="20" hidden="1">#REF!</definedName>
    <definedName name="BEx1IGQ5B697MNDOE06MVSR0H58E" hidden="1">#REF!</definedName>
    <definedName name="BEx1IKRPW8MLB9Y485M1TL2IT9SH" localSheetId="19" hidden="1">#REF!</definedName>
    <definedName name="BEx1IKRPW8MLB9Y485M1TL2IT9SH" localSheetId="20" hidden="1">#REF!</definedName>
    <definedName name="BEx1IKRPW8MLB9Y485M1TL2IT9SH" hidden="1">#REF!</definedName>
    <definedName name="BEx1IPKCFCT3TL9MSO1LSYJ2VJ2X" localSheetId="19" hidden="1">#REF!</definedName>
    <definedName name="BEx1IPKCFCT3TL9MSO1LSYJ2VJ2X" localSheetId="20" hidden="1">#REF!</definedName>
    <definedName name="BEx1IPKCFCT3TL9MSO1LSYJ2VJ2X" hidden="1">#REF!</definedName>
    <definedName name="BEx1IW5PQTTMD62XZ287XF2O3FBQ" localSheetId="19" hidden="1">#REF!</definedName>
    <definedName name="BEx1IW5PQTTMD62XZ287XF2O3FBQ" localSheetId="20" hidden="1">#REF!</definedName>
    <definedName name="BEx1IW5PQTTMD62XZ287XF2O3FBQ" hidden="1">#REF!</definedName>
    <definedName name="BEx1J0CSSHDJGBJUHVOEMCF2P4DL" localSheetId="19" hidden="1">#REF!</definedName>
    <definedName name="BEx1J0CSSHDJGBJUHVOEMCF2P4DL" localSheetId="20" hidden="1">#REF!</definedName>
    <definedName name="BEx1J0CSSHDJGBJUHVOEMCF2P4DL" hidden="1">#REF!</definedName>
    <definedName name="BEx1J0NL6D3ILC18B48AL0VNEN9A" localSheetId="19" hidden="1">#REF!</definedName>
    <definedName name="BEx1J0NL6D3ILC18B48AL0VNEN9A" localSheetId="20" hidden="1">#REF!</definedName>
    <definedName name="BEx1J0NL6D3ILC18B48AL0VNEN9A" hidden="1">#REF!</definedName>
    <definedName name="BEx1J7E8VCGLPYU82QXVUG5N3ZAI" localSheetId="19" hidden="1">#REF!</definedName>
    <definedName name="BEx1J7E8VCGLPYU82QXVUG5N3ZAI" localSheetId="20" hidden="1">#REF!</definedName>
    <definedName name="BEx1J7E8VCGLPYU82QXVUG5N3ZAI" hidden="1">#REF!</definedName>
    <definedName name="BEx1JGE2YQWH8S25USOY08XVGO0D" localSheetId="19" hidden="1">#REF!</definedName>
    <definedName name="BEx1JGE2YQWH8S25USOY08XVGO0D" localSheetId="20" hidden="1">#REF!</definedName>
    <definedName name="BEx1JGE2YQWH8S25USOY08XVGO0D" hidden="1">#REF!</definedName>
    <definedName name="BEx1JJJC9T1W7HY4V7HP1S1W4JO1" localSheetId="19" hidden="1">#REF!</definedName>
    <definedName name="BEx1JJJC9T1W7HY4V7HP1S1W4JO1" localSheetId="20" hidden="1">#REF!</definedName>
    <definedName name="BEx1JJJC9T1W7HY4V7HP1S1W4JO1" hidden="1">#REF!</definedName>
    <definedName name="BEx1JKKZSJ7DI4PTFVI9VVFMB1X2" localSheetId="19" hidden="1">#REF!</definedName>
    <definedName name="BEx1JKKZSJ7DI4PTFVI9VVFMB1X2" localSheetId="20" hidden="1">#REF!</definedName>
    <definedName name="BEx1JKKZSJ7DI4PTFVI9VVFMB1X2" hidden="1">#REF!</definedName>
    <definedName name="BEx1JUBQFRVMASSFK4B3V0AD7YP9" localSheetId="19" hidden="1">#REF!</definedName>
    <definedName name="BEx1JUBQFRVMASSFK4B3V0AD7YP9" localSheetId="20" hidden="1">#REF!</definedName>
    <definedName name="BEx1JUBQFRVMASSFK4B3V0AD7YP9" hidden="1">#REF!</definedName>
    <definedName name="BEx1JVTOATZGRJFXGXPJJLC4DOBE" localSheetId="19" hidden="1">#REF!</definedName>
    <definedName name="BEx1JVTOATZGRJFXGXPJJLC4DOBE" localSheetId="20" hidden="1">#REF!</definedName>
    <definedName name="BEx1JVTOATZGRJFXGXPJJLC4DOBE" hidden="1">#REF!</definedName>
    <definedName name="BEx1JXBM5W4YRWNQ0P95QQS6JWD6" localSheetId="19" hidden="1">#REF!</definedName>
    <definedName name="BEx1JXBM5W4YRWNQ0P95QQS6JWD6" localSheetId="20" hidden="1">#REF!</definedName>
    <definedName name="BEx1JXBM5W4YRWNQ0P95QQS6JWD6" hidden="1">#REF!</definedName>
    <definedName name="BEx1KGY9QEHZ9QSARMQUTQKRK4UX" localSheetId="19" hidden="1">#REF!</definedName>
    <definedName name="BEx1KGY9QEHZ9QSARMQUTQKRK4UX" localSheetId="20" hidden="1">#REF!</definedName>
    <definedName name="BEx1KGY9QEHZ9QSARMQUTQKRK4UX" hidden="1">#REF!</definedName>
    <definedName name="BEx1KIWH5MOLR00SBECT39NS3AJ1" localSheetId="19" hidden="1">#REF!</definedName>
    <definedName name="BEx1KIWH5MOLR00SBECT39NS3AJ1" localSheetId="20" hidden="1">#REF!</definedName>
    <definedName name="BEx1KIWH5MOLR00SBECT39NS3AJ1" hidden="1">#REF!</definedName>
    <definedName name="BEx1KKP1ELIF2UII2FWVGL7M1X7J" localSheetId="19" hidden="1">#REF!</definedName>
    <definedName name="BEx1KKP1ELIF2UII2FWVGL7M1X7J" localSheetId="20" hidden="1">#REF!</definedName>
    <definedName name="BEx1KKP1ELIF2UII2FWVGL7M1X7J" hidden="1">#REF!</definedName>
    <definedName name="BEx1KQJKIAPZKE9YDYH5HKXX52FM" localSheetId="19" hidden="1">#REF!</definedName>
    <definedName name="BEx1KQJKIAPZKE9YDYH5HKXX52FM" localSheetId="20" hidden="1">#REF!</definedName>
    <definedName name="BEx1KQJKIAPZKE9YDYH5HKXX52FM" hidden="1">#REF!</definedName>
    <definedName name="BEx1KUVWMB0QCWA3RBE4CADFVRIS" localSheetId="19" hidden="1">#REF!</definedName>
    <definedName name="BEx1KUVWMB0QCWA3RBE4CADFVRIS" localSheetId="20" hidden="1">#REF!</definedName>
    <definedName name="BEx1KUVWMB0QCWA3RBE4CADFVRIS" hidden="1">#REF!</definedName>
    <definedName name="BEx1L0AAH7PV8PPQQDBP5AI4TLYP" localSheetId="19" hidden="1">#REF!</definedName>
    <definedName name="BEx1L0AAH7PV8PPQQDBP5AI4TLYP" localSheetId="20" hidden="1">#REF!</definedName>
    <definedName name="BEx1L0AAH7PV8PPQQDBP5AI4TLYP" hidden="1">#REF!</definedName>
    <definedName name="BEx1L2OG1SDFK2TPXELJ77YP4NI2" localSheetId="19" hidden="1">#REF!</definedName>
    <definedName name="BEx1L2OG1SDFK2TPXELJ77YP4NI2" localSheetId="20" hidden="1">#REF!</definedName>
    <definedName name="BEx1L2OG1SDFK2TPXELJ77YP4NI2" hidden="1">#REF!</definedName>
    <definedName name="BEx1L6Q60MWRDJB4L20LK0XPA0Z2" localSheetId="19" hidden="1">#REF!</definedName>
    <definedName name="BEx1L6Q60MWRDJB4L20LK0XPA0Z2" localSheetId="20" hidden="1">#REF!</definedName>
    <definedName name="BEx1L6Q60MWRDJB4L20LK0XPA0Z2" hidden="1">#REF!</definedName>
    <definedName name="BEx1L7BSEFOLQDNZWMLUNBRO08T4" localSheetId="19" hidden="1">#REF!</definedName>
    <definedName name="BEx1L7BSEFOLQDNZWMLUNBRO08T4" localSheetId="20" hidden="1">#REF!</definedName>
    <definedName name="BEx1L7BSEFOLQDNZWMLUNBRO08T4" hidden="1">#REF!</definedName>
    <definedName name="BEx1LD63FP2Z4BR9TKSHOZW9KKZ5" localSheetId="19" hidden="1">#REF!</definedName>
    <definedName name="BEx1LD63FP2Z4BR9TKSHOZW9KKZ5" localSheetId="20" hidden="1">#REF!</definedName>
    <definedName name="BEx1LD63FP2Z4BR9TKSHOZW9KKZ5" hidden="1">#REF!</definedName>
    <definedName name="BEx1LDMB9RW982DUILM2WPT5VWQ3" localSheetId="19" hidden="1">#REF!</definedName>
    <definedName name="BEx1LDMB9RW982DUILM2WPT5VWQ3" localSheetId="20" hidden="1">#REF!</definedName>
    <definedName name="BEx1LDMB9RW982DUILM2WPT5VWQ3" hidden="1">#REF!</definedName>
    <definedName name="BEx1LFF2UQ13XL4X1I2WBD73NZ21" localSheetId="19" hidden="1">#REF!</definedName>
    <definedName name="BEx1LFF2UQ13XL4X1I2WBD73NZ21" localSheetId="20" hidden="1">#REF!</definedName>
    <definedName name="BEx1LFF2UQ13XL4X1I2WBD73NZ21" hidden="1">#REF!</definedName>
    <definedName name="BEx1LKTB33LO23ACTADIVRY7ZNFC" localSheetId="19" hidden="1">#REF!</definedName>
    <definedName name="BEx1LKTB33LO23ACTADIVRY7ZNFC" localSheetId="20" hidden="1">#REF!</definedName>
    <definedName name="BEx1LKTB33LO23ACTADIVRY7ZNFC" hidden="1">#REF!</definedName>
    <definedName name="BEx1LQNKVZAXGSEPDAM8AWU2FHHJ" localSheetId="19" hidden="1">#REF!</definedName>
    <definedName name="BEx1LQNKVZAXGSEPDAM8AWU2FHHJ" localSheetId="20" hidden="1">#REF!</definedName>
    <definedName name="BEx1LQNKVZAXGSEPDAM8AWU2FHHJ" hidden="1">#REF!</definedName>
    <definedName name="BEx1LRPGDQCOEMW8YT80J1XCDCIV" localSheetId="19" hidden="1">#REF!</definedName>
    <definedName name="BEx1LRPGDQCOEMW8YT80J1XCDCIV" localSheetId="20" hidden="1">#REF!</definedName>
    <definedName name="BEx1LRPGDQCOEMW8YT80J1XCDCIV" hidden="1">#REF!</definedName>
    <definedName name="BEx1LRUSJW4JG54X07QWD9R27WV9" localSheetId="19" hidden="1">#REF!</definedName>
    <definedName name="BEx1LRUSJW4JG54X07QWD9R27WV9" localSheetId="20" hidden="1">#REF!</definedName>
    <definedName name="BEx1LRUSJW4JG54X07QWD9R27WV9" hidden="1">#REF!</definedName>
    <definedName name="BEx1M1WBK5T0LP1AK2JYV6W87ID6" localSheetId="19" hidden="1">#REF!</definedName>
    <definedName name="BEx1M1WBK5T0LP1AK2JYV6W87ID6" localSheetId="20" hidden="1">#REF!</definedName>
    <definedName name="BEx1M1WBK5T0LP1AK2JYV6W87ID6" hidden="1">#REF!</definedName>
    <definedName name="BEx1M51HHDYGIT8PON7U8ICL2S95" localSheetId="19" hidden="1">#REF!</definedName>
    <definedName name="BEx1M51HHDYGIT8PON7U8ICL2S95" localSheetId="20" hidden="1">#REF!</definedName>
    <definedName name="BEx1M51HHDYGIT8PON7U8ICL2S95" hidden="1">#REF!</definedName>
    <definedName name="BEx1MP4FWKV0QYXE13PX9JSNA270" localSheetId="19" hidden="1">#REF!</definedName>
    <definedName name="BEx1MP4FWKV0QYXE13PX9JSNA270" localSheetId="20" hidden="1">#REF!</definedName>
    <definedName name="BEx1MP4FWKV0QYXE13PX9JSNA270" hidden="1">#REF!</definedName>
    <definedName name="BEx1MSV791FSS4CZQKG04NHT3F79" localSheetId="19" hidden="1">#REF!</definedName>
    <definedName name="BEx1MSV791FSS4CZQKG04NHT3F79" localSheetId="20" hidden="1">#REF!</definedName>
    <definedName name="BEx1MSV791FSS4CZQKG04NHT3F79" hidden="1">#REF!</definedName>
    <definedName name="BEx1MTRKKVCHOZ0YGID6HZ49LJTO" localSheetId="19" hidden="1">#REF!</definedName>
    <definedName name="BEx1MTRKKVCHOZ0YGID6HZ49LJTO" localSheetId="20" hidden="1">#REF!</definedName>
    <definedName name="BEx1MTRKKVCHOZ0YGID6HZ49LJTO" hidden="1">#REF!</definedName>
    <definedName name="BEx1N3CUJ3UX61X38ZAJVPEN4KMC" localSheetId="19" hidden="1">#REF!</definedName>
    <definedName name="BEx1N3CUJ3UX61X38ZAJVPEN4KMC" localSheetId="20" hidden="1">#REF!</definedName>
    <definedName name="BEx1N3CUJ3UX61X38ZAJVPEN4KMC" hidden="1">#REF!</definedName>
    <definedName name="BEx1N5R5IJ3CG6CL344F5KWPINEO" localSheetId="19" hidden="1">#REF!</definedName>
    <definedName name="BEx1N5R5IJ3CG6CL344F5KWPINEO" localSheetId="20" hidden="1">#REF!</definedName>
    <definedName name="BEx1N5R5IJ3CG6CL344F5KWPINEO" hidden="1">#REF!</definedName>
    <definedName name="BEx1NFCFVPBS7XURQ8Y0BZEGPBVP" localSheetId="19" hidden="1">#REF!</definedName>
    <definedName name="BEx1NFCFVPBS7XURQ8Y0BZEGPBVP" localSheetId="20" hidden="1">#REF!</definedName>
    <definedName name="BEx1NFCFVPBS7XURQ8Y0BZEGPBVP" hidden="1">#REF!</definedName>
    <definedName name="BEx1NM34KQTO1LDNSAFD1L82UZFG" localSheetId="19" hidden="1">#REF!</definedName>
    <definedName name="BEx1NM34KQTO1LDNSAFD1L82UZFG" localSheetId="20" hidden="1">#REF!</definedName>
    <definedName name="BEx1NM34KQTO1LDNSAFD1L82UZFG" hidden="1">#REF!</definedName>
    <definedName name="BEx1NO6TXZVOGCUWCCRTXRXWW0XL" localSheetId="19" hidden="1">#REF!</definedName>
    <definedName name="BEx1NO6TXZVOGCUWCCRTXRXWW0XL" localSheetId="20" hidden="1">#REF!</definedName>
    <definedName name="BEx1NO6TXZVOGCUWCCRTXRXWW0XL" hidden="1">#REF!</definedName>
    <definedName name="BEx1NS8EU5P9FQV3S0WRTXI5L361" localSheetId="19" hidden="1">#REF!</definedName>
    <definedName name="BEx1NS8EU5P9FQV3S0WRTXI5L361" localSheetId="20" hidden="1">#REF!</definedName>
    <definedName name="BEx1NS8EU5P9FQV3S0WRTXI5L361" hidden="1">#REF!</definedName>
    <definedName name="BEx1NUBX5VUYZFKQH69FN6BTLWCR" localSheetId="19" hidden="1">#REF!</definedName>
    <definedName name="BEx1NUBX5VUYZFKQH69FN6BTLWCR" localSheetId="20" hidden="1">#REF!</definedName>
    <definedName name="BEx1NUBX5VUYZFKQH69FN6BTLWCR" hidden="1">#REF!</definedName>
    <definedName name="BEx1NZ4K1L8UON80Y2A4RASKWGNP" localSheetId="19" hidden="1">#REF!</definedName>
    <definedName name="BEx1NZ4K1L8UON80Y2A4RASKWGNP" localSheetId="20" hidden="1">#REF!</definedName>
    <definedName name="BEx1NZ4K1L8UON80Y2A4RASKWGNP" hidden="1">#REF!</definedName>
    <definedName name="BEx1O24FB2CPATAGE3T7L1NBQQO1" localSheetId="19" hidden="1">#REF!</definedName>
    <definedName name="BEx1O24FB2CPATAGE3T7L1NBQQO1" localSheetId="20" hidden="1">#REF!</definedName>
    <definedName name="BEx1O24FB2CPATAGE3T7L1NBQQO1" hidden="1">#REF!</definedName>
    <definedName name="BEx1OLAZ915OGYWP0QP1QQWDLCRX" localSheetId="19" hidden="1">#REF!</definedName>
    <definedName name="BEx1OLAZ915OGYWP0QP1QQWDLCRX" localSheetId="20" hidden="1">#REF!</definedName>
    <definedName name="BEx1OLAZ915OGYWP0QP1QQWDLCRX" hidden="1">#REF!</definedName>
    <definedName name="BEx1OO5ER042IS6IC4TLDI75JNVH" localSheetId="19" hidden="1">#REF!</definedName>
    <definedName name="BEx1OO5ER042IS6IC4TLDI75JNVH" localSheetId="20" hidden="1">#REF!</definedName>
    <definedName name="BEx1OO5ER042IS6IC4TLDI75JNVH" hidden="1">#REF!</definedName>
    <definedName name="BEx1OTE54CBSUT8FWKRALEDCUWN4" localSheetId="19" hidden="1">#REF!</definedName>
    <definedName name="BEx1OTE54CBSUT8FWKRALEDCUWN4" localSheetId="20" hidden="1">#REF!</definedName>
    <definedName name="BEx1OTE54CBSUT8FWKRALEDCUWN4" hidden="1">#REF!</definedName>
    <definedName name="BEx1OVSMPADTX95QUOX34KZQ8EDY" localSheetId="19" hidden="1">#REF!</definedName>
    <definedName name="BEx1OVSMPADTX95QUOX34KZQ8EDY" localSheetId="20" hidden="1">#REF!</definedName>
    <definedName name="BEx1OVSMPADTX95QUOX34KZQ8EDY" hidden="1">#REF!</definedName>
    <definedName name="BEx1OWJJ0DP4628GCVVRQ9X0DRHQ" localSheetId="19" hidden="1">#REF!</definedName>
    <definedName name="BEx1OWJJ0DP4628GCVVRQ9X0DRHQ" localSheetId="20" hidden="1">#REF!</definedName>
    <definedName name="BEx1OWJJ0DP4628GCVVRQ9X0DRHQ" hidden="1">#REF!</definedName>
    <definedName name="BEx1OX544IO9FQJI7YYQGZCEHB3O" localSheetId="19" hidden="1">#REF!</definedName>
    <definedName name="BEx1OX544IO9FQJI7YYQGZCEHB3O" localSheetId="20" hidden="1">#REF!</definedName>
    <definedName name="BEx1OX544IO9FQJI7YYQGZCEHB3O" hidden="1">#REF!</definedName>
    <definedName name="BEx1OY6SVEUT2EQ26P7EKEND342G" localSheetId="19" hidden="1">#REF!</definedName>
    <definedName name="BEx1OY6SVEUT2EQ26P7EKEND342G" localSheetId="20" hidden="1">#REF!</definedName>
    <definedName name="BEx1OY6SVEUT2EQ26P7EKEND342G" hidden="1">#REF!</definedName>
    <definedName name="BEx1OYN1LPIPI12O9G6F7QAOS9T4" localSheetId="19" hidden="1">#REF!</definedName>
    <definedName name="BEx1OYN1LPIPI12O9G6F7QAOS9T4" localSheetId="20" hidden="1">#REF!</definedName>
    <definedName name="BEx1OYN1LPIPI12O9G6F7QAOS9T4" hidden="1">#REF!</definedName>
    <definedName name="BEx1P1HHKJA799O3YZXQAX6KFH58" localSheetId="19" hidden="1">#REF!</definedName>
    <definedName name="BEx1P1HHKJA799O3YZXQAX6KFH58" localSheetId="20" hidden="1">#REF!</definedName>
    <definedName name="BEx1P1HHKJA799O3YZXQAX6KFH58" hidden="1">#REF!</definedName>
    <definedName name="BEx1P34W467WGPOXPK292QFJIPHJ" localSheetId="19" hidden="1">#REF!</definedName>
    <definedName name="BEx1P34W467WGPOXPK292QFJIPHJ" localSheetId="20" hidden="1">#REF!</definedName>
    <definedName name="BEx1P34W467WGPOXPK292QFJIPHJ" hidden="1">#REF!</definedName>
    <definedName name="BEx1P76FRYAB1BWA5RJS4KOB3G9I" localSheetId="19" hidden="1">#REF!</definedName>
    <definedName name="BEx1P76FRYAB1BWA5RJS4KOB3G9I" localSheetId="20" hidden="1">#REF!</definedName>
    <definedName name="BEx1P76FRYAB1BWA5RJS4KOB3G9I" hidden="1">#REF!</definedName>
    <definedName name="BEx1P7S1J4TKGVJ43C2Q2R3M9WRB" localSheetId="19" hidden="1">#REF!</definedName>
    <definedName name="BEx1P7S1J4TKGVJ43C2Q2R3M9WRB" localSheetId="20" hidden="1">#REF!</definedName>
    <definedName name="BEx1P7S1J4TKGVJ43C2Q2R3M9WRB" hidden="1">#REF!</definedName>
    <definedName name="BEx1P8OF6WY3IH8SO71KQOU83V3Y" localSheetId="19" hidden="1">#REF!</definedName>
    <definedName name="BEx1P8OF6WY3IH8SO71KQOU83V3Y" localSheetId="20" hidden="1">#REF!</definedName>
    <definedName name="BEx1P8OF6WY3IH8SO71KQOU83V3Y" hidden="1">#REF!</definedName>
    <definedName name="BEx1PA11BLPVZM8RC5BL46WX8YB5" localSheetId="19" hidden="1">#REF!</definedName>
    <definedName name="BEx1PA11BLPVZM8RC5BL46WX8YB5" localSheetId="20" hidden="1">#REF!</definedName>
    <definedName name="BEx1PA11BLPVZM8RC5BL46WX8YB5" hidden="1">#REF!</definedName>
    <definedName name="BEx1PAMMMZTO2BTR6YLZ9ASMPS4N" localSheetId="19" hidden="1">#REF!</definedName>
    <definedName name="BEx1PAMMMZTO2BTR6YLZ9ASMPS4N" localSheetId="20" hidden="1">#REF!</definedName>
    <definedName name="BEx1PAMMMZTO2BTR6YLZ9ASMPS4N" hidden="1">#REF!</definedName>
    <definedName name="BEx1PBZ4BEFIPGMQXT9T8S4PZ2IM" localSheetId="19" hidden="1">#REF!</definedName>
    <definedName name="BEx1PBZ4BEFIPGMQXT9T8S4PZ2IM" localSheetId="20" hidden="1">#REF!</definedName>
    <definedName name="BEx1PBZ4BEFIPGMQXT9T8S4PZ2IM" hidden="1">#REF!</definedName>
    <definedName name="BEx1PJMAAUI73DAR3XUON2UMXTBS" localSheetId="19" hidden="1">#REF!</definedName>
    <definedName name="BEx1PJMAAUI73DAR3XUON2UMXTBS" localSheetId="20" hidden="1">#REF!</definedName>
    <definedName name="BEx1PJMAAUI73DAR3XUON2UMXTBS" hidden="1">#REF!</definedName>
    <definedName name="BEx1PLF2CFSXBZPVI6CJ534EIJDN" localSheetId="19" hidden="1">#REF!</definedName>
    <definedName name="BEx1PLF2CFSXBZPVI6CJ534EIJDN" localSheetId="20" hidden="1">#REF!</definedName>
    <definedName name="BEx1PLF2CFSXBZPVI6CJ534EIJDN" hidden="1">#REF!</definedName>
    <definedName name="BEx1PMWZB2DO6EM9BKLUICZJ65HD" localSheetId="19" hidden="1">#REF!</definedName>
    <definedName name="BEx1PMWZB2DO6EM9BKLUICZJ65HD" localSheetId="20" hidden="1">#REF!</definedName>
    <definedName name="BEx1PMWZB2DO6EM9BKLUICZJ65HD" hidden="1">#REF!</definedName>
    <definedName name="BEx1PU3X6U0EVLY9569KVBPAH7XU" localSheetId="19" hidden="1">#REF!</definedName>
    <definedName name="BEx1PU3X6U0EVLY9569KVBPAH7XU" localSheetId="20" hidden="1">#REF!</definedName>
    <definedName name="BEx1PU3X6U0EVLY9569KVBPAH7XU" hidden="1">#REF!</definedName>
    <definedName name="BEx1Q9OV5AOW28OUGRFCD3ZFVWC3" localSheetId="19" hidden="1">#REF!</definedName>
    <definedName name="BEx1Q9OV5AOW28OUGRFCD3ZFVWC3" localSheetId="20" hidden="1">#REF!</definedName>
    <definedName name="BEx1Q9OV5AOW28OUGRFCD3ZFVWC3" hidden="1">#REF!</definedName>
    <definedName name="BEx1QA54J2A4I7IBQR19BTY28ZMR" localSheetId="19" hidden="1">#REF!</definedName>
    <definedName name="BEx1QA54J2A4I7IBQR19BTY28ZMR" localSheetId="20" hidden="1">#REF!</definedName>
    <definedName name="BEx1QA54J2A4I7IBQR19BTY28ZMR" hidden="1">#REF!</definedName>
    <definedName name="BEx1QD50TNYYZ6YO943BWHPB9UD9" localSheetId="19" hidden="1">#REF!</definedName>
    <definedName name="BEx1QD50TNYYZ6YO943BWHPB9UD9" localSheetId="20" hidden="1">#REF!</definedName>
    <definedName name="BEx1QD50TNYYZ6YO943BWHPB9UD9" hidden="1">#REF!</definedName>
    <definedName name="BEx1QMQAHG3KQUK59DVM68SWKZIZ" localSheetId="19" hidden="1">#REF!</definedName>
    <definedName name="BEx1QMQAHG3KQUK59DVM68SWKZIZ" localSheetId="20" hidden="1">#REF!</definedName>
    <definedName name="BEx1QMQAHG3KQUK59DVM68SWKZIZ" hidden="1">#REF!</definedName>
    <definedName name="BEx1R9YFKJCMSEST8OVCAO5E47FO" localSheetId="19" hidden="1">#REF!</definedName>
    <definedName name="BEx1R9YFKJCMSEST8OVCAO5E47FO" localSheetId="20" hidden="1">#REF!</definedName>
    <definedName name="BEx1R9YFKJCMSEST8OVCAO5E47FO" hidden="1">#REF!</definedName>
    <definedName name="BEx1RBGC06B3T52OIC0EQ1KGVP1I" localSheetId="19" hidden="1">#REF!</definedName>
    <definedName name="BEx1RBGC06B3T52OIC0EQ1KGVP1I" localSheetId="20" hidden="1">#REF!</definedName>
    <definedName name="BEx1RBGC06B3T52OIC0EQ1KGVP1I" hidden="1">#REF!</definedName>
    <definedName name="BEx1RRC7X4NI1CU4EO5XYE2GVARJ" localSheetId="19" hidden="1">#REF!</definedName>
    <definedName name="BEx1RRC7X4NI1CU4EO5XYE2GVARJ" localSheetId="20" hidden="1">#REF!</definedName>
    <definedName name="BEx1RRC7X4NI1CU4EO5XYE2GVARJ" hidden="1">#REF!</definedName>
    <definedName name="BEx1RZA1NCGT832L7EMR7GMF588W" localSheetId="19" hidden="1">#REF!</definedName>
    <definedName name="BEx1RZA1NCGT832L7EMR7GMF588W" localSheetId="20" hidden="1">#REF!</definedName>
    <definedName name="BEx1RZA1NCGT832L7EMR7GMF588W" hidden="1">#REF!</definedName>
    <definedName name="BEx1S0XGIPUSZQUCSGWSK10GKW7Y" localSheetId="19" hidden="1">#REF!</definedName>
    <definedName name="BEx1S0XGIPUSZQUCSGWSK10GKW7Y" localSheetId="20" hidden="1">#REF!</definedName>
    <definedName name="BEx1S0XGIPUSZQUCSGWSK10GKW7Y" hidden="1">#REF!</definedName>
    <definedName name="BEx1S5VFNKIXHTTCWSV60UC50EZ8" localSheetId="19" hidden="1">#REF!</definedName>
    <definedName name="BEx1S5VFNKIXHTTCWSV60UC50EZ8" localSheetId="20" hidden="1">#REF!</definedName>
    <definedName name="BEx1S5VFNKIXHTTCWSV60UC50EZ8" hidden="1">#REF!</definedName>
    <definedName name="BEx1SK3U02H0RGKEYXW7ZMCEOF3V" localSheetId="19" hidden="1">#REF!</definedName>
    <definedName name="BEx1SK3U02H0RGKEYXW7ZMCEOF3V" localSheetId="20" hidden="1">#REF!</definedName>
    <definedName name="BEx1SK3U02H0RGKEYXW7ZMCEOF3V" hidden="1">#REF!</definedName>
    <definedName name="BEx1SSNEZINBJT29QVS62VS1THT4" localSheetId="19" hidden="1">#REF!</definedName>
    <definedName name="BEx1SSNEZINBJT29QVS62VS1THT4" localSheetId="20" hidden="1">#REF!</definedName>
    <definedName name="BEx1SSNEZINBJT29QVS62VS1THT4" hidden="1">#REF!</definedName>
    <definedName name="BEx1SVNCHNANBJIDIQVB8AFK4HAN" localSheetId="19" hidden="1">#REF!</definedName>
    <definedName name="BEx1SVNCHNANBJIDIQVB8AFK4HAN" localSheetId="20" hidden="1">#REF!</definedName>
    <definedName name="BEx1SVNCHNANBJIDIQVB8AFK4HAN" hidden="1">#REF!</definedName>
    <definedName name="BEx1SY74DYVEPAQ9TGGGXKJA025O" localSheetId="19" hidden="1">#REF!</definedName>
    <definedName name="BEx1SY74DYVEPAQ9TGGGXKJA025O" localSheetId="20" hidden="1">#REF!</definedName>
    <definedName name="BEx1SY74DYVEPAQ9TGGGXKJA025O" hidden="1">#REF!</definedName>
    <definedName name="BEx1TJ0WLS9O7KNSGIPWTYHDYI1D" localSheetId="19" hidden="1">#REF!</definedName>
    <definedName name="BEx1TJ0WLS9O7KNSGIPWTYHDYI1D" localSheetId="20" hidden="1">#REF!</definedName>
    <definedName name="BEx1TJ0WLS9O7KNSGIPWTYHDYI1D" hidden="1">#REF!</definedName>
    <definedName name="BEx1TUPQAYGAI13ZC7FU1FJXFAPM" localSheetId="19" hidden="1">#REF!</definedName>
    <definedName name="BEx1TUPQAYGAI13ZC7FU1FJXFAPM" localSheetId="20" hidden="1">#REF!</definedName>
    <definedName name="BEx1TUPQAYGAI13ZC7FU1FJXFAPM" hidden="1">#REF!</definedName>
    <definedName name="BEx1TY0F9W7EOF31FZXITWEYBSRT" localSheetId="19" hidden="1">#REF!</definedName>
    <definedName name="BEx1TY0F9W7EOF31FZXITWEYBSRT" localSheetId="20" hidden="1">#REF!</definedName>
    <definedName name="BEx1TY0F9W7EOF31FZXITWEYBSRT" hidden="1">#REF!</definedName>
    <definedName name="BEx1U7WFO8OZKB1EBF4H386JW91L" localSheetId="19" hidden="1">#REF!</definedName>
    <definedName name="BEx1U7WFO8OZKB1EBF4H386JW91L" localSheetId="20" hidden="1">#REF!</definedName>
    <definedName name="BEx1U7WFO8OZKB1EBF4H386JW91L" hidden="1">#REF!</definedName>
    <definedName name="BEx1U87938YR9N6HYI24KVBKLOS3" localSheetId="19" hidden="1">#REF!</definedName>
    <definedName name="BEx1U87938YR9N6HYI24KVBKLOS3" localSheetId="20" hidden="1">#REF!</definedName>
    <definedName name="BEx1U87938YR9N6HYI24KVBKLOS3" hidden="1">#REF!</definedName>
    <definedName name="BEx1U9P6VQWSVRICLZR9DYRMN61U" localSheetId="19" hidden="1">#REF!</definedName>
    <definedName name="BEx1U9P6VQWSVRICLZR9DYRMN61U" localSheetId="20" hidden="1">#REF!</definedName>
    <definedName name="BEx1U9P6VQWSVRICLZR9DYRMN61U" hidden="1">#REF!</definedName>
    <definedName name="BEx1UESH4KDWHYESQU2IE55RS3LI" localSheetId="19" hidden="1">#REF!</definedName>
    <definedName name="BEx1UESH4KDWHYESQU2IE55RS3LI" localSheetId="20" hidden="1">#REF!</definedName>
    <definedName name="BEx1UESH4KDWHYESQU2IE55RS3LI" hidden="1">#REF!</definedName>
    <definedName name="BEx1UI8N9KTCPSOJ7RDW0T8UEBNP" localSheetId="19" hidden="1">#REF!</definedName>
    <definedName name="BEx1UI8N9KTCPSOJ7RDW0T8UEBNP" localSheetId="20" hidden="1">#REF!</definedName>
    <definedName name="BEx1UI8N9KTCPSOJ7RDW0T8UEBNP" hidden="1">#REF!</definedName>
    <definedName name="BEx1UML0HHJFHA5TBOYQ24I3RV1W" localSheetId="19" hidden="1">#REF!</definedName>
    <definedName name="BEx1UML0HHJFHA5TBOYQ24I3RV1W" localSheetId="20" hidden="1">#REF!</definedName>
    <definedName name="BEx1UML0HHJFHA5TBOYQ24I3RV1W" hidden="1">#REF!</definedName>
    <definedName name="BEx1UO8ENOJNYCNX5Z95TBIJ3MKP" localSheetId="19" hidden="1">#REF!</definedName>
    <definedName name="BEx1UO8ENOJNYCNX5Z95TBIJ3MKP" localSheetId="20" hidden="1">#REF!</definedName>
    <definedName name="BEx1UO8ENOJNYCNX5Z95TBIJ3MKP" hidden="1">#REF!</definedName>
    <definedName name="BEx1UUDIQPZ23XQ79GUL0RAWRSCK" localSheetId="19" hidden="1">#REF!</definedName>
    <definedName name="BEx1UUDIQPZ23XQ79GUL0RAWRSCK" localSheetId="20" hidden="1">#REF!</definedName>
    <definedName name="BEx1UUDIQPZ23XQ79GUL0RAWRSCK" hidden="1">#REF!</definedName>
    <definedName name="BEx1V67SEV778NVW68J8W5SND1J7" localSheetId="19" hidden="1">#REF!</definedName>
    <definedName name="BEx1V67SEV778NVW68J8W5SND1J7" localSheetId="20" hidden="1">#REF!</definedName>
    <definedName name="BEx1V67SEV778NVW68J8W5SND1J7" hidden="1">#REF!</definedName>
    <definedName name="BEx1VIY9SQLRESD11CC4PHYT0XSG" localSheetId="19" hidden="1">#REF!</definedName>
    <definedName name="BEx1VIY9SQLRESD11CC4PHYT0XSG" localSheetId="20" hidden="1">#REF!</definedName>
    <definedName name="BEx1VIY9SQLRESD11CC4PHYT0XSG" hidden="1">#REF!</definedName>
    <definedName name="BEx1W3170EJU6QEJR4F8E2ULUU2U" localSheetId="19" hidden="1">#REF!</definedName>
    <definedName name="BEx1W3170EJU6QEJR4F8E2ULUU2U" localSheetId="20" hidden="1">#REF!</definedName>
    <definedName name="BEx1W3170EJU6QEJR4F8E2ULUU2U" hidden="1">#REF!</definedName>
    <definedName name="BEx1WC67EH10SC38QWX3WEA5KH3A" localSheetId="19" hidden="1">#REF!</definedName>
    <definedName name="BEx1WC67EH10SC38QWX3WEA5KH3A" localSheetId="20" hidden="1">#REF!</definedName>
    <definedName name="BEx1WC67EH10SC38QWX3WEA5KH3A" hidden="1">#REF!</definedName>
    <definedName name="BEx1WDTMC6W73PJPTY0JYLKOA883" localSheetId="19" hidden="1">#REF!</definedName>
    <definedName name="BEx1WDTMC6W73PJPTY0JYLKOA883" localSheetId="20" hidden="1">#REF!</definedName>
    <definedName name="BEx1WDTMC6W73PJPTY0JYLKOA883" hidden="1">#REF!</definedName>
    <definedName name="BEx1WGYTKZZIPM1577W5FEYKFH3V" localSheetId="19" hidden="1">#REF!</definedName>
    <definedName name="BEx1WGYTKZZIPM1577W5FEYKFH3V" localSheetId="20" hidden="1">#REF!</definedName>
    <definedName name="BEx1WGYTKZZIPM1577W5FEYKFH3V" hidden="1">#REF!</definedName>
    <definedName name="BEx1WHPURIV3D3PTJJ359H1OP7ZV" localSheetId="19" hidden="1">#REF!</definedName>
    <definedName name="BEx1WHPURIV3D3PTJJ359H1OP7ZV" localSheetId="20" hidden="1">#REF!</definedName>
    <definedName name="BEx1WHPURIV3D3PTJJ359H1OP7ZV" hidden="1">#REF!</definedName>
    <definedName name="BEx1WLBBR45RLDQX9FCLJWUUQX5R" localSheetId="19" hidden="1">#REF!</definedName>
    <definedName name="BEx1WLBBR45RLDQX9FCLJWUUQX5R" localSheetId="20" hidden="1">#REF!</definedName>
    <definedName name="BEx1WLBBR45RLDQX9FCLJWUUQX5R" hidden="1">#REF!</definedName>
    <definedName name="BEx1WLWY2CR1WRD694JJSWSDFAIR" localSheetId="19" hidden="1">#REF!</definedName>
    <definedName name="BEx1WLWY2CR1WRD694JJSWSDFAIR" localSheetId="20" hidden="1">#REF!</definedName>
    <definedName name="BEx1WLWY2CR1WRD694JJSWSDFAIR" hidden="1">#REF!</definedName>
    <definedName name="BEx1WMD1LWPWRIK6GGAJRJAHJM8I" localSheetId="19" hidden="1">#REF!</definedName>
    <definedName name="BEx1WMD1LWPWRIK6GGAJRJAHJM8I" localSheetId="20" hidden="1">#REF!</definedName>
    <definedName name="BEx1WMD1LWPWRIK6GGAJRJAHJM8I" hidden="1">#REF!</definedName>
    <definedName name="BEx1WR0D41MR174LBF3P9E3K0J51" localSheetId="19" hidden="1">#REF!</definedName>
    <definedName name="BEx1WR0D41MR174LBF3P9E3K0J51" localSheetId="20" hidden="1">#REF!</definedName>
    <definedName name="BEx1WR0D41MR174LBF3P9E3K0J51" hidden="1">#REF!</definedName>
    <definedName name="BEx1WT3VU2F7OSUQZHBIV4KTTFJ4" localSheetId="19" hidden="1">#REF!</definedName>
    <definedName name="BEx1WT3VU2F7OSUQZHBIV4KTTFJ4" localSheetId="20" hidden="1">#REF!</definedName>
    <definedName name="BEx1WT3VU2F7OSUQZHBIV4KTTFJ4" hidden="1">#REF!</definedName>
    <definedName name="BEx1WUB1FAS5PHU33TJ60SUHR618" localSheetId="19" hidden="1">#REF!</definedName>
    <definedName name="BEx1WUB1FAS5PHU33TJ60SUHR618" localSheetId="20" hidden="1">#REF!</definedName>
    <definedName name="BEx1WUB1FAS5PHU33TJ60SUHR618" hidden="1">#REF!</definedName>
    <definedName name="BEx1WX04G0INSPPG9NTNR3DYR6PZ" localSheetId="19" hidden="1">#REF!</definedName>
    <definedName name="BEx1WX04G0INSPPG9NTNR3DYR6PZ" localSheetId="20" hidden="1">#REF!</definedName>
    <definedName name="BEx1WX04G0INSPPG9NTNR3DYR6PZ" hidden="1">#REF!</definedName>
    <definedName name="BEx1X3LHU9DPG01VWX2IF65TRATF" localSheetId="19" hidden="1">#REF!</definedName>
    <definedName name="BEx1X3LHU9DPG01VWX2IF65TRATF" localSheetId="20" hidden="1">#REF!</definedName>
    <definedName name="BEx1X3LHU9DPG01VWX2IF65TRATF" hidden="1">#REF!</definedName>
    <definedName name="BEx1XFL3ISYW3FU1DQ3US0DYA8NQ" localSheetId="19" hidden="1">#REF!</definedName>
    <definedName name="BEx1XFL3ISYW3FU1DQ3US0DYA8NQ" localSheetId="20" hidden="1">#REF!</definedName>
    <definedName name="BEx1XFL3ISYW3FU1DQ3US0DYA8NQ" hidden="1">#REF!</definedName>
    <definedName name="BEx1XK8AAMO0AH0Z1OUKW30CA7EQ" localSheetId="19" hidden="1">#REF!</definedName>
    <definedName name="BEx1XK8AAMO0AH0Z1OUKW30CA7EQ" localSheetId="20" hidden="1">#REF!</definedName>
    <definedName name="BEx1XK8AAMO0AH0Z1OUKW30CA7EQ" hidden="1">#REF!</definedName>
    <definedName name="BEx1XL4MZ7C80495GHQRWOBS16PQ" localSheetId="19" hidden="1">#REF!</definedName>
    <definedName name="BEx1XL4MZ7C80495GHQRWOBS16PQ" localSheetId="20" hidden="1">#REF!</definedName>
    <definedName name="BEx1XL4MZ7C80495GHQRWOBS16PQ" hidden="1">#REF!</definedName>
    <definedName name="BEx1Y2IGS2K95E1M51PEF9KJZ0KB" localSheetId="19" hidden="1">#REF!</definedName>
    <definedName name="BEx1Y2IGS2K95E1M51PEF9KJZ0KB" localSheetId="20" hidden="1">#REF!</definedName>
    <definedName name="BEx1Y2IGS2K95E1M51PEF9KJZ0KB" hidden="1">#REF!</definedName>
    <definedName name="BEx1Y3PKK83X2FN9SAALFHOWKMRQ" localSheetId="19" hidden="1">#REF!</definedName>
    <definedName name="BEx1Y3PKK83X2FN9SAALFHOWKMRQ" localSheetId="20" hidden="1">#REF!</definedName>
    <definedName name="BEx1Y3PKK83X2FN9SAALFHOWKMRQ" hidden="1">#REF!</definedName>
    <definedName name="BEx1YL3DJ7Y4AZ01ERCOGW0FJ26T" localSheetId="19" hidden="1">#REF!</definedName>
    <definedName name="BEx1YL3DJ7Y4AZ01ERCOGW0FJ26T" localSheetId="20" hidden="1">#REF!</definedName>
    <definedName name="BEx1YL3DJ7Y4AZ01ERCOGW0FJ26T" hidden="1">#REF!</definedName>
    <definedName name="BEx1Z2RYHSVD1H37817SN93VMURZ" localSheetId="19" hidden="1">#REF!</definedName>
    <definedName name="BEx1Z2RYHSVD1H37817SN93VMURZ" localSheetId="20" hidden="1">#REF!</definedName>
    <definedName name="BEx1Z2RYHSVD1H37817SN93VMURZ" hidden="1">#REF!</definedName>
    <definedName name="BEx3AMAKWI6458B67VKZO56MCNJW" localSheetId="19" hidden="1">#REF!</definedName>
    <definedName name="BEx3AMAKWI6458B67VKZO56MCNJW" localSheetId="20" hidden="1">#REF!</definedName>
    <definedName name="BEx3AMAKWI6458B67VKZO56MCNJW" hidden="1">#REF!</definedName>
    <definedName name="BEx3AOOVM42G82TNF53W0EKXLUSI" localSheetId="19" hidden="1">#REF!</definedName>
    <definedName name="BEx3AOOVM42G82TNF53W0EKXLUSI" localSheetId="20" hidden="1">#REF!</definedName>
    <definedName name="BEx3AOOVM42G82TNF53W0EKXLUSI" hidden="1">#REF!</definedName>
    <definedName name="BEx3AZH9W4SUFCAHNDOQ728R9V4L" localSheetId="19" hidden="1">#REF!</definedName>
    <definedName name="BEx3AZH9W4SUFCAHNDOQ728R9V4L" localSheetId="20" hidden="1">#REF!</definedName>
    <definedName name="BEx3AZH9W4SUFCAHNDOQ728R9V4L" hidden="1">#REF!</definedName>
    <definedName name="BEx3BNR9ES4KY7Q1DK83KC5NDGL8" localSheetId="19" hidden="1">#REF!</definedName>
    <definedName name="BEx3BNR9ES4KY7Q1DK83KC5NDGL8" localSheetId="20" hidden="1">#REF!</definedName>
    <definedName name="BEx3BNR9ES4KY7Q1DK83KC5NDGL8" hidden="1">#REF!</definedName>
    <definedName name="BEx3BQR5VZXNQ4H949ORM8ESU3B3" localSheetId="19" hidden="1">#REF!</definedName>
    <definedName name="BEx3BQR5VZXNQ4H949ORM8ESU3B3" localSheetId="20" hidden="1">#REF!</definedName>
    <definedName name="BEx3BQR5VZXNQ4H949ORM8ESU3B3" hidden="1">#REF!</definedName>
    <definedName name="BEx3BTLL3ASJN134DLEQTQM70VZM" localSheetId="19" hidden="1">#REF!</definedName>
    <definedName name="BEx3BTLL3ASJN134DLEQTQM70VZM" localSheetId="20" hidden="1">#REF!</definedName>
    <definedName name="BEx3BTLL3ASJN134DLEQTQM70VZM" hidden="1">#REF!</definedName>
    <definedName name="BEx3BW5CTV0DJU5AQS3ZQFK2VLF3" localSheetId="19" hidden="1">#REF!</definedName>
    <definedName name="BEx3BW5CTV0DJU5AQS3ZQFK2VLF3" localSheetId="20" hidden="1">#REF!</definedName>
    <definedName name="BEx3BW5CTV0DJU5AQS3ZQFK2VLF3" hidden="1">#REF!</definedName>
    <definedName name="BEx3BYP0FG369M7G3JEFLMMXAKTS" localSheetId="19" hidden="1">#REF!</definedName>
    <definedName name="BEx3BYP0FG369M7G3JEFLMMXAKTS" localSheetId="20" hidden="1">#REF!</definedName>
    <definedName name="BEx3BYP0FG369M7G3JEFLMMXAKTS" hidden="1">#REF!</definedName>
    <definedName name="BEx3C2QR0WUD19QSVO8EMIPNQJKH" localSheetId="19" hidden="1">#REF!</definedName>
    <definedName name="BEx3C2QR0WUD19QSVO8EMIPNQJKH" localSheetId="20" hidden="1">#REF!</definedName>
    <definedName name="BEx3C2QR0WUD19QSVO8EMIPNQJKH" hidden="1">#REF!</definedName>
    <definedName name="BEx3CKFCCPZZ6ROLAT5C1DZNIC1U" localSheetId="19" hidden="1">#REF!</definedName>
    <definedName name="BEx3CKFCCPZZ6ROLAT5C1DZNIC1U" localSheetId="20" hidden="1">#REF!</definedName>
    <definedName name="BEx3CKFCCPZZ6ROLAT5C1DZNIC1U" hidden="1">#REF!</definedName>
    <definedName name="BEx3CO0SVO4WLH0DO43DCHYDTH1P" localSheetId="19" hidden="1">#REF!</definedName>
    <definedName name="BEx3CO0SVO4WLH0DO43DCHYDTH1P" localSheetId="20" hidden="1">#REF!</definedName>
    <definedName name="BEx3CO0SVO4WLH0DO43DCHYDTH1P" hidden="1">#REF!</definedName>
    <definedName name="BEx3CPDAEBC12450MVHX6S78ILBS" localSheetId="19" hidden="1">#REF!</definedName>
    <definedName name="BEx3CPDAEBC12450MVHX6S78ILBS" localSheetId="20" hidden="1">#REF!</definedName>
    <definedName name="BEx3CPDAEBC12450MVHX6S78ILBS" hidden="1">#REF!</definedName>
    <definedName name="BEx3CQ9OQ7E1YH93NADGWWEH0HD5" localSheetId="19" hidden="1">#REF!</definedName>
    <definedName name="BEx3CQ9OQ7E1YH93NADGWWEH0HD5" localSheetId="20" hidden="1">#REF!</definedName>
    <definedName name="BEx3CQ9OQ7E1YH93NADGWWEH0HD5" hidden="1">#REF!</definedName>
    <definedName name="BEx3D9G6QTSPF9UYI4X0XY0VE896" localSheetId="19" hidden="1">#REF!</definedName>
    <definedName name="BEx3D9G6QTSPF9UYI4X0XY0VE896" localSheetId="20" hidden="1">#REF!</definedName>
    <definedName name="BEx3D9G6QTSPF9UYI4X0XY0VE896" hidden="1">#REF!</definedName>
    <definedName name="BEx3DCQU9PBRXIMLO62KS5RLH447" localSheetId="19" hidden="1">#REF!</definedName>
    <definedName name="BEx3DCQU9PBRXIMLO62KS5RLH447" localSheetId="20" hidden="1">#REF!</definedName>
    <definedName name="BEx3DCQU9PBRXIMLO62KS5RLH447" hidden="1">#REF!</definedName>
    <definedName name="BEx3DQ8EH7C7L4XQAOL3NRRVRRT3" localSheetId="19" hidden="1">#REF!</definedName>
    <definedName name="BEx3DQ8EH7C7L4XQAOL3NRRVRRT3" localSheetId="20" hidden="1">#REF!</definedName>
    <definedName name="BEx3DQ8EH7C7L4XQAOL3NRRVRRT3" hidden="1">#REF!</definedName>
    <definedName name="BEx3EF99FD6QNNCNOKDEE67JHTUJ" localSheetId="19" hidden="1">#REF!</definedName>
    <definedName name="BEx3EF99FD6QNNCNOKDEE67JHTUJ" localSheetId="20" hidden="1">#REF!</definedName>
    <definedName name="BEx3EF99FD6QNNCNOKDEE67JHTUJ" hidden="1">#REF!</definedName>
    <definedName name="BEx3EGLXG4AU8GXIFP26DZ61E6EP" localSheetId="19" hidden="1">#REF!</definedName>
    <definedName name="BEx3EGLXG4AU8GXIFP26DZ61E6EP" localSheetId="20" hidden="1">#REF!</definedName>
    <definedName name="BEx3EGLXG4AU8GXIFP26DZ61E6EP" hidden="1">#REF!</definedName>
    <definedName name="BEx3EHCSERZ2O2OAG8Y95UPG2IY9" localSheetId="19" hidden="1">#REF!</definedName>
    <definedName name="BEx3EHCSERZ2O2OAG8Y95UPG2IY9" localSheetId="20" hidden="1">#REF!</definedName>
    <definedName name="BEx3EHCSERZ2O2OAG8Y95UPG2IY9" hidden="1">#REF!</definedName>
    <definedName name="BEx3EJR3TCJDYS7ZXNDS5N9KTGIK" localSheetId="19" hidden="1">#REF!</definedName>
    <definedName name="BEx3EJR3TCJDYS7ZXNDS5N9KTGIK" localSheetId="20" hidden="1">#REF!</definedName>
    <definedName name="BEx3EJR3TCJDYS7ZXNDS5N9KTGIK" hidden="1">#REF!</definedName>
    <definedName name="BEx3ELJTTBS6P05CNISMGOJOA60V" localSheetId="19" hidden="1">#REF!</definedName>
    <definedName name="BEx3ELJTTBS6P05CNISMGOJOA60V" localSheetId="20" hidden="1">#REF!</definedName>
    <definedName name="BEx3ELJTTBS6P05CNISMGOJOA60V" hidden="1">#REF!</definedName>
    <definedName name="BEx3EQSLJBDDJRHNX19PBFCKNY2I" localSheetId="19" hidden="1">#REF!</definedName>
    <definedName name="BEx3EQSLJBDDJRHNX19PBFCKNY2I" localSheetId="20" hidden="1">#REF!</definedName>
    <definedName name="BEx3EQSLJBDDJRHNX19PBFCKNY2I" hidden="1">#REF!</definedName>
    <definedName name="BEx3EUUAX947Q5N6MY6W0KSNY78Y" localSheetId="19" hidden="1">#REF!</definedName>
    <definedName name="BEx3EUUAX947Q5N6MY6W0KSNY78Y" localSheetId="20" hidden="1">#REF!</definedName>
    <definedName name="BEx3EUUAX947Q5N6MY6W0KSNY78Y" hidden="1">#REF!</definedName>
    <definedName name="BEx3F3OJYKFH63TY4TBS69H5CI8M" localSheetId="19" hidden="1">#REF!</definedName>
    <definedName name="BEx3F3OJYKFH63TY4TBS69H5CI8M" localSheetId="20" hidden="1">#REF!</definedName>
    <definedName name="BEx3F3OJYKFH63TY4TBS69H5CI8M" hidden="1">#REF!</definedName>
    <definedName name="BEx3FHMD1P5XBCH23ZKIFO6ZTCNB" localSheetId="19" hidden="1">#REF!</definedName>
    <definedName name="BEx3FHMD1P5XBCH23ZKIFO6ZTCNB" localSheetId="20" hidden="1">#REF!</definedName>
    <definedName name="BEx3FHMD1P5XBCH23ZKIFO6ZTCNB" hidden="1">#REF!</definedName>
    <definedName name="BEx3FI2G3YYIACQHXNXEA15M8ZK5" localSheetId="19" hidden="1">#REF!</definedName>
    <definedName name="BEx3FI2G3YYIACQHXNXEA15M8ZK5" localSheetId="20" hidden="1">#REF!</definedName>
    <definedName name="BEx3FI2G3YYIACQHXNXEA15M8ZK5" hidden="1">#REF!</definedName>
    <definedName name="BEx3FJ9MHSLDK8W91GO85FX1GX57" localSheetId="19" hidden="1">#REF!</definedName>
    <definedName name="BEx3FJ9MHSLDK8W91GO85FX1GX57" localSheetId="20" hidden="1">#REF!</definedName>
    <definedName name="BEx3FJ9MHSLDK8W91GO85FX1GX57" hidden="1">#REF!</definedName>
    <definedName name="BEx3FR251HFU7A33PU01SJUENL2B" localSheetId="19" hidden="1">#REF!</definedName>
    <definedName name="BEx3FR251HFU7A33PU01SJUENL2B" localSheetId="20" hidden="1">#REF!</definedName>
    <definedName name="BEx3FR251HFU7A33PU01SJUENL2B" hidden="1">#REF!</definedName>
    <definedName name="BEx3FX7EJL47JSLSWP3EOC265WAE" localSheetId="19" hidden="1">#REF!</definedName>
    <definedName name="BEx3FX7EJL47JSLSWP3EOC265WAE" localSheetId="20" hidden="1">#REF!</definedName>
    <definedName name="BEx3FX7EJL47JSLSWP3EOC265WAE" hidden="1">#REF!</definedName>
    <definedName name="BEx3G201R8NLJ6FIHO2QS0SW9QVV" localSheetId="19" hidden="1">#REF!</definedName>
    <definedName name="BEx3G201R8NLJ6FIHO2QS0SW9QVV" localSheetId="20" hidden="1">#REF!</definedName>
    <definedName name="BEx3G201R8NLJ6FIHO2QS0SW9QVV" hidden="1">#REF!</definedName>
    <definedName name="BEx3G2LL2II66XY5YCDPG4JE13A3" localSheetId="19" hidden="1">#REF!</definedName>
    <definedName name="BEx3G2LL2II66XY5YCDPG4JE13A3" localSheetId="20" hidden="1">#REF!</definedName>
    <definedName name="BEx3G2LL2II66XY5YCDPG4JE13A3" hidden="1">#REF!</definedName>
    <definedName name="BEx3G2WA0DTYY9D8AGHHOBTPE2B2" localSheetId="19" hidden="1">#REF!</definedName>
    <definedName name="BEx3G2WA0DTYY9D8AGHHOBTPE2B2" localSheetId="20" hidden="1">#REF!</definedName>
    <definedName name="BEx3G2WA0DTYY9D8AGHHOBTPE2B2" hidden="1">#REF!</definedName>
    <definedName name="BEx3GCXR6IAS0B6WJ03GJVH7CO52" localSheetId="19" hidden="1">#REF!</definedName>
    <definedName name="BEx3GCXR6IAS0B6WJ03GJVH7CO52" localSheetId="20" hidden="1">#REF!</definedName>
    <definedName name="BEx3GCXR6IAS0B6WJ03GJVH7CO52" hidden="1">#REF!</definedName>
    <definedName name="BEx3GEVV18SEQDI1JGY7EN6D1GT1" localSheetId="19" hidden="1">#REF!</definedName>
    <definedName name="BEx3GEVV18SEQDI1JGY7EN6D1GT1" localSheetId="20" hidden="1">#REF!</definedName>
    <definedName name="BEx3GEVV18SEQDI1JGY7EN6D1GT1" hidden="1">#REF!</definedName>
    <definedName name="BEx3GKFH64MKQX61S7DYTZ15JCPY" localSheetId="19" hidden="1">#REF!</definedName>
    <definedName name="BEx3GKFH64MKQX61S7DYTZ15JCPY" localSheetId="20" hidden="1">#REF!</definedName>
    <definedName name="BEx3GKFH64MKQX61S7DYTZ15JCPY" hidden="1">#REF!</definedName>
    <definedName name="BEx3GMJ1Y6UU02DLRL0QXCEKDA6C" localSheetId="19" hidden="1">#REF!</definedName>
    <definedName name="BEx3GMJ1Y6UU02DLRL0QXCEKDA6C" localSheetId="20" hidden="1">#REF!</definedName>
    <definedName name="BEx3GMJ1Y6UU02DLRL0QXCEKDA6C" hidden="1">#REF!</definedName>
    <definedName name="BEx3GN4LY0135CBDIN1TU2UEODGF" localSheetId="19" hidden="1">#REF!</definedName>
    <definedName name="BEx3GN4LY0135CBDIN1TU2UEODGF" localSheetId="20" hidden="1">#REF!</definedName>
    <definedName name="BEx3GN4LY0135CBDIN1TU2UEODGF" hidden="1">#REF!</definedName>
    <definedName name="BEx3GPDH2AH4QKT4OOSN563XUHBD" localSheetId="19" hidden="1">#REF!</definedName>
    <definedName name="BEx3GPDH2AH4QKT4OOSN563XUHBD" localSheetId="20" hidden="1">#REF!</definedName>
    <definedName name="BEx3GPDH2AH4QKT4OOSN563XUHBD" hidden="1">#REF!</definedName>
    <definedName name="BEx3GRGZOH1A62SHC133FKNN9K23" localSheetId="19" hidden="1">#REF!</definedName>
    <definedName name="BEx3GRGZOH1A62SHC133FKNN9K23" localSheetId="20" hidden="1">#REF!</definedName>
    <definedName name="BEx3GRGZOH1A62SHC133FKNN9K23" hidden="1">#REF!</definedName>
    <definedName name="BEx3GS2LABKJSRV8GPZLJZVX7NMJ" localSheetId="19" hidden="1">#REF!</definedName>
    <definedName name="BEx3GS2LABKJSRV8GPZLJZVX7NMJ" localSheetId="20" hidden="1">#REF!</definedName>
    <definedName name="BEx3GS2LABKJSRV8GPZLJZVX7NMJ" hidden="1">#REF!</definedName>
    <definedName name="BEx3H05W7OEBR6W6YJKGD6W5M3I1" localSheetId="19" hidden="1">#REF!</definedName>
    <definedName name="BEx3H05W7OEBR6W6YJKGD6W5M3I1" localSheetId="20" hidden="1">#REF!</definedName>
    <definedName name="BEx3H05W7OEBR6W6YJKGD6W5M3I1" hidden="1">#REF!</definedName>
    <definedName name="BEx3H244GCME7ZDNAXG6ZSJ64ZRE" localSheetId="19" hidden="1">#REF!</definedName>
    <definedName name="BEx3H244GCME7ZDNAXG6ZSJ64ZRE" localSheetId="20" hidden="1">#REF!</definedName>
    <definedName name="BEx3H244GCME7ZDNAXG6ZSJ64ZRE" hidden="1">#REF!</definedName>
    <definedName name="BEx3H5UX2GZFZZT657YR76RHW5I6" localSheetId="19" hidden="1">#REF!</definedName>
    <definedName name="BEx3H5UX2GZFZZT657YR76RHW5I6" localSheetId="20" hidden="1">#REF!</definedName>
    <definedName name="BEx3H5UX2GZFZZT657YR76RHW5I6" hidden="1">#REF!</definedName>
    <definedName name="BEx3HACPKDZVUOS9WBDCCFJB46DK" localSheetId="19" hidden="1">#REF!</definedName>
    <definedName name="BEx3HACPKDZVUOS9WBDCCFJB46DK" localSheetId="20" hidden="1">#REF!</definedName>
    <definedName name="BEx3HACPKDZVUOS9WBDCCFJB46DK" hidden="1">#REF!</definedName>
    <definedName name="BEx3HMSEFOP6DBM4R97XA6B7NFG6" localSheetId="19" hidden="1">#REF!</definedName>
    <definedName name="BEx3HMSEFOP6DBM4R97XA6B7NFG6" localSheetId="20" hidden="1">#REF!</definedName>
    <definedName name="BEx3HMSEFOP6DBM4R97XA6B7NFG6" hidden="1">#REF!</definedName>
    <definedName name="BEx3HWJ5SQSD2CVCQNR183X44FR8" localSheetId="19" hidden="1">#REF!</definedName>
    <definedName name="BEx3HWJ5SQSD2CVCQNR183X44FR8" localSheetId="20" hidden="1">#REF!</definedName>
    <definedName name="BEx3HWJ5SQSD2CVCQNR183X44FR8" hidden="1">#REF!</definedName>
    <definedName name="BEx3I09YVXO0G4X7KGSA4WGORM35" localSheetId="19" hidden="1">#REF!</definedName>
    <definedName name="BEx3I09YVXO0G4X7KGSA4WGORM35" localSheetId="20" hidden="1">#REF!</definedName>
    <definedName name="BEx3I09YVXO0G4X7KGSA4WGORM35" hidden="1">#REF!</definedName>
    <definedName name="BEx3I3KN8WAL54AYYACGCUM43J9W" localSheetId="19" hidden="1">#REF!</definedName>
    <definedName name="BEx3I3KN8WAL54AYYACGCUM43J9W" localSheetId="20" hidden="1">#REF!</definedName>
    <definedName name="BEx3I3KN8WAL54AYYACGCUM43J9W" hidden="1">#REF!</definedName>
    <definedName name="BEx3ICF1GY8HQEBIU9S43PDJ90BX" localSheetId="19" hidden="1">#REF!</definedName>
    <definedName name="BEx3ICF1GY8HQEBIU9S43PDJ90BX" localSheetId="20" hidden="1">#REF!</definedName>
    <definedName name="BEx3ICF1GY8HQEBIU9S43PDJ90BX" hidden="1">#REF!</definedName>
    <definedName name="BEx3IYAH2DEBFWO8F94H4MXE3RLY" localSheetId="19" hidden="1">#REF!</definedName>
    <definedName name="BEx3IYAH2DEBFWO8F94H4MXE3RLY" localSheetId="20" hidden="1">#REF!</definedName>
    <definedName name="BEx3IYAH2DEBFWO8F94H4MXE3RLY" hidden="1">#REF!</definedName>
    <definedName name="BEx3IZSG3932LSWHR5YV78IVRPCK" localSheetId="19" hidden="1">#REF!</definedName>
    <definedName name="BEx3IZSG3932LSWHR5YV78IVRPCK" localSheetId="20" hidden="1">#REF!</definedName>
    <definedName name="BEx3IZSG3932LSWHR5YV78IVRPCK" hidden="1">#REF!</definedName>
    <definedName name="BEx3IZXXSYEW50379N2EAFWO8DZV" localSheetId="19" hidden="1">#REF!</definedName>
    <definedName name="BEx3IZXXSYEW50379N2EAFWO8DZV" localSheetId="20" hidden="1">#REF!</definedName>
    <definedName name="BEx3IZXXSYEW50379N2EAFWO8DZV" hidden="1">#REF!</definedName>
    <definedName name="BEx3J1VZVGTKT4ATPO9O5JCSFTTR" localSheetId="19" hidden="1">#REF!</definedName>
    <definedName name="BEx3J1VZVGTKT4ATPO9O5JCSFTTR" localSheetId="20" hidden="1">#REF!</definedName>
    <definedName name="BEx3J1VZVGTKT4ATPO9O5JCSFTTR" hidden="1">#REF!</definedName>
    <definedName name="BEx3JC2TY7JNAAC3L7QHVPQXLGQ8" localSheetId="19" hidden="1">#REF!</definedName>
    <definedName name="BEx3JC2TY7JNAAC3L7QHVPQXLGQ8" localSheetId="20" hidden="1">#REF!</definedName>
    <definedName name="BEx3JC2TY7JNAAC3L7QHVPQXLGQ8" hidden="1">#REF!</definedName>
    <definedName name="BEx3JMF5D7ODCJ7THAJTC1GFSG95" localSheetId="19" hidden="1">#REF!</definedName>
    <definedName name="BEx3JMF5D7ODCJ7THAJTC1GFSG95" localSheetId="20" hidden="1">#REF!</definedName>
    <definedName name="BEx3JMF5D7ODCJ7THAJTC1GFSG95" hidden="1">#REF!</definedName>
    <definedName name="BEx3JX23SYDIGOGM4Y0CQFBW8ZBV" localSheetId="19" hidden="1">#REF!</definedName>
    <definedName name="BEx3JX23SYDIGOGM4Y0CQFBW8ZBV" localSheetId="20" hidden="1">#REF!</definedName>
    <definedName name="BEx3JX23SYDIGOGM4Y0CQFBW8ZBV" hidden="1">#REF!</definedName>
    <definedName name="BEx3JXCXCVBZJGV5VEG9MJEI01AL" localSheetId="19" hidden="1">#REF!</definedName>
    <definedName name="BEx3JXCXCVBZJGV5VEG9MJEI01AL" localSheetId="20" hidden="1">#REF!</definedName>
    <definedName name="BEx3JXCXCVBZJGV5VEG9MJEI01AL" hidden="1">#REF!</definedName>
    <definedName name="BEx3JYK2N7X59TPJSKYZ77ENY8SS" localSheetId="19" hidden="1">#REF!</definedName>
    <definedName name="BEx3JYK2N7X59TPJSKYZ77ENY8SS" localSheetId="20" hidden="1">#REF!</definedName>
    <definedName name="BEx3JYK2N7X59TPJSKYZ77ENY8SS" hidden="1">#REF!</definedName>
    <definedName name="BEx3K13PSDK50JLCLD0GX8L4TWAH" localSheetId="19" hidden="1">#REF!</definedName>
    <definedName name="BEx3K13PSDK50JLCLD0GX8L4TWAH" localSheetId="20" hidden="1">#REF!</definedName>
    <definedName name="BEx3K13PSDK50JLCLD0GX8L4TWAH" hidden="1">#REF!</definedName>
    <definedName name="BEx3K4EII7GU1CG0BN7UL15M6J8Z" localSheetId="19" hidden="1">#REF!</definedName>
    <definedName name="BEx3K4EII7GU1CG0BN7UL15M6J8Z" localSheetId="20" hidden="1">#REF!</definedName>
    <definedName name="BEx3K4EII7GU1CG0BN7UL15M6J8Z" hidden="1">#REF!</definedName>
    <definedName name="BEx3K4ZXQUQ2KYZF74B84SO48XMW" localSheetId="19" hidden="1">#REF!</definedName>
    <definedName name="BEx3K4ZXQUQ2KYZF74B84SO48XMW" localSheetId="20" hidden="1">#REF!</definedName>
    <definedName name="BEx3K4ZXQUQ2KYZF74B84SO48XMW" hidden="1">#REF!</definedName>
    <definedName name="BEx3KEFXUCVNVPH7KSEGAZYX13B5" localSheetId="19" hidden="1">#REF!</definedName>
    <definedName name="BEx3KEFXUCVNVPH7KSEGAZYX13B5" localSheetId="20" hidden="1">#REF!</definedName>
    <definedName name="BEx3KEFXUCVNVPH7KSEGAZYX13B5" hidden="1">#REF!</definedName>
    <definedName name="BEx3KFXUAF6YXAA47B7Q6X9B3VGB" localSheetId="19" hidden="1">#REF!</definedName>
    <definedName name="BEx3KFXUAF6YXAA47B7Q6X9B3VGB" localSheetId="20" hidden="1">#REF!</definedName>
    <definedName name="BEx3KFXUAF6YXAA47B7Q6X9B3VGB" hidden="1">#REF!</definedName>
    <definedName name="BEx3KIXQYOGMPK4WJJAVBRX4NR28" localSheetId="19" hidden="1">#REF!</definedName>
    <definedName name="BEx3KIXQYOGMPK4WJJAVBRX4NR28" localSheetId="20" hidden="1">#REF!</definedName>
    <definedName name="BEx3KIXQYOGMPK4WJJAVBRX4NR28" hidden="1">#REF!</definedName>
    <definedName name="BEx3KJOMVOSFZVJUL3GKCNP6DQDS" localSheetId="19" hidden="1">#REF!</definedName>
    <definedName name="BEx3KJOMVOSFZVJUL3GKCNP6DQDS" localSheetId="20" hidden="1">#REF!</definedName>
    <definedName name="BEx3KJOMVOSFZVJUL3GKCNP6DQDS" hidden="1">#REF!</definedName>
    <definedName name="BEx3KP2VRBMORK0QEAZUYCXL3DHJ" localSheetId="19" hidden="1">#REF!</definedName>
    <definedName name="BEx3KP2VRBMORK0QEAZUYCXL3DHJ" localSheetId="20" hidden="1">#REF!</definedName>
    <definedName name="BEx3KP2VRBMORK0QEAZUYCXL3DHJ" hidden="1">#REF!</definedName>
    <definedName name="BEx3L4IN3LI4C26SITKTGAH27CDU" localSheetId="19" hidden="1">#REF!</definedName>
    <definedName name="BEx3L4IN3LI4C26SITKTGAH27CDU" localSheetId="20" hidden="1">#REF!</definedName>
    <definedName name="BEx3L4IN3LI4C26SITKTGAH27CDU" hidden="1">#REF!</definedName>
    <definedName name="BEx3L4YQ0J7ZU0M5QM6YIPCEYC9K" localSheetId="19" hidden="1">#REF!</definedName>
    <definedName name="BEx3L4YQ0J7ZU0M5QM6YIPCEYC9K" localSheetId="20" hidden="1">#REF!</definedName>
    <definedName name="BEx3L4YQ0J7ZU0M5QM6YIPCEYC9K" hidden="1">#REF!</definedName>
    <definedName name="BEx3L60DJOR7NQN42G7YSAODP1EX" localSheetId="19" hidden="1">#REF!</definedName>
    <definedName name="BEx3L60DJOR7NQN42G7YSAODP1EX" localSheetId="20" hidden="1">#REF!</definedName>
    <definedName name="BEx3L60DJOR7NQN42G7YSAODP1EX" hidden="1">#REF!</definedName>
    <definedName name="BEx3L7D0PI38HWZ7VADU16C9E33D" localSheetId="19" hidden="1">#REF!</definedName>
    <definedName name="BEx3L7D0PI38HWZ7VADU16C9E33D" localSheetId="20" hidden="1">#REF!</definedName>
    <definedName name="BEx3L7D0PI38HWZ7VADU16C9E33D" hidden="1">#REF!</definedName>
    <definedName name="BEx3LM1PR4Y7KINKMTMKR984GX8Q" localSheetId="19" hidden="1">#REF!</definedName>
    <definedName name="BEx3LM1PR4Y7KINKMTMKR984GX8Q" localSheetId="20" hidden="1">#REF!</definedName>
    <definedName name="BEx3LM1PR4Y7KINKMTMKR984GX8Q" hidden="1">#REF!</definedName>
    <definedName name="BEx3LM1PWWC9WH0R5TX5K06V559U" localSheetId="19" hidden="1">#REF!</definedName>
    <definedName name="BEx3LM1PWWC9WH0R5TX5K06V559U" localSheetId="20" hidden="1">#REF!</definedName>
    <definedName name="BEx3LM1PWWC9WH0R5TX5K06V559U" hidden="1">#REF!</definedName>
    <definedName name="BEx3LPCEZ1C0XEKNCM3YT09JWCUO" localSheetId="19" hidden="1">#REF!</definedName>
    <definedName name="BEx3LPCEZ1C0XEKNCM3YT09JWCUO" localSheetId="20" hidden="1">#REF!</definedName>
    <definedName name="BEx3LPCEZ1C0XEKNCM3YT09JWCUO" hidden="1">#REF!</definedName>
    <definedName name="BEx3LSXW33WR1ECIMRYUPFBJXGGH" localSheetId="19" hidden="1">#REF!</definedName>
    <definedName name="BEx3LSXW33WR1ECIMRYUPFBJXGGH" localSheetId="20" hidden="1">#REF!</definedName>
    <definedName name="BEx3LSXW33WR1ECIMRYUPFBJXGGH" hidden="1">#REF!</definedName>
    <definedName name="BEx3M1MR1K1NQD03H74BFWOK4MWQ" localSheetId="19" hidden="1">#REF!</definedName>
    <definedName name="BEx3M1MR1K1NQD03H74BFWOK4MWQ" localSheetId="20" hidden="1">#REF!</definedName>
    <definedName name="BEx3M1MR1K1NQD03H74BFWOK4MWQ" hidden="1">#REF!</definedName>
    <definedName name="BEx3M4H77MYUKOOD31H9F80NMVK8" localSheetId="19" hidden="1">#REF!</definedName>
    <definedName name="BEx3M4H77MYUKOOD31H9F80NMVK8" localSheetId="20" hidden="1">#REF!</definedName>
    <definedName name="BEx3M4H77MYUKOOD31H9F80NMVK8" hidden="1">#REF!</definedName>
    <definedName name="BEx3M9VFX329PZWYC4DMZ6P3W9R2" localSheetId="19" hidden="1">#REF!</definedName>
    <definedName name="BEx3M9VFX329PZWYC4DMZ6P3W9R2" localSheetId="20" hidden="1">#REF!</definedName>
    <definedName name="BEx3M9VFX329PZWYC4DMZ6P3W9R2" hidden="1">#REF!</definedName>
    <definedName name="BEx3MCQ0VEBV0CZXDS505L38EQ8N" localSheetId="19" hidden="1">#REF!</definedName>
    <definedName name="BEx3MCQ0VEBV0CZXDS505L38EQ8N" localSheetId="20" hidden="1">#REF!</definedName>
    <definedName name="BEx3MCQ0VEBV0CZXDS505L38EQ8N" hidden="1">#REF!</definedName>
    <definedName name="BEx3MEYV5LQY0BAL7V3CFAFVOM3T" localSheetId="19" hidden="1">#REF!</definedName>
    <definedName name="BEx3MEYV5LQY0BAL7V3CFAFVOM3T" localSheetId="20" hidden="1">#REF!</definedName>
    <definedName name="BEx3MEYV5LQY0BAL7V3CFAFVOM3T" hidden="1">#REF!</definedName>
    <definedName name="BEx3MF9LX8G8DXGARRYNTDH542WG" localSheetId="19" hidden="1">#REF!</definedName>
    <definedName name="BEx3MF9LX8G8DXGARRYNTDH542WG" localSheetId="20" hidden="1">#REF!</definedName>
    <definedName name="BEx3MF9LX8G8DXGARRYNTDH542WG" hidden="1">#REF!</definedName>
    <definedName name="BEx3MREOFWJQEYMCMBL7ZE06NBN6" localSheetId="19" hidden="1">#REF!</definedName>
    <definedName name="BEx3MREOFWJQEYMCMBL7ZE06NBN6" localSheetId="20" hidden="1">#REF!</definedName>
    <definedName name="BEx3MREOFWJQEYMCMBL7ZE06NBN6" hidden="1">#REF!</definedName>
    <definedName name="BEx3MSGD8I6KBFD4XFWYGH3DKUK3" localSheetId="19" hidden="1">#REF!</definedName>
    <definedName name="BEx3MSGD8I6KBFD4XFWYGH3DKUK3" localSheetId="20" hidden="1">#REF!</definedName>
    <definedName name="BEx3MSGD8I6KBFD4XFWYGH3DKUK3" hidden="1">#REF!</definedName>
    <definedName name="BEx3NDQFYEWZAUGWFMGT2R7E7RBT" localSheetId="19" hidden="1">#REF!</definedName>
    <definedName name="BEx3NDQFYEWZAUGWFMGT2R7E7RBT" localSheetId="20" hidden="1">#REF!</definedName>
    <definedName name="BEx3NDQFYEWZAUGWFMGT2R7E7RBT" hidden="1">#REF!</definedName>
    <definedName name="BEx3NGQBX2HEDKOCDX0TX1TGBB3P" localSheetId="19" hidden="1">#REF!</definedName>
    <definedName name="BEx3NGQBX2HEDKOCDX0TX1TGBB3P" localSheetId="20" hidden="1">#REF!</definedName>
    <definedName name="BEx3NGQBX2HEDKOCDX0TX1TGBB3P" hidden="1">#REF!</definedName>
    <definedName name="BEx3NLIZ7PHF2XE59ECZ3MD04ZG1" localSheetId="19" hidden="1">#REF!</definedName>
    <definedName name="BEx3NLIZ7PHF2XE59ECZ3MD04ZG1" localSheetId="20" hidden="1">#REF!</definedName>
    <definedName name="BEx3NLIZ7PHF2XE59ECZ3MD04ZG1" hidden="1">#REF!</definedName>
    <definedName name="BEx3NMQ4BVC94728AUM7CCX7UHTU" localSheetId="19" hidden="1">#REF!</definedName>
    <definedName name="BEx3NMQ4BVC94728AUM7CCX7UHTU" localSheetId="20" hidden="1">#REF!</definedName>
    <definedName name="BEx3NMQ4BVC94728AUM7CCX7UHTU" hidden="1">#REF!</definedName>
    <definedName name="BEx3NR2I4OUFP3Z2QZEDU2PIFIDI" localSheetId="19" hidden="1">#REF!</definedName>
    <definedName name="BEx3NR2I4OUFP3Z2QZEDU2PIFIDI" localSheetId="20" hidden="1">#REF!</definedName>
    <definedName name="BEx3NR2I4OUFP3Z2QZEDU2PIFIDI" hidden="1">#REF!</definedName>
    <definedName name="BEx3O19B8FTTAPVT5DZXQGQXWFR8" localSheetId="19" hidden="1">#REF!</definedName>
    <definedName name="BEx3O19B8FTTAPVT5DZXQGQXWFR8" localSheetId="20" hidden="1">#REF!</definedName>
    <definedName name="BEx3O19B8FTTAPVT5DZXQGQXWFR8" hidden="1">#REF!</definedName>
    <definedName name="BEx3O85IKWARA6NCJOLRBRJFMEWW" localSheetId="19" hidden="1">#REF!</definedName>
    <definedName name="BEx3O85IKWARA6NCJOLRBRJFMEWW" localSheetId="20" hidden="1">#REF!</definedName>
    <definedName name="BEx3O85IKWARA6NCJOLRBRJFMEWW" hidden="1">#REF!</definedName>
    <definedName name="BEx3OJZSCGFRW7SVGBFI0X9DNVMM" localSheetId="19" hidden="1">#REF!</definedName>
    <definedName name="BEx3OJZSCGFRW7SVGBFI0X9DNVMM" localSheetId="20" hidden="1">#REF!</definedName>
    <definedName name="BEx3OJZSCGFRW7SVGBFI0X9DNVMM" hidden="1">#REF!</definedName>
    <definedName name="BEx3ORSBUXAF21MKEY90YJV9AY9A" localSheetId="19" hidden="1">#REF!</definedName>
    <definedName name="BEx3ORSBUXAF21MKEY90YJV9AY9A" localSheetId="20" hidden="1">#REF!</definedName>
    <definedName name="BEx3ORSBUXAF21MKEY90YJV9AY9A" hidden="1">#REF!</definedName>
    <definedName name="BEx3OUS0N576NJN078Y1BWUWQK6B" localSheetId="19" hidden="1">#REF!</definedName>
    <definedName name="BEx3OUS0N576NJN078Y1BWUWQK6B" localSheetId="20" hidden="1">#REF!</definedName>
    <definedName name="BEx3OUS0N576NJN078Y1BWUWQK6B" hidden="1">#REF!</definedName>
    <definedName name="BEx3OV8BH6PYNZT7C246LOAU9SVX" localSheetId="19" hidden="1">#REF!</definedName>
    <definedName name="BEx3OV8BH6PYNZT7C246LOAU9SVX" localSheetId="20" hidden="1">#REF!</definedName>
    <definedName name="BEx3OV8BH6PYNZT7C246LOAU9SVX" hidden="1">#REF!</definedName>
    <definedName name="BEx3OXRYJZUEY6E72UJU0PHLMYAR" localSheetId="19" hidden="1">#REF!</definedName>
    <definedName name="BEx3OXRYJZUEY6E72UJU0PHLMYAR" localSheetId="20" hidden="1">#REF!</definedName>
    <definedName name="BEx3OXRYJZUEY6E72UJU0PHLMYAR" hidden="1">#REF!</definedName>
    <definedName name="BEx3P3RP5PYI4BJVYGNU1V7KT5EH" localSheetId="19" hidden="1">#REF!</definedName>
    <definedName name="BEx3P3RP5PYI4BJVYGNU1V7KT5EH" localSheetId="20" hidden="1">#REF!</definedName>
    <definedName name="BEx3P3RP5PYI4BJVYGNU1V7KT5EH" hidden="1">#REF!</definedName>
    <definedName name="BEx3P59TTRSGQY888P5C1O7M2PQT" localSheetId="19" hidden="1">#REF!</definedName>
    <definedName name="BEx3P59TTRSGQY888P5C1O7M2PQT" localSheetId="20" hidden="1">#REF!</definedName>
    <definedName name="BEx3P59TTRSGQY888P5C1O7M2PQT" hidden="1">#REF!</definedName>
    <definedName name="BEx3PDNRRNKD5GOUBUQFXAHIXLD9" localSheetId="19" hidden="1">#REF!</definedName>
    <definedName name="BEx3PDNRRNKD5GOUBUQFXAHIXLD9" localSheetId="20" hidden="1">#REF!</definedName>
    <definedName name="BEx3PDNRRNKD5GOUBUQFXAHIXLD9" hidden="1">#REF!</definedName>
    <definedName name="BEx3PDT8GNPWLLN02IH1XPV90XYK" localSheetId="19" hidden="1">#REF!</definedName>
    <definedName name="BEx3PDT8GNPWLLN02IH1XPV90XYK" localSheetId="20" hidden="1">#REF!</definedName>
    <definedName name="BEx3PDT8GNPWLLN02IH1XPV90XYK" hidden="1">#REF!</definedName>
    <definedName name="BEx3PKEMDW8KZEP11IL927C5O7I2" localSheetId="19" hidden="1">#REF!</definedName>
    <definedName name="BEx3PKEMDW8KZEP11IL927C5O7I2" localSheetId="20" hidden="1">#REF!</definedName>
    <definedName name="BEx3PKEMDW8KZEP11IL927C5O7I2" hidden="1">#REF!</definedName>
    <definedName name="BEx3PKJZ1Z7L9S6KV8KXVS6B2FX4" localSheetId="19" hidden="1">#REF!</definedName>
    <definedName name="BEx3PKJZ1Z7L9S6KV8KXVS6B2FX4" localSheetId="20" hidden="1">#REF!</definedName>
    <definedName name="BEx3PKJZ1Z7L9S6KV8KXVS6B2FX4" hidden="1">#REF!</definedName>
    <definedName name="BEx3PMNG53Z5HY138H99QOMTX8W3" localSheetId="19" hidden="1">#REF!</definedName>
    <definedName name="BEx3PMNG53Z5HY138H99QOMTX8W3" localSheetId="20" hidden="1">#REF!</definedName>
    <definedName name="BEx3PMNG53Z5HY138H99QOMTX8W3" hidden="1">#REF!</definedName>
    <definedName name="BEx3PP1RRSFZ8UC0JC9R91W6LNKW" localSheetId="19" hidden="1">#REF!</definedName>
    <definedName name="BEx3PP1RRSFZ8UC0JC9R91W6LNKW" localSheetId="20" hidden="1">#REF!</definedName>
    <definedName name="BEx3PP1RRSFZ8UC0JC9R91W6LNKW" hidden="1">#REF!</definedName>
    <definedName name="BEx3PRQW017D7T1X732WDV7L1KP8" localSheetId="19" hidden="1">#REF!</definedName>
    <definedName name="BEx3PRQW017D7T1X732WDV7L1KP8" localSheetId="20" hidden="1">#REF!</definedName>
    <definedName name="BEx3PRQW017D7T1X732WDV7L1KP8" hidden="1">#REF!</definedName>
    <definedName name="BEx3PVXYZC8WB9ZJE7OCKUXZ46EA" localSheetId="19" hidden="1">#REF!</definedName>
    <definedName name="BEx3PVXYZC8WB9ZJE7OCKUXZ46EA" localSheetId="20" hidden="1">#REF!</definedName>
    <definedName name="BEx3PVXYZC8WB9ZJE7OCKUXZ46EA" hidden="1">#REF!</definedName>
    <definedName name="BEx3Q0VWPU5EQECK7MQ47TYJ3SWW" localSheetId="19" hidden="1">#REF!</definedName>
    <definedName name="BEx3Q0VWPU5EQECK7MQ47TYJ3SWW" localSheetId="20" hidden="1">#REF!</definedName>
    <definedName name="BEx3Q0VWPU5EQECK7MQ47TYJ3SWW" hidden="1">#REF!</definedName>
    <definedName name="BEx3Q7BZ9PUXK2RLIOFSIS9AHU1B" localSheetId="19" hidden="1">#REF!</definedName>
    <definedName name="BEx3Q7BZ9PUXK2RLIOFSIS9AHU1B" localSheetId="20" hidden="1">#REF!</definedName>
    <definedName name="BEx3Q7BZ9PUXK2RLIOFSIS9AHU1B" hidden="1">#REF!</definedName>
    <definedName name="BEx3Q8J42S9VU6EAN2Y28MR6DF88" localSheetId="19" hidden="1">#REF!</definedName>
    <definedName name="BEx3Q8J42S9VU6EAN2Y28MR6DF88" localSheetId="20" hidden="1">#REF!</definedName>
    <definedName name="BEx3Q8J42S9VU6EAN2Y28MR6DF88" hidden="1">#REF!</definedName>
    <definedName name="BEx3QCFD2TBUF95ZN83Q7JPV97FK" localSheetId="19" hidden="1">#REF!</definedName>
    <definedName name="BEx3QCFD2TBUF95ZN83Q7JPV97FK" localSheetId="20" hidden="1">#REF!</definedName>
    <definedName name="BEx3QCFD2TBUF95ZN83Q7JPV97FK" hidden="1">#REF!</definedName>
    <definedName name="BEx3QEDFOYFY5NBTININ5W4RLD4Q" localSheetId="19" hidden="1">#REF!</definedName>
    <definedName name="BEx3QEDFOYFY5NBTININ5W4RLD4Q" localSheetId="20" hidden="1">#REF!</definedName>
    <definedName name="BEx3QEDFOYFY5NBTININ5W4RLD4Q" hidden="1">#REF!</definedName>
    <definedName name="BEx3QIKJ3U962US1Q564NZDLU8LD" localSheetId="19" hidden="1">#REF!</definedName>
    <definedName name="BEx3QIKJ3U962US1Q564NZDLU8LD" localSheetId="20" hidden="1">#REF!</definedName>
    <definedName name="BEx3QIKJ3U962US1Q564NZDLU8LD" hidden="1">#REF!</definedName>
    <definedName name="BEx3QLF3RHHBNUFLUWEROBZDF1U4" localSheetId="19" hidden="1">#REF!</definedName>
    <definedName name="BEx3QLF3RHHBNUFLUWEROBZDF1U4" localSheetId="20" hidden="1">#REF!</definedName>
    <definedName name="BEx3QLF3RHHBNUFLUWEROBZDF1U4" hidden="1">#REF!</definedName>
    <definedName name="BEx3QR9D45DHW50VQ7Y3Q1AXPOB9" localSheetId="19" hidden="1">#REF!</definedName>
    <definedName name="BEx3QR9D45DHW50VQ7Y3Q1AXPOB9" localSheetId="20" hidden="1">#REF!</definedName>
    <definedName name="BEx3QR9D45DHW50VQ7Y3Q1AXPOB9" hidden="1">#REF!</definedName>
    <definedName name="BEx3QSWT2S5KWG6U2V9711IYDQBM" localSheetId="19" hidden="1">#REF!</definedName>
    <definedName name="BEx3QSWT2S5KWG6U2V9711IYDQBM" localSheetId="20" hidden="1">#REF!</definedName>
    <definedName name="BEx3QSWT2S5KWG6U2V9711IYDQBM" hidden="1">#REF!</definedName>
    <definedName name="BEx3QVGG7Q2X4HZHJAM35A8T3VR7" localSheetId="19" hidden="1">#REF!</definedName>
    <definedName name="BEx3QVGG7Q2X4HZHJAM35A8T3VR7" localSheetId="20" hidden="1">#REF!</definedName>
    <definedName name="BEx3QVGG7Q2X4HZHJAM35A8T3VR7" hidden="1">#REF!</definedName>
    <definedName name="BEx3R0JUB9YN8PHPPQTAMIT1IHWK" localSheetId="19" hidden="1">#REF!</definedName>
    <definedName name="BEx3R0JUB9YN8PHPPQTAMIT1IHWK" localSheetId="20" hidden="1">#REF!</definedName>
    <definedName name="BEx3R0JUB9YN8PHPPQTAMIT1IHWK" hidden="1">#REF!</definedName>
    <definedName name="BEx3R81NFRO7M81VHVKOBFT0QBIL" localSheetId="19" hidden="1">#REF!</definedName>
    <definedName name="BEx3R81NFRO7M81VHVKOBFT0QBIL" localSheetId="20" hidden="1">#REF!</definedName>
    <definedName name="BEx3R81NFRO7M81VHVKOBFT0QBIL" hidden="1">#REF!</definedName>
    <definedName name="BEx3RHC2ZD5UFS6QD4OPFCNNMWH1" localSheetId="19" hidden="1">#REF!</definedName>
    <definedName name="BEx3RHC2ZD5UFS6QD4OPFCNNMWH1" localSheetId="20" hidden="1">#REF!</definedName>
    <definedName name="BEx3RHC2ZD5UFS6QD4OPFCNNMWH1" hidden="1">#REF!</definedName>
    <definedName name="BEx3RQ10QIWBAPHALAA91BUUCM2X" localSheetId="19" hidden="1">#REF!</definedName>
    <definedName name="BEx3RQ10QIWBAPHALAA91BUUCM2X" localSheetId="20" hidden="1">#REF!</definedName>
    <definedName name="BEx3RQ10QIWBAPHALAA91BUUCM2X" hidden="1">#REF!</definedName>
    <definedName name="BEx3RV4E1WT43SZBUN09RTB8EK1O" localSheetId="19" hidden="1">#REF!</definedName>
    <definedName name="BEx3RV4E1WT43SZBUN09RTB8EK1O" localSheetId="20" hidden="1">#REF!</definedName>
    <definedName name="BEx3RV4E1WT43SZBUN09RTB8EK1O" hidden="1">#REF!</definedName>
    <definedName name="BEx3RXYU0QLFXSFTM5EB20GD03W5" localSheetId="19" hidden="1">#REF!</definedName>
    <definedName name="BEx3RXYU0QLFXSFTM5EB20GD03W5" localSheetId="20" hidden="1">#REF!</definedName>
    <definedName name="BEx3RXYU0QLFXSFTM5EB20GD03W5" hidden="1">#REF!</definedName>
    <definedName name="BEx3RYKLC3QQO3XTUN7BEW2AQL98" localSheetId="19" hidden="1">#REF!</definedName>
    <definedName name="BEx3RYKLC3QQO3XTUN7BEW2AQL98" localSheetId="20" hidden="1">#REF!</definedName>
    <definedName name="BEx3RYKLC3QQO3XTUN7BEW2AQL98" hidden="1">#REF!</definedName>
    <definedName name="BEx3S37QNFSKW3DGRH5YVVEZLJI7" localSheetId="19" hidden="1">#REF!</definedName>
    <definedName name="BEx3S37QNFSKW3DGRH5YVVEZLJI7" localSheetId="20" hidden="1">#REF!</definedName>
    <definedName name="BEx3S37QNFSKW3DGRH5YVVEZLJI7" hidden="1">#REF!</definedName>
    <definedName name="BEx3SICJ45BYT6FHBER86PJT25FC" localSheetId="19" hidden="1">#REF!</definedName>
    <definedName name="BEx3SICJ45BYT6FHBER86PJT25FC" localSheetId="20" hidden="1">#REF!</definedName>
    <definedName name="BEx3SICJ45BYT6FHBER86PJT25FC" hidden="1">#REF!</definedName>
    <definedName name="BEx3SMUCMJVGQ2H4EHQI5ZFHEF0P" localSheetId="19" hidden="1">#REF!</definedName>
    <definedName name="BEx3SMUCMJVGQ2H4EHQI5ZFHEF0P" localSheetId="20" hidden="1">#REF!</definedName>
    <definedName name="BEx3SMUCMJVGQ2H4EHQI5ZFHEF0P" hidden="1">#REF!</definedName>
    <definedName name="BEx3SN56F03CPDRDA7LZ763V0N4I" localSheetId="19" hidden="1">#REF!</definedName>
    <definedName name="BEx3SN56F03CPDRDA7LZ763V0N4I" localSheetId="20" hidden="1">#REF!</definedName>
    <definedName name="BEx3SN56F03CPDRDA7LZ763V0N4I" hidden="1">#REF!</definedName>
    <definedName name="BEx3SPE6N1ORXPRCDL3JPZD73Z9F" localSheetId="19" hidden="1">#REF!</definedName>
    <definedName name="BEx3SPE6N1ORXPRCDL3JPZD73Z9F" localSheetId="20" hidden="1">#REF!</definedName>
    <definedName name="BEx3SPE6N1ORXPRCDL3JPZD73Z9F" hidden="1">#REF!</definedName>
    <definedName name="BEx3T29ZTULQE0OMSMWUMZDU9ZZ0" localSheetId="19" hidden="1">#REF!</definedName>
    <definedName name="BEx3T29ZTULQE0OMSMWUMZDU9ZZ0" localSheetId="20" hidden="1">#REF!</definedName>
    <definedName name="BEx3T29ZTULQE0OMSMWUMZDU9ZZ0" hidden="1">#REF!</definedName>
    <definedName name="BEx3T6MJ1QDJ929WMUDVZ0O3UW0Y" localSheetId="19" hidden="1">#REF!</definedName>
    <definedName name="BEx3T6MJ1QDJ929WMUDVZ0O3UW0Y" localSheetId="20" hidden="1">#REF!</definedName>
    <definedName name="BEx3T6MJ1QDJ929WMUDVZ0O3UW0Y" hidden="1">#REF!</definedName>
    <definedName name="BEx3TD7WH1NN1OH0MRS4T8ENRU32" localSheetId="19" hidden="1">#REF!</definedName>
    <definedName name="BEx3TD7WH1NN1OH0MRS4T8ENRU32" localSheetId="20" hidden="1">#REF!</definedName>
    <definedName name="BEx3TD7WH1NN1OH0MRS4T8ENRU32" hidden="1">#REF!</definedName>
    <definedName name="BEx3TPCSI16OAB2L9M9IULQMQ9J9" localSheetId="19" hidden="1">#REF!</definedName>
    <definedName name="BEx3TPCSI16OAB2L9M9IULQMQ9J9" localSheetId="20" hidden="1">#REF!</definedName>
    <definedName name="BEx3TPCSI16OAB2L9M9IULQMQ9J9" hidden="1">#REF!</definedName>
    <definedName name="BEx3TQ3SFJB2WTCV0OXDE56FB46K" localSheetId="19" hidden="1">#REF!</definedName>
    <definedName name="BEx3TQ3SFJB2WTCV0OXDE56FB46K" localSheetId="20" hidden="1">#REF!</definedName>
    <definedName name="BEx3TQ3SFJB2WTCV0OXDE56FB46K" hidden="1">#REF!</definedName>
    <definedName name="BEx3TX59M3456DDBXWFJ8X2TU37A" localSheetId="19" hidden="1">#REF!</definedName>
    <definedName name="BEx3TX59M3456DDBXWFJ8X2TU37A" localSheetId="20" hidden="1">#REF!</definedName>
    <definedName name="BEx3TX59M3456DDBXWFJ8X2TU37A" hidden="1">#REF!</definedName>
    <definedName name="BEx3U2UBY80GPGSTYFGI6F8TPKCV" localSheetId="19" hidden="1">#REF!</definedName>
    <definedName name="BEx3U2UBY80GPGSTYFGI6F8TPKCV" localSheetId="20" hidden="1">#REF!</definedName>
    <definedName name="BEx3U2UBY80GPGSTYFGI6F8TPKCV" hidden="1">#REF!</definedName>
    <definedName name="BEx3U64YUOZ419BAJS2W78UMATAW" localSheetId="19" hidden="1">#REF!</definedName>
    <definedName name="BEx3U64YUOZ419BAJS2W78UMATAW" localSheetId="20" hidden="1">#REF!</definedName>
    <definedName name="BEx3U64YUOZ419BAJS2W78UMATAW" hidden="1">#REF!</definedName>
    <definedName name="BEx3U94WCEA5DKMWBEX1GU0LKYG2" localSheetId="19" hidden="1">#REF!</definedName>
    <definedName name="BEx3U94WCEA5DKMWBEX1GU0LKYG2" localSheetId="20" hidden="1">#REF!</definedName>
    <definedName name="BEx3U94WCEA5DKMWBEX1GU0LKYG2" hidden="1">#REF!</definedName>
    <definedName name="BEx3U9VZ8SQVYS6ZA038J7AP7ZGW" localSheetId="19" hidden="1">#REF!</definedName>
    <definedName name="BEx3U9VZ8SQVYS6ZA038J7AP7ZGW" localSheetId="20" hidden="1">#REF!</definedName>
    <definedName name="BEx3U9VZ8SQVYS6ZA038J7AP7ZGW" hidden="1">#REF!</definedName>
    <definedName name="BEx3UIQ5WRJBGNTFCCLOR4N7B1OQ" localSheetId="19" hidden="1">#REF!</definedName>
    <definedName name="BEx3UIQ5WRJBGNTFCCLOR4N7B1OQ" localSheetId="20" hidden="1">#REF!</definedName>
    <definedName name="BEx3UIQ5WRJBGNTFCCLOR4N7B1OQ" hidden="1">#REF!</definedName>
    <definedName name="BEx3UJMIX2NUSSWGMSI25A5DM4CH" localSheetId="19" hidden="1">#REF!</definedName>
    <definedName name="BEx3UJMIX2NUSSWGMSI25A5DM4CH" localSheetId="20" hidden="1">#REF!</definedName>
    <definedName name="BEx3UJMIX2NUSSWGMSI25A5DM4CH" hidden="1">#REF!</definedName>
    <definedName name="BEx3UKIX0UULWP3BZA8VT2SQ8WI7" localSheetId="19" hidden="1">#REF!</definedName>
    <definedName name="BEx3UKIX0UULWP3BZA8VT2SQ8WI7" localSheetId="20" hidden="1">#REF!</definedName>
    <definedName name="BEx3UKIX0UULWP3BZA8VT2SQ8WI7" hidden="1">#REF!</definedName>
    <definedName name="BEx3UKOCOQG7S1YQ436S997K1KWV" localSheetId="19" hidden="1">#REF!</definedName>
    <definedName name="BEx3UKOCOQG7S1YQ436S997K1KWV" localSheetId="20" hidden="1">#REF!</definedName>
    <definedName name="BEx3UKOCOQG7S1YQ436S997K1KWV" hidden="1">#REF!</definedName>
    <definedName name="BEx3UYM19VIXLA0EU7LB9NHA77PB" localSheetId="19" hidden="1">#REF!</definedName>
    <definedName name="BEx3UYM19VIXLA0EU7LB9NHA77PB" localSheetId="20" hidden="1">#REF!</definedName>
    <definedName name="BEx3UYM19VIXLA0EU7LB9NHA77PB" hidden="1">#REF!</definedName>
    <definedName name="BEx3VML7CG70HPISMVYIUEN3711Q" localSheetId="19" hidden="1">#REF!</definedName>
    <definedName name="BEx3VML7CG70HPISMVYIUEN3711Q" localSheetId="20" hidden="1">#REF!</definedName>
    <definedName name="BEx3VML7CG70HPISMVYIUEN3711Q" hidden="1">#REF!</definedName>
    <definedName name="BEx56ZID5H04P9AIYLP1OASFGV56" localSheetId="19" hidden="1">#REF!</definedName>
    <definedName name="BEx56ZID5H04P9AIYLP1OASFGV56" localSheetId="20" hidden="1">#REF!</definedName>
    <definedName name="BEx56ZID5H04P9AIYLP1OASFGV56" hidden="1">#REF!</definedName>
    <definedName name="BEx57ROM8UIFKV5C1BOZWSQQLESO" localSheetId="19" hidden="1">#REF!</definedName>
    <definedName name="BEx57ROM8UIFKV5C1BOZWSQQLESO" localSheetId="20" hidden="1">#REF!</definedName>
    <definedName name="BEx57ROM8UIFKV5C1BOZWSQQLESO" hidden="1">#REF!</definedName>
    <definedName name="BEx587EYSS57E3PI8DT973HLJM9E" localSheetId="19" hidden="1">#REF!</definedName>
    <definedName name="BEx587EYSS57E3PI8DT973HLJM9E" localSheetId="20" hidden="1">#REF!</definedName>
    <definedName name="BEx587EYSS57E3PI8DT973HLJM9E" hidden="1">#REF!</definedName>
    <definedName name="BEx587KFQ3VKCOCY1SA5F24PQGUI" localSheetId="19" hidden="1">#REF!</definedName>
    <definedName name="BEx587KFQ3VKCOCY1SA5F24PQGUI" localSheetId="20" hidden="1">#REF!</definedName>
    <definedName name="BEx587KFQ3VKCOCY1SA5F24PQGUI" hidden="1">#REF!</definedName>
    <definedName name="BEx58O780PQ05NF0Z1SKKRB3N099" localSheetId="19" hidden="1">#REF!</definedName>
    <definedName name="BEx58O780PQ05NF0Z1SKKRB3N099" localSheetId="20" hidden="1">#REF!</definedName>
    <definedName name="BEx58O780PQ05NF0Z1SKKRB3N099" hidden="1">#REF!</definedName>
    <definedName name="BEx58W57CTL8HFK3U7ZRFYZR6MXE" localSheetId="19" hidden="1">#REF!</definedName>
    <definedName name="BEx58W57CTL8HFK3U7ZRFYZR6MXE" localSheetId="20" hidden="1">#REF!</definedName>
    <definedName name="BEx58W57CTL8HFK3U7ZRFYZR6MXE" hidden="1">#REF!</definedName>
    <definedName name="BEx58XHO7ZULLF2EUD7YIS0MGQJ5" localSheetId="19" hidden="1">#REF!</definedName>
    <definedName name="BEx58XHO7ZULLF2EUD7YIS0MGQJ5" localSheetId="20" hidden="1">#REF!</definedName>
    <definedName name="BEx58XHO7ZULLF2EUD7YIS0MGQJ5" hidden="1">#REF!</definedName>
    <definedName name="BEx58ZAFNTMGBNDH52VUYXLRJO7P" localSheetId="19" hidden="1">#REF!</definedName>
    <definedName name="BEx58ZAFNTMGBNDH52VUYXLRJO7P" localSheetId="20" hidden="1">#REF!</definedName>
    <definedName name="BEx58ZAFNTMGBNDH52VUYXLRJO7P" hidden="1">#REF!</definedName>
    <definedName name="BEx58ZW0HAIGIPEX9CVA1PQQTR6X" localSheetId="19" hidden="1">#REF!</definedName>
    <definedName name="BEx58ZW0HAIGIPEX9CVA1PQQTR6X" localSheetId="20" hidden="1">#REF!</definedName>
    <definedName name="BEx58ZW0HAIGIPEX9CVA1PQQTR6X" hidden="1">#REF!</definedName>
    <definedName name="BEx593SAFVYKW7V61D9COEZJXDA7" localSheetId="19" hidden="1">#REF!</definedName>
    <definedName name="BEx593SAFVYKW7V61D9COEZJXDA7" localSheetId="20" hidden="1">#REF!</definedName>
    <definedName name="BEx593SAFVYKW7V61D9COEZJXDA7" hidden="1">#REF!</definedName>
    <definedName name="BEx59BA1KH3RG6K1LHL7YS2VB79N" localSheetId="19" hidden="1">#REF!</definedName>
    <definedName name="BEx59BA1KH3RG6K1LHL7YS2VB79N" localSheetId="20" hidden="1">#REF!</definedName>
    <definedName name="BEx59BA1KH3RG6K1LHL7YS2VB79N" hidden="1">#REF!</definedName>
    <definedName name="BEx59DDIU0AMFOY94NSP1ULST8JD" localSheetId="19" hidden="1">#REF!</definedName>
    <definedName name="BEx59DDIU0AMFOY94NSP1ULST8JD" localSheetId="20" hidden="1">#REF!</definedName>
    <definedName name="BEx59DDIU0AMFOY94NSP1ULST8JD" hidden="1">#REF!</definedName>
    <definedName name="BEx59E9WABJP2TN71QAIKK79HPK9" localSheetId="19" hidden="1">#REF!</definedName>
    <definedName name="BEx59E9WABJP2TN71QAIKK79HPK9" localSheetId="20" hidden="1">#REF!</definedName>
    <definedName name="BEx59E9WABJP2TN71QAIKK79HPK9" hidden="1">#REF!</definedName>
    <definedName name="BEx59F0T17A80RNLNSZNFX8NAO8Y" localSheetId="19" hidden="1">#REF!</definedName>
    <definedName name="BEx59F0T17A80RNLNSZNFX8NAO8Y" localSheetId="20" hidden="1">#REF!</definedName>
    <definedName name="BEx59F0T17A80RNLNSZNFX8NAO8Y" hidden="1">#REF!</definedName>
    <definedName name="BEx59P7MAPNU129ZTC5H3EH892G1" localSheetId="19" hidden="1">#REF!</definedName>
    <definedName name="BEx59P7MAPNU129ZTC5H3EH892G1" localSheetId="20" hidden="1">#REF!</definedName>
    <definedName name="BEx59P7MAPNU129ZTC5H3EH892G1" hidden="1">#REF!</definedName>
    <definedName name="BEx5A11WZRQSIE089QE119AOX9ZG" localSheetId="19" hidden="1">#REF!</definedName>
    <definedName name="BEx5A11WZRQSIE089QE119AOX9ZG" localSheetId="20" hidden="1">#REF!</definedName>
    <definedName name="BEx5A11WZRQSIE089QE119AOX9ZG" hidden="1">#REF!</definedName>
    <definedName name="BEx5A7CIGCOTHJKHGUBDZG91JGPZ" localSheetId="19" hidden="1">#REF!</definedName>
    <definedName name="BEx5A7CIGCOTHJKHGUBDZG91JGPZ" localSheetId="20" hidden="1">#REF!</definedName>
    <definedName name="BEx5A7CIGCOTHJKHGUBDZG91JGPZ" hidden="1">#REF!</definedName>
    <definedName name="BEx5A8UFLT2SWVSG5COFA9B8P376" localSheetId="19" hidden="1">#REF!</definedName>
    <definedName name="BEx5A8UFLT2SWVSG5COFA9B8P376" localSheetId="20" hidden="1">#REF!</definedName>
    <definedName name="BEx5A8UFLT2SWVSG5COFA9B8P376" hidden="1">#REF!</definedName>
    <definedName name="BEx5ABUBK8WJV1WILGYU9A7CO0KI" localSheetId="19" hidden="1">#REF!</definedName>
    <definedName name="BEx5ABUBK8WJV1WILGYU9A7CO0KI" localSheetId="20" hidden="1">#REF!</definedName>
    <definedName name="BEx5ABUBK8WJV1WILGYU9A7CO0KI" hidden="1">#REF!</definedName>
    <definedName name="BEx5AFFTN3IXIBHDKM0FYC4OFL1S" localSheetId="19" hidden="1">#REF!</definedName>
    <definedName name="BEx5AFFTN3IXIBHDKM0FYC4OFL1S" localSheetId="20" hidden="1">#REF!</definedName>
    <definedName name="BEx5AFFTN3IXIBHDKM0FYC4OFL1S" hidden="1">#REF!</definedName>
    <definedName name="BEx5AOFIO8KVRHIZ1RII337AA8ML" localSheetId="19" hidden="1">#REF!</definedName>
    <definedName name="BEx5AOFIO8KVRHIZ1RII337AA8ML" localSheetId="20" hidden="1">#REF!</definedName>
    <definedName name="BEx5AOFIO8KVRHIZ1RII337AA8ML" hidden="1">#REF!</definedName>
    <definedName name="BEx5APRZ66L5BWHFE8E4YYNEDTI4" localSheetId="19" hidden="1">#REF!</definedName>
    <definedName name="BEx5APRZ66L5BWHFE8E4YYNEDTI4" localSheetId="20" hidden="1">#REF!</definedName>
    <definedName name="BEx5APRZ66L5BWHFE8E4YYNEDTI4" hidden="1">#REF!</definedName>
    <definedName name="BEx5AQJ1Z64KY10P8ZF1JKJUFEGN" localSheetId="19" hidden="1">#REF!</definedName>
    <definedName name="BEx5AQJ1Z64KY10P8ZF1JKJUFEGN" localSheetId="20" hidden="1">#REF!</definedName>
    <definedName name="BEx5AQJ1Z64KY10P8ZF1JKJUFEGN" hidden="1">#REF!</definedName>
    <definedName name="BEx5AY62R0TL82VHXE37SCZCINQC" localSheetId="19" hidden="1">#REF!</definedName>
    <definedName name="BEx5AY62R0TL82VHXE37SCZCINQC" localSheetId="20" hidden="1">#REF!</definedName>
    <definedName name="BEx5AY62R0TL82VHXE37SCZCINQC" hidden="1">#REF!</definedName>
    <definedName name="BEx5B0PV1FCOUSHWQTY94AO0B8P0" localSheetId="19" hidden="1">#REF!</definedName>
    <definedName name="BEx5B0PV1FCOUSHWQTY94AO0B8P0" localSheetId="20" hidden="1">#REF!</definedName>
    <definedName name="BEx5B0PV1FCOUSHWQTY94AO0B8P0" hidden="1">#REF!</definedName>
    <definedName name="BEx5B4RHHX0J1BF2FZKEA0SPP29O" localSheetId="19" hidden="1">#REF!</definedName>
    <definedName name="BEx5B4RHHX0J1BF2FZKEA0SPP29O" localSheetId="20" hidden="1">#REF!</definedName>
    <definedName name="BEx5B4RHHX0J1BF2FZKEA0SPP29O" hidden="1">#REF!</definedName>
    <definedName name="BEx5B5YMSWP0OVI5CIQRP5V18D0C" localSheetId="19" hidden="1">#REF!</definedName>
    <definedName name="BEx5B5YMSWP0OVI5CIQRP5V18D0C" localSheetId="20" hidden="1">#REF!</definedName>
    <definedName name="BEx5B5YMSWP0OVI5CIQRP5V18D0C" hidden="1">#REF!</definedName>
    <definedName name="BEx5B825RW35M5H0UB2IZGGRS4ER" localSheetId="19" hidden="1">#REF!</definedName>
    <definedName name="BEx5B825RW35M5H0UB2IZGGRS4ER" localSheetId="20" hidden="1">#REF!</definedName>
    <definedName name="BEx5B825RW35M5H0UB2IZGGRS4ER" hidden="1">#REF!</definedName>
    <definedName name="BEx5BAWPMY0TL684WDXX6KKJLRCN" localSheetId="19" hidden="1">#REF!</definedName>
    <definedName name="BEx5BAWPMY0TL684WDXX6KKJLRCN" localSheetId="20" hidden="1">#REF!</definedName>
    <definedName name="BEx5BAWPMY0TL684WDXX6KKJLRCN" hidden="1">#REF!</definedName>
    <definedName name="BEx5BBCUOWR6J9MZS2ML5XB0X7MW" localSheetId="19" hidden="1">#REF!</definedName>
    <definedName name="BEx5BBCUOWR6J9MZS2ML5XB0X7MW" localSheetId="20" hidden="1">#REF!</definedName>
    <definedName name="BEx5BBCUOWR6J9MZS2ML5XB0X7MW" hidden="1">#REF!</definedName>
    <definedName name="BEx5BBI61U4Y65GD0ARMTALPP7SJ" localSheetId="19" hidden="1">#REF!</definedName>
    <definedName name="BEx5BBI61U4Y65GD0ARMTALPP7SJ" localSheetId="20" hidden="1">#REF!</definedName>
    <definedName name="BEx5BBI61U4Y65GD0ARMTALPP7SJ" hidden="1">#REF!</definedName>
    <definedName name="BEx5BDR56MEV4IHY6CIH2SVNG1UB" localSheetId="19" hidden="1">#REF!</definedName>
    <definedName name="BEx5BDR56MEV4IHY6CIH2SVNG1UB" localSheetId="20" hidden="1">#REF!</definedName>
    <definedName name="BEx5BDR56MEV4IHY6CIH2SVNG1UB" hidden="1">#REF!</definedName>
    <definedName name="BEx5BESZC5H329SKHGJOHZFILYJJ" localSheetId="19" hidden="1">#REF!</definedName>
    <definedName name="BEx5BESZC5H329SKHGJOHZFILYJJ" localSheetId="20" hidden="1">#REF!</definedName>
    <definedName name="BEx5BESZC5H329SKHGJOHZFILYJJ" hidden="1">#REF!</definedName>
    <definedName name="BEx5BHSQ42B50IU1TEQFUXFX9XQD" localSheetId="19" hidden="1">#REF!</definedName>
    <definedName name="BEx5BHSQ42B50IU1TEQFUXFX9XQD" localSheetId="20" hidden="1">#REF!</definedName>
    <definedName name="BEx5BHSQ42B50IU1TEQFUXFX9XQD" hidden="1">#REF!</definedName>
    <definedName name="BEx5BKSM4UN4C1DM3EYKM79MRC5K" localSheetId="19" hidden="1">#REF!</definedName>
    <definedName name="BEx5BKSM4UN4C1DM3EYKM79MRC5K" localSheetId="20" hidden="1">#REF!</definedName>
    <definedName name="BEx5BKSM4UN4C1DM3EYKM79MRC5K" hidden="1">#REF!</definedName>
    <definedName name="BEx5BNN8NPH9KVOBARB9CDD9WLB6" localSheetId="19" hidden="1">#REF!</definedName>
    <definedName name="BEx5BNN8NPH9KVOBARB9CDD9WLB6" localSheetId="20" hidden="1">#REF!</definedName>
    <definedName name="BEx5BNN8NPH9KVOBARB9CDD9WLB6" hidden="1">#REF!</definedName>
    <definedName name="BEx5BPLEZ8XY6S89R7AZQSKLT4HK" localSheetId="19" hidden="1">#REF!</definedName>
    <definedName name="BEx5BPLEZ8XY6S89R7AZQSKLT4HK" localSheetId="20" hidden="1">#REF!</definedName>
    <definedName name="BEx5BPLEZ8XY6S89R7AZQSKLT4HK" hidden="1">#REF!</definedName>
    <definedName name="BEx5BYFMZ80TDDN2EZO8CF39AIAC" localSheetId="19" hidden="1">#REF!</definedName>
    <definedName name="BEx5BYFMZ80TDDN2EZO8CF39AIAC" localSheetId="20" hidden="1">#REF!</definedName>
    <definedName name="BEx5BYFMZ80TDDN2EZO8CF39AIAC" hidden="1">#REF!</definedName>
    <definedName name="BEx5C2BWFW6SHZBFDEISKGXHZCQW" localSheetId="19" hidden="1">#REF!</definedName>
    <definedName name="BEx5C2BWFW6SHZBFDEISKGXHZCQW" localSheetId="20" hidden="1">#REF!</definedName>
    <definedName name="BEx5C2BWFW6SHZBFDEISKGXHZCQW" hidden="1">#REF!</definedName>
    <definedName name="BEx5C44NK782B81CBGQUDS6Z8MV9" localSheetId="19" hidden="1">#REF!</definedName>
    <definedName name="BEx5C44NK782B81CBGQUDS6Z8MV9" localSheetId="20" hidden="1">#REF!</definedName>
    <definedName name="BEx5C44NK782B81CBGQUDS6Z8MV9" hidden="1">#REF!</definedName>
    <definedName name="BEx5C49ZFH8TO9ZU55729C3F7XG7" localSheetId="19" hidden="1">#REF!</definedName>
    <definedName name="BEx5C49ZFH8TO9ZU55729C3F7XG7" localSheetId="20" hidden="1">#REF!</definedName>
    <definedName name="BEx5C49ZFH8TO9ZU55729C3F7XG7" hidden="1">#REF!</definedName>
    <definedName name="BEx5C8GZQK13G60ZM70P63I5OS0L" localSheetId="19" hidden="1">#REF!</definedName>
    <definedName name="BEx5C8GZQK13G60ZM70P63I5OS0L" localSheetId="20" hidden="1">#REF!</definedName>
    <definedName name="BEx5C8GZQK13G60ZM70P63I5OS0L" hidden="1">#REF!</definedName>
    <definedName name="BEx5CAPTVN2NBT3UOMA1UFAL1C2R" localSheetId="19" hidden="1">#REF!</definedName>
    <definedName name="BEx5CAPTVN2NBT3UOMA1UFAL1C2R" localSheetId="20" hidden="1">#REF!</definedName>
    <definedName name="BEx5CAPTVN2NBT3UOMA1UFAL1C2R" hidden="1">#REF!</definedName>
    <definedName name="BEx5CEM3SYF9XP0ZZVE0GEPCLV3F" localSheetId="19" hidden="1">#REF!</definedName>
    <definedName name="BEx5CEM3SYF9XP0ZZVE0GEPCLV3F" localSheetId="20" hidden="1">#REF!</definedName>
    <definedName name="BEx5CEM3SYF9XP0ZZVE0GEPCLV3F" hidden="1">#REF!</definedName>
    <definedName name="BEx5CFYQ0F1Z6P8SCVJ0I3UPVFE4" localSheetId="19" hidden="1">#REF!</definedName>
    <definedName name="BEx5CFYQ0F1Z6P8SCVJ0I3UPVFE4" localSheetId="20" hidden="1">#REF!</definedName>
    <definedName name="BEx5CFYQ0F1Z6P8SCVJ0I3UPVFE4" hidden="1">#REF!</definedName>
    <definedName name="BEx5CPEKNSJORIPFQC2E1LTRYY8L" localSheetId="19" hidden="1">#REF!</definedName>
    <definedName name="BEx5CPEKNSJORIPFQC2E1LTRYY8L" localSheetId="20" hidden="1">#REF!</definedName>
    <definedName name="BEx5CPEKNSJORIPFQC2E1LTRYY8L" hidden="1">#REF!</definedName>
    <definedName name="BEx5CSUOL05D8PAM2TRDA9VRJT1O" localSheetId="19" hidden="1">#REF!</definedName>
    <definedName name="BEx5CSUOL05D8PAM2TRDA9VRJT1O" localSheetId="20" hidden="1">#REF!</definedName>
    <definedName name="BEx5CSUOL05D8PAM2TRDA9VRJT1O" hidden="1">#REF!</definedName>
    <definedName name="BEx5CUNFOO4YDFJ22HCMI2QKIGKM" localSheetId="19" hidden="1">#REF!</definedName>
    <definedName name="BEx5CUNFOO4YDFJ22HCMI2QKIGKM" localSheetId="20" hidden="1">#REF!</definedName>
    <definedName name="BEx5CUNFOO4YDFJ22HCMI2QKIGKM" hidden="1">#REF!</definedName>
    <definedName name="BEx5D01O3G6BXWXT7MZEVS1F4TE9" localSheetId="19" hidden="1">#REF!</definedName>
    <definedName name="BEx5D01O3G6BXWXT7MZEVS1F4TE9" localSheetId="20" hidden="1">#REF!</definedName>
    <definedName name="BEx5D01O3G6BXWXT7MZEVS1F4TE9" hidden="1">#REF!</definedName>
    <definedName name="BEx5D3HO5XE85AN0NGALZ4K4GE8J" localSheetId="19" hidden="1">#REF!</definedName>
    <definedName name="BEx5D3HO5XE85AN0NGALZ4K4GE8J" localSheetId="20" hidden="1">#REF!</definedName>
    <definedName name="BEx5D3HO5XE85AN0NGALZ4K4GE8J" hidden="1">#REF!</definedName>
    <definedName name="BEx5D8L47OF0WHBPFWXGZINZWUBZ" localSheetId="19" hidden="1">#REF!</definedName>
    <definedName name="BEx5D8L47OF0WHBPFWXGZINZWUBZ" localSheetId="20" hidden="1">#REF!</definedName>
    <definedName name="BEx5D8L47OF0WHBPFWXGZINZWUBZ" hidden="1">#REF!</definedName>
    <definedName name="BEx5DAJAHQ2SKUPCKSCR3PYML67L" localSheetId="19" hidden="1">#REF!</definedName>
    <definedName name="BEx5DAJAHQ2SKUPCKSCR3PYML67L" localSheetId="20" hidden="1">#REF!</definedName>
    <definedName name="BEx5DAJAHQ2SKUPCKSCR3PYML67L" hidden="1">#REF!</definedName>
    <definedName name="BEx5DC18JM1KJCV44PF18E0LNRKA" localSheetId="19" hidden="1">#REF!</definedName>
    <definedName name="BEx5DC18JM1KJCV44PF18E0LNRKA" localSheetId="20" hidden="1">#REF!</definedName>
    <definedName name="BEx5DC18JM1KJCV44PF18E0LNRKA" hidden="1">#REF!</definedName>
    <definedName name="BEx5DFH8EU3RCPUOTFY8S9G8SBCG" localSheetId="19" hidden="1">#REF!</definedName>
    <definedName name="BEx5DFH8EU3RCPUOTFY8S9G8SBCG" localSheetId="20" hidden="1">#REF!</definedName>
    <definedName name="BEx5DFH8EU3RCPUOTFY8S9G8SBCG" hidden="1">#REF!</definedName>
    <definedName name="BEx5DJIZBTNS011R9IIG2OQ2L6ZX" localSheetId="19" hidden="1">#REF!</definedName>
    <definedName name="BEx5DJIZBTNS011R9IIG2OQ2L6ZX" localSheetId="20" hidden="1">#REF!</definedName>
    <definedName name="BEx5DJIZBTNS011R9IIG2OQ2L6ZX" hidden="1">#REF!</definedName>
    <definedName name="BEx5DS2EKWFPC2UWI1W1QESX9QP5" localSheetId="19" hidden="1">#REF!</definedName>
    <definedName name="BEx5DS2EKWFPC2UWI1W1QESX9QP5" localSheetId="20" hidden="1">#REF!</definedName>
    <definedName name="BEx5DS2EKWFPC2UWI1W1QESX9QP5" hidden="1">#REF!</definedName>
    <definedName name="BEx5E123OLO9WQUOIRIDJ967KAGK" localSheetId="19" hidden="1">#REF!</definedName>
    <definedName name="BEx5E123OLO9WQUOIRIDJ967KAGK" localSheetId="20" hidden="1">#REF!</definedName>
    <definedName name="BEx5E123OLO9WQUOIRIDJ967KAGK" hidden="1">#REF!</definedName>
    <definedName name="BEx5E2UU5NES6W779W2OZTZOB4O7" localSheetId="19" hidden="1">#REF!</definedName>
    <definedName name="BEx5E2UU5NES6W779W2OZTZOB4O7" localSheetId="20" hidden="1">#REF!</definedName>
    <definedName name="BEx5E2UU5NES6W779W2OZTZOB4O7" hidden="1">#REF!</definedName>
    <definedName name="BEx5ELFT92WAQN3NW8COIMQHUL91" localSheetId="19" hidden="1">#REF!</definedName>
    <definedName name="BEx5ELFT92WAQN3NW8COIMQHUL91" localSheetId="20" hidden="1">#REF!</definedName>
    <definedName name="BEx5ELFT92WAQN3NW8COIMQHUL91" hidden="1">#REF!</definedName>
    <definedName name="BEx5ELQL9B0VR6UT18KP11DHOTFX" localSheetId="19" hidden="1">#REF!</definedName>
    <definedName name="BEx5ELQL9B0VR6UT18KP11DHOTFX" localSheetId="20" hidden="1">#REF!</definedName>
    <definedName name="BEx5ELQL9B0VR6UT18KP11DHOTFX" hidden="1">#REF!</definedName>
    <definedName name="BEx5ER4TJTFPN7IB1MNEB1ZFR5M6" localSheetId="19" hidden="1">#REF!</definedName>
    <definedName name="BEx5ER4TJTFPN7IB1MNEB1ZFR5M6" localSheetId="20" hidden="1">#REF!</definedName>
    <definedName name="BEx5ER4TJTFPN7IB1MNEB1ZFR5M6" hidden="1">#REF!</definedName>
    <definedName name="BEx5EYXB2LDMI4FLC3QFAOXC0FZ3" localSheetId="19" hidden="1">#REF!</definedName>
    <definedName name="BEx5EYXB2LDMI4FLC3QFAOXC0FZ3" localSheetId="20" hidden="1">#REF!</definedName>
    <definedName name="BEx5EYXB2LDMI4FLC3QFAOXC0FZ3" hidden="1">#REF!</definedName>
    <definedName name="BEx5F6V72QTCK7O39Y59R0EVM6CW" localSheetId="19" hidden="1">#REF!</definedName>
    <definedName name="BEx5F6V72QTCK7O39Y59R0EVM6CW" localSheetId="20" hidden="1">#REF!</definedName>
    <definedName name="BEx5F6V72QTCK7O39Y59R0EVM6CW" hidden="1">#REF!</definedName>
    <definedName name="BEx5FGLQVACD5F5YZG4DGSCHCGO2" localSheetId="19" hidden="1">#REF!</definedName>
    <definedName name="BEx5FGLQVACD5F5YZG4DGSCHCGO2" localSheetId="20" hidden="1">#REF!</definedName>
    <definedName name="BEx5FGLQVACD5F5YZG4DGSCHCGO2" hidden="1">#REF!</definedName>
    <definedName name="BEx5FHCTE8VTJEF7IK189AVLNYSY" localSheetId="19" hidden="1">#REF!</definedName>
    <definedName name="BEx5FHCTE8VTJEF7IK189AVLNYSY" localSheetId="20" hidden="1">#REF!</definedName>
    <definedName name="BEx5FHCTE8VTJEF7IK189AVLNYSY" hidden="1">#REF!</definedName>
    <definedName name="BEx5FLJWHLW3BTZILDPN5NMA449V" localSheetId="19" hidden="1">#REF!</definedName>
    <definedName name="BEx5FLJWHLW3BTZILDPN5NMA449V" localSheetId="20" hidden="1">#REF!</definedName>
    <definedName name="BEx5FLJWHLW3BTZILDPN5NMA449V" hidden="1">#REF!</definedName>
    <definedName name="BEx5FNI2O10YN2SI1NO4X5GP3GTF" localSheetId="19" hidden="1">#REF!</definedName>
    <definedName name="BEx5FNI2O10YN2SI1NO4X5GP3GTF" localSheetId="20" hidden="1">#REF!</definedName>
    <definedName name="BEx5FNI2O10YN2SI1NO4X5GP3GTF" hidden="1">#REF!</definedName>
    <definedName name="BEx5FO8YRFSZCG3L608EHIHIHFY4" localSheetId="19" hidden="1">#REF!</definedName>
    <definedName name="BEx5FO8YRFSZCG3L608EHIHIHFY4" localSheetId="20" hidden="1">#REF!</definedName>
    <definedName name="BEx5FO8YRFSZCG3L608EHIHIHFY4" hidden="1">#REF!</definedName>
    <definedName name="BEx5FQNA6V4CNYSH013K45RI4BCV" localSheetId="19" hidden="1">#REF!</definedName>
    <definedName name="BEx5FQNA6V4CNYSH013K45RI4BCV" localSheetId="20" hidden="1">#REF!</definedName>
    <definedName name="BEx5FQNA6V4CNYSH013K45RI4BCV" hidden="1">#REF!</definedName>
    <definedName name="BEx5FVQPPEU32CPNV9RRQ9MNLLVE" localSheetId="19" hidden="1">#REF!</definedName>
    <definedName name="BEx5FVQPPEU32CPNV9RRQ9MNLLVE" localSheetId="20" hidden="1">#REF!</definedName>
    <definedName name="BEx5FVQPPEU32CPNV9RRQ9MNLLVE" hidden="1">#REF!</definedName>
    <definedName name="BEx5G08KGMG5X2AQKDGPFYG5GH94" localSheetId="19" hidden="1">#REF!</definedName>
    <definedName name="BEx5G08KGMG5X2AQKDGPFYG5GH94" localSheetId="20" hidden="1">#REF!</definedName>
    <definedName name="BEx5G08KGMG5X2AQKDGPFYG5GH94" hidden="1">#REF!</definedName>
    <definedName name="BEx5G1A8TFN4C4QII35U9DKYNIS8" localSheetId="19" hidden="1">#REF!</definedName>
    <definedName name="BEx5G1A8TFN4C4QII35U9DKYNIS8" localSheetId="20" hidden="1">#REF!</definedName>
    <definedName name="BEx5G1A8TFN4C4QII35U9DKYNIS8" hidden="1">#REF!</definedName>
    <definedName name="BEx5G1L0QO91KEPDMV1D8OT4BT73" localSheetId="19" hidden="1">#REF!</definedName>
    <definedName name="BEx5G1L0QO91KEPDMV1D8OT4BT73" localSheetId="20" hidden="1">#REF!</definedName>
    <definedName name="BEx5G1L0QO91KEPDMV1D8OT4BT73" hidden="1">#REF!</definedName>
    <definedName name="BEx5G1QHX69GFUYHUZA5X74MTDMR" localSheetId="19" hidden="1">#REF!</definedName>
    <definedName name="BEx5G1QHX69GFUYHUZA5X74MTDMR" localSheetId="20" hidden="1">#REF!</definedName>
    <definedName name="BEx5G1QHX69GFUYHUZA5X74MTDMR" hidden="1">#REF!</definedName>
    <definedName name="BEx5G5S2C9JRD28ZQMMQLCBHWOHB" localSheetId="19" hidden="1">#REF!</definedName>
    <definedName name="BEx5G5S2C9JRD28ZQMMQLCBHWOHB" localSheetId="20" hidden="1">#REF!</definedName>
    <definedName name="BEx5G5S2C9JRD28ZQMMQLCBHWOHB" hidden="1">#REF!</definedName>
    <definedName name="BEx5G7KU3EGZQSYN2YNML8EW8NDC" localSheetId="19" hidden="1">#REF!</definedName>
    <definedName name="BEx5G7KU3EGZQSYN2YNML8EW8NDC" localSheetId="20" hidden="1">#REF!</definedName>
    <definedName name="BEx5G7KU3EGZQSYN2YNML8EW8NDC" hidden="1">#REF!</definedName>
    <definedName name="BEx5G86DZL1VYUX6KWODAP3WFAWP" localSheetId="19" hidden="1">#REF!</definedName>
    <definedName name="BEx5G86DZL1VYUX6KWODAP3WFAWP" localSheetId="20" hidden="1">#REF!</definedName>
    <definedName name="BEx5G86DZL1VYUX6KWODAP3WFAWP" hidden="1">#REF!</definedName>
    <definedName name="BEx5G8BV2GIOCM3C7IUFK8L04A6M" localSheetId="19" hidden="1">#REF!</definedName>
    <definedName name="BEx5G8BV2GIOCM3C7IUFK8L04A6M" localSheetId="20" hidden="1">#REF!</definedName>
    <definedName name="BEx5G8BV2GIOCM3C7IUFK8L04A6M" hidden="1">#REF!</definedName>
    <definedName name="BEx5GID9MVBUPFFT9M8K8B5MO9NV" localSheetId="19" hidden="1">#REF!</definedName>
    <definedName name="BEx5GID9MVBUPFFT9M8K8B5MO9NV" localSheetId="20" hidden="1">#REF!</definedName>
    <definedName name="BEx5GID9MVBUPFFT9M8K8B5MO9NV" hidden="1">#REF!</definedName>
    <definedName name="BEx5GN0EWA9SCQDPQ7NTUQH82QVK" localSheetId="19" hidden="1">#REF!</definedName>
    <definedName name="BEx5GN0EWA9SCQDPQ7NTUQH82QVK" localSheetId="20" hidden="1">#REF!</definedName>
    <definedName name="BEx5GN0EWA9SCQDPQ7NTUQH82QVK" hidden="1">#REF!</definedName>
    <definedName name="BEx5GNBCU4WZ74I0UXFL9ZG2XSGJ" localSheetId="19" hidden="1">#REF!</definedName>
    <definedName name="BEx5GNBCU4WZ74I0UXFL9ZG2XSGJ" localSheetId="20" hidden="1">#REF!</definedName>
    <definedName name="BEx5GNBCU4WZ74I0UXFL9ZG2XSGJ" hidden="1">#REF!</definedName>
    <definedName name="BEx5GUCTYC7QCWGWU5BTO7Y7HDZX" localSheetId="19" hidden="1">#REF!</definedName>
    <definedName name="BEx5GUCTYC7QCWGWU5BTO7Y7HDZX" localSheetId="20" hidden="1">#REF!</definedName>
    <definedName name="BEx5GUCTYC7QCWGWU5BTO7Y7HDZX" hidden="1">#REF!</definedName>
    <definedName name="BEx5GYUPJULJQ624TEESYFG1NFOH" localSheetId="19" hidden="1">#REF!</definedName>
    <definedName name="BEx5GYUPJULJQ624TEESYFG1NFOH" localSheetId="20" hidden="1">#REF!</definedName>
    <definedName name="BEx5GYUPJULJQ624TEESYFG1NFOH" hidden="1">#REF!</definedName>
    <definedName name="BEx5H0NEE0AIN5E2UHJ9J9ISU9N1" localSheetId="19" hidden="1">#REF!</definedName>
    <definedName name="BEx5H0NEE0AIN5E2UHJ9J9ISU9N1" localSheetId="20" hidden="1">#REF!</definedName>
    <definedName name="BEx5H0NEE0AIN5E2UHJ9J9ISU9N1" hidden="1">#REF!</definedName>
    <definedName name="BEx5H1UJSEUQM2K8QHQXO5THVHSO" localSheetId="19" hidden="1">#REF!</definedName>
    <definedName name="BEx5H1UJSEUQM2K8QHQXO5THVHSO" localSheetId="20" hidden="1">#REF!</definedName>
    <definedName name="BEx5H1UJSEUQM2K8QHQXO5THVHSO" hidden="1">#REF!</definedName>
    <definedName name="BEx5HAOT9XWUF7XIFRZZS8B9F5TZ" localSheetId="19" hidden="1">#REF!</definedName>
    <definedName name="BEx5HAOT9XWUF7XIFRZZS8B9F5TZ" localSheetId="20" hidden="1">#REF!</definedName>
    <definedName name="BEx5HAOT9XWUF7XIFRZZS8B9F5TZ" hidden="1">#REF!</definedName>
    <definedName name="BEx5HB534CO7TBSALKMD27WHMAQJ" localSheetId="19" hidden="1">#REF!</definedName>
    <definedName name="BEx5HB534CO7TBSALKMD27WHMAQJ" localSheetId="20" hidden="1">#REF!</definedName>
    <definedName name="BEx5HB534CO7TBSALKMD27WHMAQJ" hidden="1">#REF!</definedName>
    <definedName name="BEx5HE4XRF9BUY04MENWY9CHHN5H" localSheetId="19" hidden="1">#REF!</definedName>
    <definedName name="BEx5HE4XRF9BUY04MENWY9CHHN5H" localSheetId="20" hidden="1">#REF!</definedName>
    <definedName name="BEx5HE4XRF9BUY04MENWY9CHHN5H" hidden="1">#REF!</definedName>
    <definedName name="BEx5HFHMABAT0H9KKS754X4T304E" localSheetId="19" hidden="1">#REF!</definedName>
    <definedName name="BEx5HFHMABAT0H9KKS754X4T304E" localSheetId="20" hidden="1">#REF!</definedName>
    <definedName name="BEx5HFHMABAT0H9KKS754X4T304E" hidden="1">#REF!</definedName>
    <definedName name="BEx5HGDZ7MX1S3KNXLRL9WU565V4" localSheetId="19" hidden="1">#REF!</definedName>
    <definedName name="BEx5HGDZ7MX1S3KNXLRL9WU565V4" localSheetId="20" hidden="1">#REF!</definedName>
    <definedName name="BEx5HGDZ7MX1S3KNXLRL9WU565V4" hidden="1">#REF!</definedName>
    <definedName name="BEx5HJZ9FAVNZSSBTAYRPZDYM9NU" localSheetId="19" hidden="1">#REF!</definedName>
    <definedName name="BEx5HJZ9FAVNZSSBTAYRPZDYM9NU" localSheetId="20" hidden="1">#REF!</definedName>
    <definedName name="BEx5HJZ9FAVNZSSBTAYRPZDYM9NU" hidden="1">#REF!</definedName>
    <definedName name="BEx5HZ9JMKHNLFWLVUB1WP5B39BL" localSheetId="19" hidden="1">#REF!</definedName>
    <definedName name="BEx5HZ9JMKHNLFWLVUB1WP5B39BL" localSheetId="20" hidden="1">#REF!</definedName>
    <definedName name="BEx5HZ9JMKHNLFWLVUB1WP5B39BL" hidden="1">#REF!</definedName>
    <definedName name="BEx5I17QJ0PQ1OG1IMH69HMQWNEA" localSheetId="19" hidden="1">#REF!</definedName>
    <definedName name="BEx5I17QJ0PQ1OG1IMH69HMQWNEA" localSheetId="20" hidden="1">#REF!</definedName>
    <definedName name="BEx5I17QJ0PQ1OG1IMH69HMQWNEA" hidden="1">#REF!</definedName>
    <definedName name="BEx5I244LQHZTF3XI66J8705R9XX" localSheetId="19" hidden="1">#REF!</definedName>
    <definedName name="BEx5I244LQHZTF3XI66J8705R9XX" localSheetId="20" hidden="1">#REF!</definedName>
    <definedName name="BEx5I244LQHZTF3XI66J8705R9XX" hidden="1">#REF!</definedName>
    <definedName name="BEx5I8PBP4LIXDGID5BP0THLO0AQ" localSheetId="19" hidden="1">#REF!</definedName>
    <definedName name="BEx5I8PBP4LIXDGID5BP0THLO0AQ" localSheetId="20" hidden="1">#REF!</definedName>
    <definedName name="BEx5I8PBP4LIXDGID5BP0THLO0AQ" hidden="1">#REF!</definedName>
    <definedName name="BEx5I8USVUB3JP4S9OXGMZVMOQXR" localSheetId="19" hidden="1">#REF!</definedName>
    <definedName name="BEx5I8USVUB3JP4S9OXGMZVMOQXR" localSheetId="20" hidden="1">#REF!</definedName>
    <definedName name="BEx5I8USVUB3JP4S9OXGMZVMOQXR" hidden="1">#REF!</definedName>
    <definedName name="BEx5I9GDQSYIAL65UQNDMNFQCS9Y" localSheetId="19" hidden="1">#REF!</definedName>
    <definedName name="BEx5I9GDQSYIAL65UQNDMNFQCS9Y" localSheetId="20" hidden="1">#REF!</definedName>
    <definedName name="BEx5I9GDQSYIAL65UQNDMNFQCS9Y" hidden="1">#REF!</definedName>
    <definedName name="BEx5IBUPG9AWNW5PK7JGRGEJ4OLM" localSheetId="19" hidden="1">#REF!</definedName>
    <definedName name="BEx5IBUPG9AWNW5PK7JGRGEJ4OLM" localSheetId="20" hidden="1">#REF!</definedName>
    <definedName name="BEx5IBUPG9AWNW5PK7JGRGEJ4OLM" hidden="1">#REF!</definedName>
    <definedName name="BEx5IC06RVN8BSAEPREVKHKLCJ2L" localSheetId="19" hidden="1">#REF!</definedName>
    <definedName name="BEx5IC06RVN8BSAEPREVKHKLCJ2L" localSheetId="20" hidden="1">#REF!</definedName>
    <definedName name="BEx5IC06RVN8BSAEPREVKHKLCJ2L" hidden="1">#REF!</definedName>
    <definedName name="BEx5IGY4M04BPXSQF2J4GQYXF85O" localSheetId="19" hidden="1">#REF!</definedName>
    <definedName name="BEx5IGY4M04BPXSQF2J4GQYXF85O" localSheetId="20" hidden="1">#REF!</definedName>
    <definedName name="BEx5IGY4M04BPXSQF2J4GQYXF85O" hidden="1">#REF!</definedName>
    <definedName name="BEx5IWTZDCLZ5CCDG108STY04SAJ" localSheetId="19" hidden="1">#REF!</definedName>
    <definedName name="BEx5IWTZDCLZ5CCDG108STY04SAJ" localSheetId="20" hidden="1">#REF!</definedName>
    <definedName name="BEx5IWTZDCLZ5CCDG108STY04SAJ" hidden="1">#REF!</definedName>
    <definedName name="BEx5J0FFP1KS4NGY20AEJI8VREEA" localSheetId="19" hidden="1">#REF!</definedName>
    <definedName name="BEx5J0FFP1KS4NGY20AEJI8VREEA" localSheetId="20" hidden="1">#REF!</definedName>
    <definedName name="BEx5J0FFP1KS4NGY20AEJI8VREEA" hidden="1">#REF!</definedName>
    <definedName name="BEx5J1XE5FVWL6IJV6CWKPN24UBK" localSheetId="19" hidden="1">#REF!</definedName>
    <definedName name="BEx5J1XE5FVWL6IJV6CWKPN24UBK" localSheetId="20" hidden="1">#REF!</definedName>
    <definedName name="BEx5J1XE5FVWL6IJV6CWKPN24UBK" hidden="1">#REF!</definedName>
    <definedName name="BEx5JF3ZXLDIS8VNKDCY7ZI7H1CI" localSheetId="19" hidden="1">#REF!</definedName>
    <definedName name="BEx5JF3ZXLDIS8VNKDCY7ZI7H1CI" localSheetId="20" hidden="1">#REF!</definedName>
    <definedName name="BEx5JF3ZXLDIS8VNKDCY7ZI7H1CI" hidden="1">#REF!</definedName>
    <definedName name="BEx5JHCZJ8G6OOOW6EF3GABXKH6F" localSheetId="19" hidden="1">#REF!</definedName>
    <definedName name="BEx5JHCZJ8G6OOOW6EF3GABXKH6F" localSheetId="20" hidden="1">#REF!</definedName>
    <definedName name="BEx5JHCZJ8G6OOOW6EF3GABXKH6F" hidden="1">#REF!</definedName>
    <definedName name="BEx5JJB6W446THXQCRUKD3I7RKLP" localSheetId="19" hidden="1">#REF!</definedName>
    <definedName name="BEx5JJB6W446THXQCRUKD3I7RKLP" localSheetId="20" hidden="1">#REF!</definedName>
    <definedName name="BEx5JJB6W446THXQCRUKD3I7RKLP" hidden="1">#REF!</definedName>
    <definedName name="BEx5JNCT8Z7XSSPD5EMNAJELCU2V" localSheetId="19" hidden="1">#REF!</definedName>
    <definedName name="BEx5JNCT8Z7XSSPD5EMNAJELCU2V" localSheetId="20" hidden="1">#REF!</definedName>
    <definedName name="BEx5JNCT8Z7XSSPD5EMNAJELCU2V" hidden="1">#REF!</definedName>
    <definedName name="BEx5JQCNT9Y4RM306CHC8IPY3HBZ" localSheetId="19" hidden="1">#REF!</definedName>
    <definedName name="BEx5JQCNT9Y4RM306CHC8IPY3HBZ" localSheetId="20" hidden="1">#REF!</definedName>
    <definedName name="BEx5JQCNT9Y4RM306CHC8IPY3HBZ" hidden="1">#REF!</definedName>
    <definedName name="BEx5K08PYKE6JOKBYIB006TX619P" localSheetId="19" hidden="1">#REF!</definedName>
    <definedName name="BEx5K08PYKE6JOKBYIB006TX619P" localSheetId="20" hidden="1">#REF!</definedName>
    <definedName name="BEx5K08PYKE6JOKBYIB006TX619P" hidden="1">#REF!</definedName>
    <definedName name="BEx5K4W2S2K7M9V2M304KW93LK8Q" localSheetId="19" hidden="1">#REF!</definedName>
    <definedName name="BEx5K4W2S2K7M9V2M304KW93LK8Q" localSheetId="20" hidden="1">#REF!</definedName>
    <definedName name="BEx5K4W2S2K7M9V2M304KW93LK8Q" hidden="1">#REF!</definedName>
    <definedName name="BEx5K51DSERT1TR7B4A29R41W4NX" localSheetId="19" hidden="1">#REF!</definedName>
    <definedName name="BEx5K51DSERT1TR7B4A29R41W4NX" localSheetId="20" hidden="1">#REF!</definedName>
    <definedName name="BEx5K51DSERT1TR7B4A29R41W4NX" hidden="1">#REF!</definedName>
    <definedName name="BEx5KBBZ8KCEQK36ARG4ERYOFD4G" localSheetId="19" hidden="1">#REF!</definedName>
    <definedName name="BEx5KBBZ8KCEQK36ARG4ERYOFD4G" localSheetId="20" hidden="1">#REF!</definedName>
    <definedName name="BEx5KBBZ8KCEQK36ARG4ERYOFD4G" hidden="1">#REF!</definedName>
    <definedName name="BEx5KCOET0DYMY4VILOLGVBX7E3C" localSheetId="19" hidden="1">#REF!</definedName>
    <definedName name="BEx5KCOET0DYMY4VILOLGVBX7E3C" localSheetId="20" hidden="1">#REF!</definedName>
    <definedName name="BEx5KCOET0DYMY4VILOLGVBX7E3C" hidden="1">#REF!</definedName>
    <definedName name="BEx5KYER580I4T7WTLMUN7NLNP5K" localSheetId="19" hidden="1">#REF!</definedName>
    <definedName name="BEx5KYER580I4T7WTLMUN7NLNP5K" localSheetId="20" hidden="1">#REF!</definedName>
    <definedName name="BEx5KYER580I4T7WTLMUN7NLNP5K" hidden="1">#REF!</definedName>
    <definedName name="BEx5LHLB3M6K4ZKY2F42QBZT30ZH" localSheetId="19" hidden="1">#REF!</definedName>
    <definedName name="BEx5LHLB3M6K4ZKY2F42QBZT30ZH" localSheetId="20" hidden="1">#REF!</definedName>
    <definedName name="BEx5LHLB3M6K4ZKY2F42QBZT30ZH" hidden="1">#REF!</definedName>
    <definedName name="BEx5LKQJG40DO2JR1ZF6KD3PON9K" localSheetId="19" hidden="1">#REF!</definedName>
    <definedName name="BEx5LKQJG40DO2JR1ZF6KD3PON9K" localSheetId="20" hidden="1">#REF!</definedName>
    <definedName name="BEx5LKQJG40DO2JR1ZF6KD3PON9K" hidden="1">#REF!</definedName>
    <definedName name="BEx5LQA84QRPGAR4FLC7MCT3H9EN" localSheetId="19" hidden="1">#REF!</definedName>
    <definedName name="BEx5LQA84QRPGAR4FLC7MCT3H9EN" localSheetId="20" hidden="1">#REF!</definedName>
    <definedName name="BEx5LQA84QRPGAR4FLC7MCT3H9EN" hidden="1">#REF!</definedName>
    <definedName name="BEx5LRMNU3HXIE1BUMDHRU31F7JJ" localSheetId="19" hidden="1">#REF!</definedName>
    <definedName name="BEx5LRMNU3HXIE1BUMDHRU31F7JJ" localSheetId="20" hidden="1">#REF!</definedName>
    <definedName name="BEx5LRMNU3HXIE1BUMDHRU31F7JJ" hidden="1">#REF!</definedName>
    <definedName name="BEx5LSJ1LPUAX3ENSPECWPG4J7D1" localSheetId="19" hidden="1">#REF!</definedName>
    <definedName name="BEx5LSJ1LPUAX3ENSPECWPG4J7D1" localSheetId="20" hidden="1">#REF!</definedName>
    <definedName name="BEx5LSJ1LPUAX3ENSPECWPG4J7D1" hidden="1">#REF!</definedName>
    <definedName name="BEx5LTKQ8RQWJE4BC88OP928893U" localSheetId="19" hidden="1">#REF!</definedName>
    <definedName name="BEx5LTKQ8RQWJE4BC88OP928893U" localSheetId="20" hidden="1">#REF!</definedName>
    <definedName name="BEx5LTKQ8RQWJE4BC88OP928893U" hidden="1">#REF!</definedName>
    <definedName name="BEx5M4D4KHXU4JXKDEHZZNRG7NRA" localSheetId="19" hidden="1">#REF!</definedName>
    <definedName name="BEx5M4D4KHXU4JXKDEHZZNRG7NRA" localSheetId="20" hidden="1">#REF!</definedName>
    <definedName name="BEx5M4D4KHXU4JXKDEHZZNRG7NRA" hidden="1">#REF!</definedName>
    <definedName name="BEx5MB9BR71LZDG7XXQ2EO58JC5F" localSheetId="19" hidden="1">#REF!</definedName>
    <definedName name="BEx5MB9BR71LZDG7XXQ2EO58JC5F" localSheetId="20" hidden="1">#REF!</definedName>
    <definedName name="BEx5MB9BR71LZDG7XXQ2EO58JC5F" hidden="1">#REF!</definedName>
    <definedName name="BEx5MHEF05EVRV5DPTG4KMPWZSUS" localSheetId="19" hidden="1">#REF!</definedName>
    <definedName name="BEx5MHEF05EVRV5DPTG4KMPWZSUS" localSheetId="20" hidden="1">#REF!</definedName>
    <definedName name="BEx5MHEF05EVRV5DPTG4KMPWZSUS" hidden="1">#REF!</definedName>
    <definedName name="BEx5MLQZM68YQSKARVWTTPINFQ2C" localSheetId="19" hidden="1">#REF!</definedName>
    <definedName name="BEx5MLQZM68YQSKARVWTTPINFQ2C" localSheetId="20" hidden="1">#REF!</definedName>
    <definedName name="BEx5MLQZM68YQSKARVWTTPINFQ2C" hidden="1">#REF!</definedName>
    <definedName name="BEx5MMCJMU7FOOWUCW9EA13B7V5F" localSheetId="19" hidden="1">#REF!</definedName>
    <definedName name="BEx5MMCJMU7FOOWUCW9EA13B7V5F" localSheetId="20" hidden="1">#REF!</definedName>
    <definedName name="BEx5MMCJMU7FOOWUCW9EA13B7V5F" hidden="1">#REF!</definedName>
    <definedName name="BEx5MVXTKNBXHNWTL43C670E4KXC" localSheetId="19" hidden="1">#REF!</definedName>
    <definedName name="BEx5MVXTKNBXHNWTL43C670E4KXC" localSheetId="20" hidden="1">#REF!</definedName>
    <definedName name="BEx5MVXTKNBXHNWTL43C670E4KXC" hidden="1">#REF!</definedName>
    <definedName name="BEx5MWZGZ3VRB5418C2RNF9H17BQ" localSheetId="19" hidden="1">#REF!</definedName>
    <definedName name="BEx5MWZGZ3VRB5418C2RNF9H17BQ" localSheetId="20" hidden="1">#REF!</definedName>
    <definedName name="BEx5MWZGZ3VRB5418C2RNF9H17BQ" hidden="1">#REF!</definedName>
    <definedName name="BEx5MX4YD2QV39W04QH9C6AOA0FB" localSheetId="19" hidden="1">#REF!</definedName>
    <definedName name="BEx5MX4YD2QV39W04QH9C6AOA0FB" localSheetId="20" hidden="1">#REF!</definedName>
    <definedName name="BEx5MX4YD2QV39W04QH9C6AOA0FB" hidden="1">#REF!</definedName>
    <definedName name="BEx5N3A8LULD7YBJH5J83X27PZSW" localSheetId="19" hidden="1">#REF!</definedName>
    <definedName name="BEx5N3A8LULD7YBJH5J83X27PZSW" localSheetId="20" hidden="1">#REF!</definedName>
    <definedName name="BEx5N3A8LULD7YBJH5J83X27PZSW" hidden="1">#REF!</definedName>
    <definedName name="BEx5N4XI4PWB1W9PMZ4O5R0HWTYD" localSheetId="19" hidden="1">#REF!</definedName>
    <definedName name="BEx5N4XI4PWB1W9PMZ4O5R0HWTYD" localSheetId="20" hidden="1">#REF!</definedName>
    <definedName name="BEx5N4XI4PWB1W9PMZ4O5R0HWTYD" hidden="1">#REF!</definedName>
    <definedName name="BEx5N8DH1SY888WI2GZ2D6E9XCXB" localSheetId="19" hidden="1">#REF!</definedName>
    <definedName name="BEx5N8DH1SY888WI2GZ2D6E9XCXB" localSheetId="20" hidden="1">#REF!</definedName>
    <definedName name="BEx5N8DH1SY888WI2GZ2D6E9XCXB" hidden="1">#REF!</definedName>
    <definedName name="BEx5NA68N6FJFX9UJXK4M14U487F" localSheetId="19" hidden="1">#REF!</definedName>
    <definedName name="BEx5NA68N6FJFX9UJXK4M14U487F" localSheetId="20" hidden="1">#REF!</definedName>
    <definedName name="BEx5NA68N6FJFX9UJXK4M14U487F" hidden="1">#REF!</definedName>
    <definedName name="BEx5NIKBG2GDJOYGE3WCXKU7YY51" localSheetId="19" hidden="1">#REF!</definedName>
    <definedName name="BEx5NIKBG2GDJOYGE3WCXKU7YY51" localSheetId="20" hidden="1">#REF!</definedName>
    <definedName name="BEx5NIKBG2GDJOYGE3WCXKU7YY51" hidden="1">#REF!</definedName>
    <definedName name="BEx5NV06L5J5IMKGOMGKGJ4PBZCD" localSheetId="19" hidden="1">#REF!</definedName>
    <definedName name="BEx5NV06L5J5IMKGOMGKGJ4PBZCD" localSheetId="20" hidden="1">#REF!</definedName>
    <definedName name="BEx5NV06L5J5IMKGOMGKGJ4PBZCD" hidden="1">#REF!</definedName>
    <definedName name="BEx5NW1V6AB25NEEX9VPHRXWJDSS" localSheetId="19" hidden="1">#REF!</definedName>
    <definedName name="BEx5NW1V6AB25NEEX9VPHRXWJDSS" localSheetId="20" hidden="1">#REF!</definedName>
    <definedName name="BEx5NW1V6AB25NEEX9VPHRXWJDSS" hidden="1">#REF!</definedName>
    <definedName name="BEx5NWSXWACAUHWVZAI57DGZ8OCQ" localSheetId="19" hidden="1">#REF!</definedName>
    <definedName name="BEx5NWSXWACAUHWVZAI57DGZ8OCQ" localSheetId="20" hidden="1">#REF!</definedName>
    <definedName name="BEx5NWSXWACAUHWVZAI57DGZ8OCQ" hidden="1">#REF!</definedName>
    <definedName name="BEx5NZSSQ6PY99ZX2D7Q9IGOR34W" localSheetId="19" hidden="1">#REF!</definedName>
    <definedName name="BEx5NZSSQ6PY99ZX2D7Q9IGOR34W" localSheetId="20" hidden="1">#REF!</definedName>
    <definedName name="BEx5NZSSQ6PY99ZX2D7Q9IGOR34W" hidden="1">#REF!</definedName>
    <definedName name="BEx5O2N9HTGG4OJHR62PKFMNZTTW" localSheetId="19" hidden="1">#REF!</definedName>
    <definedName name="BEx5O2N9HTGG4OJHR62PKFMNZTTW" localSheetId="20" hidden="1">#REF!</definedName>
    <definedName name="BEx5O2N9HTGG4OJHR62PKFMNZTTW" hidden="1">#REF!</definedName>
    <definedName name="BEx5O3ZUQ2OARA1CDOZ3NC4UE5AA" localSheetId="19" hidden="1">#REF!</definedName>
    <definedName name="BEx5O3ZUQ2OARA1CDOZ3NC4UE5AA" localSheetId="20" hidden="1">#REF!</definedName>
    <definedName name="BEx5O3ZUQ2OARA1CDOZ3NC4UE5AA" hidden="1">#REF!</definedName>
    <definedName name="BEx5OAFS0NJ2CB86A02E1JYHMLQ1" localSheetId="19" hidden="1">#REF!</definedName>
    <definedName name="BEx5OAFS0NJ2CB86A02E1JYHMLQ1" localSheetId="20" hidden="1">#REF!</definedName>
    <definedName name="BEx5OAFS0NJ2CB86A02E1JYHMLQ1" hidden="1">#REF!</definedName>
    <definedName name="BEx5OG4RPU8W1ETWDWM234NYYYEN" localSheetId="19" hidden="1">#REF!</definedName>
    <definedName name="BEx5OG4RPU8W1ETWDWM234NYYYEN" localSheetId="20" hidden="1">#REF!</definedName>
    <definedName name="BEx5OG4RPU8W1ETWDWM234NYYYEN" hidden="1">#REF!</definedName>
    <definedName name="BEx5OP9Y43F99O2IT69MKCCXGL61" localSheetId="19" hidden="1">#REF!</definedName>
    <definedName name="BEx5OP9Y43F99O2IT69MKCCXGL61" localSheetId="20" hidden="1">#REF!</definedName>
    <definedName name="BEx5OP9Y43F99O2IT69MKCCXGL61" hidden="1">#REF!</definedName>
    <definedName name="BEx5P9Y9RDXNUAJ6CZ2LHMM8IM7T" localSheetId="19" hidden="1">#REF!</definedName>
    <definedName name="BEx5P9Y9RDXNUAJ6CZ2LHMM8IM7T" localSheetId="20" hidden="1">#REF!</definedName>
    <definedName name="BEx5P9Y9RDXNUAJ6CZ2LHMM8IM7T" hidden="1">#REF!</definedName>
    <definedName name="BEx5PHWB2C0D5QLP3BZIP3UO7DIZ" localSheetId="19" hidden="1">#REF!</definedName>
    <definedName name="BEx5PHWB2C0D5QLP3BZIP3UO7DIZ" localSheetId="20" hidden="1">#REF!</definedName>
    <definedName name="BEx5PHWB2C0D5QLP3BZIP3UO7DIZ" hidden="1">#REF!</definedName>
    <definedName name="BEx5PJP02W68K2E46L5C5YBSNU6T" localSheetId="19" hidden="1">#REF!</definedName>
    <definedName name="BEx5PJP02W68K2E46L5C5YBSNU6T" localSheetId="20" hidden="1">#REF!</definedName>
    <definedName name="BEx5PJP02W68K2E46L5C5YBSNU6T" hidden="1">#REF!</definedName>
    <definedName name="BEx5PLCA8DOMAU315YCS5275L2HS" localSheetId="19" hidden="1">#REF!</definedName>
    <definedName name="BEx5PLCA8DOMAU315YCS5275L2HS" localSheetId="20" hidden="1">#REF!</definedName>
    <definedName name="BEx5PLCA8DOMAU315YCS5275L2HS" hidden="1">#REF!</definedName>
    <definedName name="BEx5PRXMZ5M65Z732WNNGV564C2J" localSheetId="19" hidden="1">#REF!</definedName>
    <definedName name="BEx5PRXMZ5M65Z732WNNGV564C2J" localSheetId="20" hidden="1">#REF!</definedName>
    <definedName name="BEx5PRXMZ5M65Z732WNNGV564C2J" hidden="1">#REF!</definedName>
    <definedName name="BEx5Q29Y91E64DPE0YY53A6YHF3Y" localSheetId="19" hidden="1">#REF!</definedName>
    <definedName name="BEx5Q29Y91E64DPE0YY53A6YHF3Y" localSheetId="20" hidden="1">#REF!</definedName>
    <definedName name="BEx5Q29Y91E64DPE0YY53A6YHF3Y" hidden="1">#REF!</definedName>
    <definedName name="BEx5QPSW4IPLH50WSR87HRER05RF" localSheetId="19" hidden="1">#REF!</definedName>
    <definedName name="BEx5QPSW4IPLH50WSR87HRER05RF" localSheetId="20" hidden="1">#REF!</definedName>
    <definedName name="BEx5QPSW4IPLH50WSR87HRER05RF" hidden="1">#REF!</definedName>
    <definedName name="BEx73V0EP8EMNRC3EZJJKKVKWQVB" localSheetId="19" hidden="1">#REF!</definedName>
    <definedName name="BEx73V0EP8EMNRC3EZJJKKVKWQVB" localSheetId="20" hidden="1">#REF!</definedName>
    <definedName name="BEx73V0EP8EMNRC3EZJJKKVKWQVB" hidden="1">#REF!</definedName>
    <definedName name="BEx741WJHIJVXUX131SBXTVW8D71" localSheetId="19" hidden="1">#REF!</definedName>
    <definedName name="BEx741WJHIJVXUX131SBXTVW8D71" localSheetId="20" hidden="1">#REF!</definedName>
    <definedName name="BEx741WJHIJVXUX131SBXTVW8D71" hidden="1">#REF!</definedName>
    <definedName name="BEx74Q6H3O7133AWQXWC21MI2UFT" localSheetId="19" hidden="1">#REF!</definedName>
    <definedName name="BEx74Q6H3O7133AWQXWC21MI2UFT" localSheetId="20" hidden="1">#REF!</definedName>
    <definedName name="BEx74Q6H3O7133AWQXWC21MI2UFT" hidden="1">#REF!</definedName>
    <definedName name="BEx74R2VQ8BSMKPX25262AU3VZF7" localSheetId="19" hidden="1">#REF!</definedName>
    <definedName name="BEx74R2VQ8BSMKPX25262AU3VZF7" localSheetId="20" hidden="1">#REF!</definedName>
    <definedName name="BEx74R2VQ8BSMKPX25262AU3VZF7" hidden="1">#REF!</definedName>
    <definedName name="BEx74W6BJ8ENO3J25WNM5H5APKA3" localSheetId="19" hidden="1">#REF!</definedName>
    <definedName name="BEx74W6BJ8ENO3J25WNM5H5APKA3" localSheetId="20" hidden="1">#REF!</definedName>
    <definedName name="BEx74W6BJ8ENO3J25WNM5H5APKA3" hidden="1">#REF!</definedName>
    <definedName name="BEx74YKLW1FKLWC3DJ2ELZBZBY1M" localSheetId="19" hidden="1">#REF!</definedName>
    <definedName name="BEx74YKLW1FKLWC3DJ2ELZBZBY1M" localSheetId="20" hidden="1">#REF!</definedName>
    <definedName name="BEx74YKLW1FKLWC3DJ2ELZBZBY1M" hidden="1">#REF!</definedName>
    <definedName name="BEx755GRRD9BL27YHLH5QWIYLWB7" localSheetId="19" hidden="1">#REF!</definedName>
    <definedName name="BEx755GRRD9BL27YHLH5QWIYLWB7" localSheetId="20" hidden="1">#REF!</definedName>
    <definedName name="BEx755GRRD9BL27YHLH5QWIYLWB7" hidden="1">#REF!</definedName>
    <definedName name="BEx759D1D5SXS5ELLZVBI0SXYUNF" localSheetId="19" hidden="1">#REF!</definedName>
    <definedName name="BEx759D1D5SXS5ELLZVBI0SXYUNF" localSheetId="20" hidden="1">#REF!</definedName>
    <definedName name="BEx759D1D5SXS5ELLZVBI0SXYUNF" hidden="1">#REF!</definedName>
    <definedName name="BEx75DPEQTX055IZ2L8UVLJOT1DD" localSheetId="19" hidden="1">#REF!</definedName>
    <definedName name="BEx75DPEQTX055IZ2L8UVLJOT1DD" localSheetId="20" hidden="1">#REF!</definedName>
    <definedName name="BEx75DPEQTX055IZ2L8UVLJOT1DD" hidden="1">#REF!</definedName>
    <definedName name="BEx75GJZSZHUDN6OOAGQYFUDA2LP" localSheetId="19" hidden="1">#REF!</definedName>
    <definedName name="BEx75GJZSZHUDN6OOAGQYFUDA2LP" localSheetId="20" hidden="1">#REF!</definedName>
    <definedName name="BEx75GJZSZHUDN6OOAGQYFUDA2LP" hidden="1">#REF!</definedName>
    <definedName name="BEx75HGCCV5K4UCJWYV8EV9AG5YT" localSheetId="19" hidden="1">#REF!</definedName>
    <definedName name="BEx75HGCCV5K4UCJWYV8EV9AG5YT" localSheetId="20" hidden="1">#REF!</definedName>
    <definedName name="BEx75HGCCV5K4UCJWYV8EV9AG5YT" hidden="1">#REF!</definedName>
    <definedName name="BEx75PZT8TY5P13U978NVBUXKHT4" localSheetId="19" hidden="1">#REF!</definedName>
    <definedName name="BEx75PZT8TY5P13U978NVBUXKHT4" localSheetId="20" hidden="1">#REF!</definedName>
    <definedName name="BEx75PZT8TY5P13U978NVBUXKHT4" hidden="1">#REF!</definedName>
    <definedName name="BEx75T55F7GML8V1DMWL26WRT006" localSheetId="19" hidden="1">#REF!</definedName>
    <definedName name="BEx75T55F7GML8V1DMWL26WRT006" localSheetId="20" hidden="1">#REF!</definedName>
    <definedName name="BEx75T55F7GML8V1DMWL26WRT006" hidden="1">#REF!</definedName>
    <definedName name="BEx75VJGR07JY6UUWURQ4PJ29UKC" localSheetId="19" hidden="1">#REF!</definedName>
    <definedName name="BEx75VJGR07JY6UUWURQ4PJ29UKC" localSheetId="20" hidden="1">#REF!</definedName>
    <definedName name="BEx75VJGR07JY6UUWURQ4PJ29UKC" hidden="1">#REF!</definedName>
    <definedName name="BEx7696AZUPB1PK30JJQUWUELQPJ" localSheetId="19" hidden="1">#REF!</definedName>
    <definedName name="BEx7696AZUPB1PK30JJQUWUELQPJ" localSheetId="20" hidden="1">#REF!</definedName>
    <definedName name="BEx7696AZUPB1PK30JJQUWUELQPJ" hidden="1">#REF!</definedName>
    <definedName name="BEx76PNR8S4T4VUQS0KU58SEX0VN" localSheetId="19" hidden="1">#REF!</definedName>
    <definedName name="BEx76PNR8S4T4VUQS0KU58SEX0VN" localSheetId="20" hidden="1">#REF!</definedName>
    <definedName name="BEx76PNR8S4T4VUQS0KU58SEX0VN" hidden="1">#REF!</definedName>
    <definedName name="BEx76YY7ODSIKDD9VDF9TLTDM18I" localSheetId="19" hidden="1">#REF!</definedName>
    <definedName name="BEx76YY7ODSIKDD9VDF9TLTDM18I" localSheetId="20" hidden="1">#REF!</definedName>
    <definedName name="BEx76YY7ODSIKDD9VDF9TLTDM18I" hidden="1">#REF!</definedName>
    <definedName name="BEx7705E86I9B7DTKMMJMAFSYMUL" localSheetId="19" hidden="1">#REF!</definedName>
    <definedName name="BEx7705E86I9B7DTKMMJMAFSYMUL" localSheetId="20" hidden="1">#REF!</definedName>
    <definedName name="BEx7705E86I9B7DTKMMJMAFSYMUL" hidden="1">#REF!</definedName>
    <definedName name="BEx7741OUGLA0WJQLQRUJSL4DE00" localSheetId="19" hidden="1">#REF!</definedName>
    <definedName name="BEx7741OUGLA0WJQLQRUJSL4DE00" localSheetId="20" hidden="1">#REF!</definedName>
    <definedName name="BEx7741OUGLA0WJQLQRUJSL4DE00" hidden="1">#REF!</definedName>
    <definedName name="BEx774N83DXLJZ54Q42PWIJZ2DN1" localSheetId="19" hidden="1">#REF!</definedName>
    <definedName name="BEx774N83DXLJZ54Q42PWIJZ2DN1" localSheetId="20" hidden="1">#REF!</definedName>
    <definedName name="BEx774N83DXLJZ54Q42PWIJZ2DN1" hidden="1">#REF!</definedName>
    <definedName name="BEx779QNIY3061ZV9BR462WKEGRW" localSheetId="19" hidden="1">#REF!</definedName>
    <definedName name="BEx779QNIY3061ZV9BR462WKEGRW" localSheetId="20" hidden="1">#REF!</definedName>
    <definedName name="BEx779QNIY3061ZV9BR462WKEGRW" hidden="1">#REF!</definedName>
    <definedName name="BEx77G19QU9A95CNHE6QMVSQR2T3" localSheetId="19" hidden="1">#REF!</definedName>
    <definedName name="BEx77G19QU9A95CNHE6QMVSQR2T3" localSheetId="20" hidden="1">#REF!</definedName>
    <definedName name="BEx77G19QU9A95CNHE6QMVSQR2T3" hidden="1">#REF!</definedName>
    <definedName name="BEx77P0S3GVMS7BJUL9OWUGJ1B02" localSheetId="19" hidden="1">#REF!</definedName>
    <definedName name="BEx77P0S3GVMS7BJUL9OWUGJ1B02" localSheetId="20" hidden="1">#REF!</definedName>
    <definedName name="BEx77P0S3GVMS7BJUL9OWUGJ1B02" hidden="1">#REF!</definedName>
    <definedName name="BEx77QDESURI6WW5582YXSK3A972" localSheetId="19" hidden="1">#REF!</definedName>
    <definedName name="BEx77QDESURI6WW5582YXSK3A972" localSheetId="20" hidden="1">#REF!</definedName>
    <definedName name="BEx77QDESURI6WW5582YXSK3A972" hidden="1">#REF!</definedName>
    <definedName name="BEx77VBI9XOPFHKEWU5EHQ9J675Y" localSheetId="19" hidden="1">#REF!</definedName>
    <definedName name="BEx77VBI9XOPFHKEWU5EHQ9J675Y" localSheetId="20" hidden="1">#REF!</definedName>
    <definedName name="BEx77VBI9XOPFHKEWU5EHQ9J675Y" hidden="1">#REF!</definedName>
    <definedName name="BEx7809GQOCLHSNH95VOYIX7P1TV" localSheetId="19" hidden="1">#REF!</definedName>
    <definedName name="BEx7809GQOCLHSNH95VOYIX7P1TV" localSheetId="20" hidden="1">#REF!</definedName>
    <definedName name="BEx7809GQOCLHSNH95VOYIX7P1TV" hidden="1">#REF!</definedName>
    <definedName name="BEx780K8XAXUHGVZGZWQ74DK4CI3" localSheetId="19" hidden="1">#REF!</definedName>
    <definedName name="BEx780K8XAXUHGVZGZWQ74DK4CI3" localSheetId="20" hidden="1">#REF!</definedName>
    <definedName name="BEx780K8XAXUHGVZGZWQ74DK4CI3" hidden="1">#REF!</definedName>
    <definedName name="BEx78226TN58UE0CTY98YEDU0LSL" localSheetId="19" hidden="1">#REF!</definedName>
    <definedName name="BEx78226TN58UE0CTY98YEDU0LSL" localSheetId="20" hidden="1">#REF!</definedName>
    <definedName name="BEx78226TN58UE0CTY98YEDU0LSL" hidden="1">#REF!</definedName>
    <definedName name="BEx7881ZZBWHRAX6W2GY19J8MGEQ" localSheetId="19" hidden="1">#REF!</definedName>
    <definedName name="BEx7881ZZBWHRAX6W2GY19J8MGEQ" localSheetId="20" hidden="1">#REF!</definedName>
    <definedName name="BEx7881ZZBWHRAX6W2GY19J8MGEQ" hidden="1">#REF!</definedName>
    <definedName name="BEx78BSYINF85GYNSCIRD95PH86Q" localSheetId="19" hidden="1">#REF!</definedName>
    <definedName name="BEx78BSYINF85GYNSCIRD95PH86Q" localSheetId="20" hidden="1">#REF!</definedName>
    <definedName name="BEx78BSYINF85GYNSCIRD95PH86Q" hidden="1">#REF!</definedName>
    <definedName name="BEx78HHRIWDLHQX2LG0HWFRYEL1T" localSheetId="19" hidden="1">#REF!</definedName>
    <definedName name="BEx78HHRIWDLHQX2LG0HWFRYEL1T" localSheetId="20" hidden="1">#REF!</definedName>
    <definedName name="BEx78HHRIWDLHQX2LG0HWFRYEL1T" hidden="1">#REF!</definedName>
    <definedName name="BEx78QC4X2YVM9K6MQRB2WJG36N3" localSheetId="19" hidden="1">#REF!</definedName>
    <definedName name="BEx78QC4X2YVM9K6MQRB2WJG36N3" localSheetId="20" hidden="1">#REF!</definedName>
    <definedName name="BEx78QC4X2YVM9K6MQRB2WJG36N3" hidden="1">#REF!</definedName>
    <definedName name="BEx78QMXZ2P1ZB3HJ9O50DWHCMXR" localSheetId="19" hidden="1">#REF!</definedName>
    <definedName name="BEx78QMXZ2P1ZB3HJ9O50DWHCMXR" localSheetId="20" hidden="1">#REF!</definedName>
    <definedName name="BEx78QMXZ2P1ZB3HJ9O50DWHCMXR" hidden="1">#REF!</definedName>
    <definedName name="BEx78SFO5VR28677DWZEMDN7G86X" localSheetId="19" hidden="1">#REF!</definedName>
    <definedName name="BEx78SFO5VR28677DWZEMDN7G86X" localSheetId="20" hidden="1">#REF!</definedName>
    <definedName name="BEx78SFO5VR28677DWZEMDN7G86X" hidden="1">#REF!</definedName>
    <definedName name="BEx78SFOYH1Z0ZDTO47W2M60TW6K" localSheetId="19" hidden="1">#REF!</definedName>
    <definedName name="BEx78SFOYH1Z0ZDTO47W2M60TW6K" localSheetId="20" hidden="1">#REF!</definedName>
    <definedName name="BEx78SFOYH1Z0ZDTO47W2M60TW6K" hidden="1">#REF!</definedName>
    <definedName name="BEx7974EARYYX2ICWU0YC50VO5D8" localSheetId="19" hidden="1">#REF!</definedName>
    <definedName name="BEx7974EARYYX2ICWU0YC50VO5D8" localSheetId="20" hidden="1">#REF!</definedName>
    <definedName name="BEx7974EARYYX2ICWU0YC50VO5D8" hidden="1">#REF!</definedName>
    <definedName name="BEx79JK3E6JO8MX4O35A5G8NZCC8" localSheetId="19" hidden="1">#REF!</definedName>
    <definedName name="BEx79JK3E6JO8MX4O35A5G8NZCC8" localSheetId="20" hidden="1">#REF!</definedName>
    <definedName name="BEx79JK3E6JO8MX4O35A5G8NZCC8" hidden="1">#REF!</definedName>
    <definedName name="BEx79OCP4HQ6XP8EWNGEUDLOZBBS" localSheetId="19" hidden="1">#REF!</definedName>
    <definedName name="BEx79OCP4HQ6XP8EWNGEUDLOZBBS" localSheetId="20" hidden="1">#REF!</definedName>
    <definedName name="BEx79OCP4HQ6XP8EWNGEUDLOZBBS" hidden="1">#REF!</definedName>
    <definedName name="BEx79SEAYKUZB0H4LYBCD6WWJBG2" localSheetId="19" hidden="1">#REF!</definedName>
    <definedName name="BEx79SEAYKUZB0H4LYBCD6WWJBG2" localSheetId="20" hidden="1">#REF!</definedName>
    <definedName name="BEx79SEAYKUZB0H4LYBCD6WWJBG2" hidden="1">#REF!</definedName>
    <definedName name="BEx79SJRHTLS9PYM69O9BWW1FMJK" localSheetId="19" hidden="1">#REF!</definedName>
    <definedName name="BEx79SJRHTLS9PYM69O9BWW1FMJK" localSheetId="20" hidden="1">#REF!</definedName>
    <definedName name="BEx79SJRHTLS9PYM69O9BWW1FMJK" hidden="1">#REF!</definedName>
    <definedName name="BEx79YJJLBELICW9F9FRYSCQ101L" localSheetId="19" hidden="1">#REF!</definedName>
    <definedName name="BEx79YJJLBELICW9F9FRYSCQ101L" localSheetId="20" hidden="1">#REF!</definedName>
    <definedName name="BEx79YJJLBELICW9F9FRYSCQ101L" hidden="1">#REF!</definedName>
    <definedName name="BEx79YUC7B0V77FSBGIRCY1BR4VK" localSheetId="19" hidden="1">#REF!</definedName>
    <definedName name="BEx79YUC7B0V77FSBGIRCY1BR4VK" localSheetId="20" hidden="1">#REF!</definedName>
    <definedName name="BEx79YUC7B0V77FSBGIRCY1BR4VK" hidden="1">#REF!</definedName>
    <definedName name="BEx7A06T3RC2891FUX05G3QPRAUE" localSheetId="19" hidden="1">#REF!</definedName>
    <definedName name="BEx7A06T3RC2891FUX05G3QPRAUE" localSheetId="20" hidden="1">#REF!</definedName>
    <definedName name="BEx7A06T3RC2891FUX05G3QPRAUE" hidden="1">#REF!</definedName>
    <definedName name="BEx7A9S3JA1X7FH4CFSQLTZC4691" localSheetId="19" hidden="1">#REF!</definedName>
    <definedName name="BEx7A9S3JA1X7FH4CFSQLTZC4691" localSheetId="20" hidden="1">#REF!</definedName>
    <definedName name="BEx7A9S3JA1X7FH4CFSQLTZC4691" hidden="1">#REF!</definedName>
    <definedName name="BEx7ABA2C9IWH5VSLVLLLCY62161" localSheetId="19" hidden="1">#REF!</definedName>
    <definedName name="BEx7ABA2C9IWH5VSLVLLLCY62161" localSheetId="20" hidden="1">#REF!</definedName>
    <definedName name="BEx7ABA2C9IWH5VSLVLLLCY62161" hidden="1">#REF!</definedName>
    <definedName name="BEx7AE4LPLX8N85BYB0WCO5S7ZPV" localSheetId="19" hidden="1">#REF!</definedName>
    <definedName name="BEx7AE4LPLX8N85BYB0WCO5S7ZPV" localSheetId="20" hidden="1">#REF!</definedName>
    <definedName name="BEx7AE4LPLX8N85BYB0WCO5S7ZPV" hidden="1">#REF!</definedName>
    <definedName name="BEx7AR0EEP9O5JPPEKQWG1TC860T" localSheetId="19" hidden="1">#REF!</definedName>
    <definedName name="BEx7AR0EEP9O5JPPEKQWG1TC860T" localSheetId="20" hidden="1">#REF!</definedName>
    <definedName name="BEx7AR0EEP9O5JPPEKQWG1TC860T" hidden="1">#REF!</definedName>
    <definedName name="BEx7ASD1I654MEDCO6GGWA95PXSC" localSheetId="19" hidden="1">#REF!</definedName>
    <definedName name="BEx7ASD1I654MEDCO6GGWA95PXSC" localSheetId="20" hidden="1">#REF!</definedName>
    <definedName name="BEx7ASD1I654MEDCO6GGWA95PXSC" hidden="1">#REF!</definedName>
    <definedName name="BEx7AURD3S7JGN4D3YK1QAG6TAFA" localSheetId="19" hidden="1">#REF!</definedName>
    <definedName name="BEx7AURD3S7JGN4D3YK1QAG6TAFA" localSheetId="20" hidden="1">#REF!</definedName>
    <definedName name="BEx7AURD3S7JGN4D3YK1QAG6TAFA" hidden="1">#REF!</definedName>
    <definedName name="BEx7AVCX9S5RJP3NSZ4QM4E6ERDT" localSheetId="19" hidden="1">#REF!</definedName>
    <definedName name="BEx7AVCX9S5RJP3NSZ4QM4E6ERDT" localSheetId="20" hidden="1">#REF!</definedName>
    <definedName name="BEx7AVCX9S5RJP3NSZ4QM4E6ERDT" hidden="1">#REF!</definedName>
    <definedName name="BEx7AVYIGP0930MV5JEBWRYCJN68" localSheetId="19" hidden="1">#REF!</definedName>
    <definedName name="BEx7AVYIGP0930MV5JEBWRYCJN68" localSheetId="20" hidden="1">#REF!</definedName>
    <definedName name="BEx7AVYIGP0930MV5JEBWRYCJN68" hidden="1">#REF!</definedName>
    <definedName name="BEx7B6LH6917TXOSAAQ6U7HVF018" localSheetId="19" hidden="1">#REF!</definedName>
    <definedName name="BEx7B6LH6917TXOSAAQ6U7HVF018" localSheetId="20" hidden="1">#REF!</definedName>
    <definedName name="BEx7B6LH6917TXOSAAQ6U7HVF018" hidden="1">#REF!</definedName>
    <definedName name="BEx7BN8E88JR3K1BSLAZRPSFPQ9L" localSheetId="19" hidden="1">#REF!</definedName>
    <definedName name="BEx7BN8E88JR3K1BSLAZRPSFPQ9L" localSheetId="20" hidden="1">#REF!</definedName>
    <definedName name="BEx7BN8E88JR3K1BSLAZRPSFPQ9L" hidden="1">#REF!</definedName>
    <definedName name="BEx7BP14RMS3638K85OM4NCYLRHG" localSheetId="19" hidden="1">#REF!</definedName>
    <definedName name="BEx7BP14RMS3638K85OM4NCYLRHG" localSheetId="20" hidden="1">#REF!</definedName>
    <definedName name="BEx7BP14RMS3638K85OM4NCYLRHG" hidden="1">#REF!</definedName>
    <definedName name="BEx7BPXFZXJ79FQ0E8AQE21PGVHA" localSheetId="19" hidden="1">#REF!</definedName>
    <definedName name="BEx7BPXFZXJ79FQ0E8AQE21PGVHA" localSheetId="20" hidden="1">#REF!</definedName>
    <definedName name="BEx7BPXFZXJ79FQ0E8AQE21PGVHA" hidden="1">#REF!</definedName>
    <definedName name="BEx7C04AM39DQMC1TIX7CFZ2ADHX" localSheetId="19" hidden="1">#REF!</definedName>
    <definedName name="BEx7C04AM39DQMC1TIX7CFZ2ADHX" localSheetId="20" hidden="1">#REF!</definedName>
    <definedName name="BEx7C04AM39DQMC1TIX7CFZ2ADHX" hidden="1">#REF!</definedName>
    <definedName name="BEx7C346X4AX2J1QPM4NBC7JL5W9" localSheetId="19" hidden="1">#REF!</definedName>
    <definedName name="BEx7C346X4AX2J1QPM4NBC7JL5W9" localSheetId="20" hidden="1">#REF!</definedName>
    <definedName name="BEx7C346X4AX2J1QPM4NBC7JL5W9" hidden="1">#REF!</definedName>
    <definedName name="BEx7C40F0PQURHPI6YQ39NFIR86Z" localSheetId="19" hidden="1">#REF!</definedName>
    <definedName name="BEx7C40F0PQURHPI6YQ39NFIR86Z" localSheetId="20" hidden="1">#REF!</definedName>
    <definedName name="BEx7C40F0PQURHPI6YQ39NFIR86Z" hidden="1">#REF!</definedName>
    <definedName name="BEx7C7B9VCY7N0H7N1NH6HNNH724" localSheetId="19" hidden="1">#REF!</definedName>
    <definedName name="BEx7C7B9VCY7N0H7N1NH6HNNH724" localSheetId="20" hidden="1">#REF!</definedName>
    <definedName name="BEx7C7B9VCY7N0H7N1NH6HNNH724" hidden="1">#REF!</definedName>
    <definedName name="BEx7C93VR7SYRIJS1JO8YZKSFAW9" localSheetId="19" hidden="1">#REF!</definedName>
    <definedName name="BEx7C93VR7SYRIJS1JO8YZKSFAW9" localSheetId="20" hidden="1">#REF!</definedName>
    <definedName name="BEx7C93VR7SYRIJS1JO8YZKSFAW9" hidden="1">#REF!</definedName>
    <definedName name="BEx7CCPC6R1KQQZ2JQU6EFI1G0RM" localSheetId="19" hidden="1">#REF!</definedName>
    <definedName name="BEx7CCPC6R1KQQZ2JQU6EFI1G0RM" localSheetId="20" hidden="1">#REF!</definedName>
    <definedName name="BEx7CCPC6R1KQQZ2JQU6EFI1G0RM" hidden="1">#REF!</definedName>
    <definedName name="BEx7CIJST9GLS2QD383UK7VUDTGL" localSheetId="19" hidden="1">#REF!</definedName>
    <definedName name="BEx7CIJST9GLS2QD383UK7VUDTGL" localSheetId="20" hidden="1">#REF!</definedName>
    <definedName name="BEx7CIJST9GLS2QD383UK7VUDTGL" hidden="1">#REF!</definedName>
    <definedName name="BEx7CO8T2XKC7GHDSYNAWTZ9L7YR" localSheetId="19" hidden="1">#REF!</definedName>
    <definedName name="BEx7CO8T2XKC7GHDSYNAWTZ9L7YR" localSheetId="20" hidden="1">#REF!</definedName>
    <definedName name="BEx7CO8T2XKC7GHDSYNAWTZ9L7YR" hidden="1">#REF!</definedName>
    <definedName name="BEx7CW1CF00DO8A36UNC2X7K65C2" localSheetId="19" hidden="1">#REF!</definedName>
    <definedName name="BEx7CW1CF00DO8A36UNC2X7K65C2" localSheetId="20" hidden="1">#REF!</definedName>
    <definedName name="BEx7CW1CF00DO8A36UNC2X7K65C2" hidden="1">#REF!</definedName>
    <definedName name="BEx7CW6NFRL2P4XWP0MWHIYA97KF" localSheetId="19" hidden="1">#REF!</definedName>
    <definedName name="BEx7CW6NFRL2P4XWP0MWHIYA97KF" localSheetId="20" hidden="1">#REF!</definedName>
    <definedName name="BEx7CW6NFRL2P4XWP0MWHIYA97KF" hidden="1">#REF!</definedName>
    <definedName name="BEx7CZXN83U7XFVGG1P1N6ZCQK7U" localSheetId="19" hidden="1">#REF!</definedName>
    <definedName name="BEx7CZXN83U7XFVGG1P1N6ZCQK7U" localSheetId="20" hidden="1">#REF!</definedName>
    <definedName name="BEx7CZXN83U7XFVGG1P1N6ZCQK7U" hidden="1">#REF!</definedName>
    <definedName name="BEx7D14R4J25CLH301NHMGU8FSWM" localSheetId="19" hidden="1">#REF!</definedName>
    <definedName name="BEx7D14R4J25CLH301NHMGU8FSWM" localSheetId="20" hidden="1">#REF!</definedName>
    <definedName name="BEx7D14R4J25CLH301NHMGU8FSWM" hidden="1">#REF!</definedName>
    <definedName name="BEx7D38BE0Z9QLQBDMGARM9USFPM" localSheetId="19" hidden="1">#REF!</definedName>
    <definedName name="BEx7D38BE0Z9QLQBDMGARM9USFPM" localSheetId="20" hidden="1">#REF!</definedName>
    <definedName name="BEx7D38BE0Z9QLQBDMGARM9USFPM" hidden="1">#REF!</definedName>
    <definedName name="BEx7D5RWKRS4W71J4NZ6ZSFHPKFT" localSheetId="19" hidden="1">#REF!</definedName>
    <definedName name="BEx7D5RWKRS4W71J4NZ6ZSFHPKFT" localSheetId="20" hidden="1">#REF!</definedName>
    <definedName name="BEx7D5RWKRS4W71J4NZ6ZSFHPKFT" hidden="1">#REF!</definedName>
    <definedName name="BEx7D8H1TPOX1UN17QZYEV7Q58GA" localSheetId="19" hidden="1">#REF!</definedName>
    <definedName name="BEx7D8H1TPOX1UN17QZYEV7Q58GA" localSheetId="20" hidden="1">#REF!</definedName>
    <definedName name="BEx7D8H1TPOX1UN17QZYEV7Q58GA" hidden="1">#REF!</definedName>
    <definedName name="BEx7DGF13H2074LRWFZQ45PZ6JPX" localSheetId="19" hidden="1">#REF!</definedName>
    <definedName name="BEx7DGF13H2074LRWFZQ45PZ6JPX" localSheetId="20" hidden="1">#REF!</definedName>
    <definedName name="BEx7DGF13H2074LRWFZQ45PZ6JPX" hidden="1">#REF!</definedName>
    <definedName name="BEx7DHBE0SOC5KXWWQ73WUDBRX8J" localSheetId="19" hidden="1">#REF!</definedName>
    <definedName name="BEx7DHBE0SOC5KXWWQ73WUDBRX8J" localSheetId="20" hidden="1">#REF!</definedName>
    <definedName name="BEx7DHBE0SOC5KXWWQ73WUDBRX8J" hidden="1">#REF!</definedName>
    <definedName name="BEx7DKWUXEDIISSX4GDD4YYT887F" localSheetId="19" hidden="1">#REF!</definedName>
    <definedName name="BEx7DKWUXEDIISSX4GDD4YYT887F" localSheetId="20" hidden="1">#REF!</definedName>
    <definedName name="BEx7DKWUXEDIISSX4GDD4YYT887F" hidden="1">#REF!</definedName>
    <definedName name="BEx7DMUYR2HC26WW7AOB1TULERMB" localSheetId="19" hidden="1">#REF!</definedName>
    <definedName name="BEx7DMUYR2HC26WW7AOB1TULERMB" localSheetId="20" hidden="1">#REF!</definedName>
    <definedName name="BEx7DMUYR2HC26WW7AOB1TULERMB" hidden="1">#REF!</definedName>
    <definedName name="BEx7DVJTRV44IMJIBFXELE67SZ7S" localSheetId="19" hidden="1">#REF!</definedName>
    <definedName name="BEx7DVJTRV44IMJIBFXELE67SZ7S" localSheetId="20" hidden="1">#REF!</definedName>
    <definedName name="BEx7DVJTRV44IMJIBFXELE67SZ7S" hidden="1">#REF!</definedName>
    <definedName name="BEx7DVUMFCI5INHMVFIJ44RTTSTT" localSheetId="19" hidden="1">#REF!</definedName>
    <definedName name="BEx7DVUMFCI5INHMVFIJ44RTTSTT" localSheetId="20" hidden="1">#REF!</definedName>
    <definedName name="BEx7DVUMFCI5INHMVFIJ44RTTSTT" hidden="1">#REF!</definedName>
    <definedName name="BEx7E2QT2U8THYOKBPXONB1B47WH" localSheetId="19" hidden="1">#REF!</definedName>
    <definedName name="BEx7E2QT2U8THYOKBPXONB1B47WH" localSheetId="20" hidden="1">#REF!</definedName>
    <definedName name="BEx7E2QT2U8THYOKBPXONB1B47WH" hidden="1">#REF!</definedName>
    <definedName name="BEx7E5QP7W6UKO74F5Y0VJ741HS5" localSheetId="19" hidden="1">#REF!</definedName>
    <definedName name="BEx7E5QP7W6UKO74F5Y0VJ741HS5" localSheetId="20" hidden="1">#REF!</definedName>
    <definedName name="BEx7E5QP7W6UKO74F5Y0VJ741HS5" hidden="1">#REF!</definedName>
    <definedName name="BEx7E6N29HGH3I47AFB2DCS6MVS6" localSheetId="19" hidden="1">#REF!</definedName>
    <definedName name="BEx7E6N29HGH3I47AFB2DCS6MVS6" localSheetId="20" hidden="1">#REF!</definedName>
    <definedName name="BEx7E6N29HGH3I47AFB2DCS6MVS6" hidden="1">#REF!</definedName>
    <definedName name="BEx7EBA8IYHQKT7IQAOAML660SYA" localSheetId="19" hidden="1">#REF!</definedName>
    <definedName name="BEx7EBA8IYHQKT7IQAOAML660SYA" localSheetId="20" hidden="1">#REF!</definedName>
    <definedName name="BEx7EBA8IYHQKT7IQAOAML660SYA" hidden="1">#REF!</definedName>
    <definedName name="BEx7EI6C8MCRZFEQYUBE5FSUTIHK" localSheetId="19" hidden="1">#REF!</definedName>
    <definedName name="BEx7EI6C8MCRZFEQYUBE5FSUTIHK" localSheetId="20" hidden="1">#REF!</definedName>
    <definedName name="BEx7EI6C8MCRZFEQYUBE5FSUTIHK" hidden="1">#REF!</definedName>
    <definedName name="BEx7EI6DL1Z6UWLFBXAKVGZTKHWJ" localSheetId="19" hidden="1">#REF!</definedName>
    <definedName name="BEx7EI6DL1Z6UWLFBXAKVGZTKHWJ" localSheetId="20" hidden="1">#REF!</definedName>
    <definedName name="BEx7EI6DL1Z6UWLFBXAKVGZTKHWJ" hidden="1">#REF!</definedName>
    <definedName name="BEx7EQKHX7GZYOLXRDU534TT4H64" localSheetId="19" hidden="1">#REF!</definedName>
    <definedName name="BEx7EQKHX7GZYOLXRDU534TT4H64" localSheetId="20" hidden="1">#REF!</definedName>
    <definedName name="BEx7EQKHX7GZYOLXRDU534TT4H64" hidden="1">#REF!</definedName>
    <definedName name="BEx7ETV6L1TM7JSXJIGK3FC6RVZW" localSheetId="19" hidden="1">#REF!</definedName>
    <definedName name="BEx7ETV6L1TM7JSXJIGK3FC6RVZW" localSheetId="20" hidden="1">#REF!</definedName>
    <definedName name="BEx7ETV6L1TM7JSXJIGK3FC6RVZW" hidden="1">#REF!</definedName>
    <definedName name="BEx7EYYLHMBYQTH6I377FCQS7CSX" localSheetId="19" hidden="1">#REF!</definedName>
    <definedName name="BEx7EYYLHMBYQTH6I377FCQS7CSX" localSheetId="20" hidden="1">#REF!</definedName>
    <definedName name="BEx7EYYLHMBYQTH6I377FCQS7CSX" hidden="1">#REF!</definedName>
    <definedName name="BEx7FCLG1RYI2SNOU1Y2GQZNZSWA" localSheetId="19" hidden="1">#REF!</definedName>
    <definedName name="BEx7FCLG1RYI2SNOU1Y2GQZNZSWA" localSheetId="20" hidden="1">#REF!</definedName>
    <definedName name="BEx7FCLG1RYI2SNOU1Y2GQZNZSWA" hidden="1">#REF!</definedName>
    <definedName name="BEx7FN32ZGWOAA4TTH79KINTDWR9" localSheetId="19" hidden="1">#REF!</definedName>
    <definedName name="BEx7FN32ZGWOAA4TTH79KINTDWR9" localSheetId="20" hidden="1">#REF!</definedName>
    <definedName name="BEx7FN32ZGWOAA4TTH79KINTDWR9" hidden="1">#REF!</definedName>
    <definedName name="BEx7FV0WJHXL6X5JNQ2ZX45PX49P" localSheetId="19" hidden="1">#REF!</definedName>
    <definedName name="BEx7FV0WJHXL6X5JNQ2ZX45PX49P" localSheetId="20" hidden="1">#REF!</definedName>
    <definedName name="BEx7FV0WJHXL6X5JNQ2ZX45PX49P" hidden="1">#REF!</definedName>
    <definedName name="BEx7G82CKM3NIY1PHNFK28M09PCH" localSheetId="19" hidden="1">#REF!</definedName>
    <definedName name="BEx7G82CKM3NIY1PHNFK28M09PCH" localSheetId="20" hidden="1">#REF!</definedName>
    <definedName name="BEx7G82CKM3NIY1PHNFK28M09PCH" hidden="1">#REF!</definedName>
    <definedName name="BEx7GR3ENYWRXXS5IT0UMEGOLGUH" localSheetId="19" hidden="1">#REF!</definedName>
    <definedName name="BEx7GR3ENYWRXXS5IT0UMEGOLGUH" localSheetId="20" hidden="1">#REF!</definedName>
    <definedName name="BEx7GR3ENYWRXXS5IT0UMEGOLGUH" hidden="1">#REF!</definedName>
    <definedName name="BEx7GSAL6P7TASL8MB63RFST1LJL" localSheetId="19" hidden="1">#REF!</definedName>
    <definedName name="BEx7GSAL6P7TASL8MB63RFST1LJL" localSheetId="20" hidden="1">#REF!</definedName>
    <definedName name="BEx7GSAL6P7TASL8MB63RFST1LJL" hidden="1">#REF!</definedName>
    <definedName name="BEx7H0JD6I5I8WQLLWOYWY5YWPQE" localSheetId="19" hidden="1">#REF!</definedName>
    <definedName name="BEx7H0JD6I5I8WQLLWOYWY5YWPQE" localSheetId="20" hidden="1">#REF!</definedName>
    <definedName name="BEx7H0JD6I5I8WQLLWOYWY5YWPQE" hidden="1">#REF!</definedName>
    <definedName name="BEx7H14XCXH7WEXEY1HVO53A6AGH" localSheetId="19" hidden="1">#REF!</definedName>
    <definedName name="BEx7H14XCXH7WEXEY1HVO53A6AGH" localSheetId="20" hidden="1">#REF!</definedName>
    <definedName name="BEx7H14XCXH7WEXEY1HVO53A6AGH" hidden="1">#REF!</definedName>
    <definedName name="BEx7HGVBEF4LEIF6RC14N3PSU461" localSheetId="19" hidden="1">#REF!</definedName>
    <definedName name="BEx7HGVBEF4LEIF6RC14N3PSU461" localSheetId="20" hidden="1">#REF!</definedName>
    <definedName name="BEx7HGVBEF4LEIF6RC14N3PSU461" hidden="1">#REF!</definedName>
    <definedName name="BEx7HQ5T9FZ42QWS09UO4DT42Y0R" localSheetId="19" hidden="1">#REF!</definedName>
    <definedName name="BEx7HQ5T9FZ42QWS09UO4DT42Y0R" localSheetId="20" hidden="1">#REF!</definedName>
    <definedName name="BEx7HQ5T9FZ42QWS09UO4DT42Y0R" hidden="1">#REF!</definedName>
    <definedName name="BEx7HRCZE3CVGON1HV07MT5MNDZ3" localSheetId="19" hidden="1">#REF!</definedName>
    <definedName name="BEx7HRCZE3CVGON1HV07MT5MNDZ3" localSheetId="20" hidden="1">#REF!</definedName>
    <definedName name="BEx7HRCZE3CVGON1HV07MT5MNDZ3" hidden="1">#REF!</definedName>
    <definedName name="BEx7HWGE2CANG5M17X4C8YNC3N8F" localSheetId="19" hidden="1">#REF!</definedName>
    <definedName name="BEx7HWGE2CANG5M17X4C8YNC3N8F" localSheetId="20" hidden="1">#REF!</definedName>
    <definedName name="BEx7HWGE2CANG5M17X4C8YNC3N8F" hidden="1">#REF!</definedName>
    <definedName name="BEx7IB54GU5UCTJS549UBDW43EJL" localSheetId="19" hidden="1">#REF!</definedName>
    <definedName name="BEx7IB54GU5UCTJS549UBDW43EJL" localSheetId="20" hidden="1">#REF!</definedName>
    <definedName name="BEx7IB54GU5UCTJS549UBDW43EJL" hidden="1">#REF!</definedName>
    <definedName name="BEx7IBVYN47SFZIA0K4MDKQZNN9V" localSheetId="19" hidden="1">#REF!</definedName>
    <definedName name="BEx7IBVYN47SFZIA0K4MDKQZNN9V" localSheetId="20" hidden="1">#REF!</definedName>
    <definedName name="BEx7IBVYN47SFZIA0K4MDKQZNN9V" hidden="1">#REF!</definedName>
    <definedName name="BEx7IGOMJB39HUONENRXTK1MFHGE" localSheetId="19" hidden="1">#REF!</definedName>
    <definedName name="BEx7IGOMJB39HUONENRXTK1MFHGE" localSheetId="20" hidden="1">#REF!</definedName>
    <definedName name="BEx7IGOMJB39HUONENRXTK1MFHGE" hidden="1">#REF!</definedName>
    <definedName name="BEx7ISO6LTCYYDK0J6IN4PG2P6SW" localSheetId="19" hidden="1">#REF!</definedName>
    <definedName name="BEx7ISO6LTCYYDK0J6IN4PG2P6SW" localSheetId="20" hidden="1">#REF!</definedName>
    <definedName name="BEx7ISO6LTCYYDK0J6IN4PG2P6SW" hidden="1">#REF!</definedName>
    <definedName name="BEx7IV2IJ5WT7UC0UG7WP0WF2JZI" localSheetId="19" hidden="1">#REF!</definedName>
    <definedName name="BEx7IV2IJ5WT7UC0UG7WP0WF2JZI" localSheetId="20" hidden="1">#REF!</definedName>
    <definedName name="BEx7IV2IJ5WT7UC0UG7WP0WF2JZI" hidden="1">#REF!</definedName>
    <definedName name="BEx7IXGU74GE5E4S6W4Z13AR092Y" localSheetId="19" hidden="1">#REF!</definedName>
    <definedName name="BEx7IXGU74GE5E4S6W4Z13AR092Y" localSheetId="20" hidden="1">#REF!</definedName>
    <definedName name="BEx7IXGU74GE5E4S6W4Z13AR092Y" hidden="1">#REF!</definedName>
    <definedName name="BEx7J4YL8Q3BI1MLH16YYQ18IJRD" localSheetId="19" hidden="1">#REF!</definedName>
    <definedName name="BEx7J4YL8Q3BI1MLH16YYQ18IJRD" localSheetId="20" hidden="1">#REF!</definedName>
    <definedName name="BEx7J4YL8Q3BI1MLH16YYQ18IJRD" hidden="1">#REF!</definedName>
    <definedName name="BEx7J5K5QVUOXI6A663KUWL6PO3O" localSheetId="19" hidden="1">#REF!</definedName>
    <definedName name="BEx7J5K5QVUOXI6A663KUWL6PO3O" localSheetId="20" hidden="1">#REF!</definedName>
    <definedName name="BEx7J5K5QVUOXI6A663KUWL6PO3O" hidden="1">#REF!</definedName>
    <definedName name="BEx7JH3HGBPI07OHZ5LFYK0UFZQR" localSheetId="19" hidden="1">#REF!</definedName>
    <definedName name="BEx7JH3HGBPI07OHZ5LFYK0UFZQR" localSheetId="20" hidden="1">#REF!</definedName>
    <definedName name="BEx7JH3HGBPI07OHZ5LFYK0UFZQR" hidden="1">#REF!</definedName>
    <definedName name="BEx7JRL3MHRMVLQF3EN15MXRPN68" localSheetId="19" hidden="1">#REF!</definedName>
    <definedName name="BEx7JRL3MHRMVLQF3EN15MXRPN68" localSheetId="20" hidden="1">#REF!</definedName>
    <definedName name="BEx7JRL3MHRMVLQF3EN15MXRPN68" hidden="1">#REF!</definedName>
    <definedName name="BEx7JV194190CNM6WWGQ3UBJ3CHH" localSheetId="19" hidden="1">#REF!</definedName>
    <definedName name="BEx7JV194190CNM6WWGQ3UBJ3CHH" localSheetId="20" hidden="1">#REF!</definedName>
    <definedName name="BEx7JV194190CNM6WWGQ3UBJ3CHH" hidden="1">#REF!</definedName>
    <definedName name="BEx7JZJ4AE8AGMWPK3XPBTBUBZ48" localSheetId="19" hidden="1">#REF!</definedName>
    <definedName name="BEx7JZJ4AE8AGMWPK3XPBTBUBZ48" localSheetId="20" hidden="1">#REF!</definedName>
    <definedName name="BEx7JZJ4AE8AGMWPK3XPBTBUBZ48" hidden="1">#REF!</definedName>
    <definedName name="BEx7K7GZ607XQOGB81A1HINBTGOZ" localSheetId="19" hidden="1">#REF!</definedName>
    <definedName name="BEx7K7GZ607XQOGB81A1HINBTGOZ" localSheetId="20" hidden="1">#REF!</definedName>
    <definedName name="BEx7K7GZ607XQOGB81A1HINBTGOZ" hidden="1">#REF!</definedName>
    <definedName name="BEx7KEYPBDXSNROH8M6CDCBN6B50" localSheetId="19" hidden="1">#REF!</definedName>
    <definedName name="BEx7KEYPBDXSNROH8M6CDCBN6B50" localSheetId="20" hidden="1">#REF!</definedName>
    <definedName name="BEx7KEYPBDXSNROH8M6CDCBN6B50" hidden="1">#REF!</definedName>
    <definedName name="BEx7KH7PZ0A6FSWA4LAN2CMZ0WSF" localSheetId="19" hidden="1">#REF!</definedName>
    <definedName name="BEx7KH7PZ0A6FSWA4LAN2CMZ0WSF" localSheetId="20" hidden="1">#REF!</definedName>
    <definedName name="BEx7KH7PZ0A6FSWA4LAN2CMZ0WSF" hidden="1">#REF!</definedName>
    <definedName name="BEx7KNCTL6VMNQP4MFMHOMV1WI1Y" localSheetId="19" hidden="1">#REF!</definedName>
    <definedName name="BEx7KNCTL6VMNQP4MFMHOMV1WI1Y" localSheetId="20" hidden="1">#REF!</definedName>
    <definedName name="BEx7KNCTL6VMNQP4MFMHOMV1WI1Y" hidden="1">#REF!</definedName>
    <definedName name="BEx7KSAS8BZT6H8OQCZ5DNSTMO07" localSheetId="19" hidden="1">#REF!</definedName>
    <definedName name="BEx7KSAS8BZT6H8OQCZ5DNSTMO07" localSheetId="20" hidden="1">#REF!</definedName>
    <definedName name="BEx7KSAS8BZT6H8OQCZ5DNSTMO07" hidden="1">#REF!</definedName>
    <definedName name="BEx7KWHTBD21COXVI4HNEQH0Z3L8" localSheetId="19" hidden="1">#REF!</definedName>
    <definedName name="BEx7KWHTBD21COXVI4HNEQH0Z3L8" localSheetId="20" hidden="1">#REF!</definedName>
    <definedName name="BEx7KWHTBD21COXVI4HNEQH0Z3L8" hidden="1">#REF!</definedName>
    <definedName name="BEx7KXUGRMRSUXCM97Z7VRZQ9JH2" localSheetId="19" hidden="1">#REF!</definedName>
    <definedName name="BEx7KXUGRMRSUXCM97Z7VRZQ9JH2" localSheetId="20" hidden="1">#REF!</definedName>
    <definedName name="BEx7KXUGRMRSUXCM97Z7VRZQ9JH2" hidden="1">#REF!</definedName>
    <definedName name="BEx7L5C6U8MP6IZ67BD649WQYJEK" localSheetId="19" hidden="1">#REF!</definedName>
    <definedName name="BEx7L5C6U8MP6IZ67BD649WQYJEK" localSheetId="20" hidden="1">#REF!</definedName>
    <definedName name="BEx7L5C6U8MP6IZ67BD649WQYJEK" hidden="1">#REF!</definedName>
    <definedName name="BEx7L8HEYEVTATR0OG5JJO647KNI" localSheetId="19" hidden="1">#REF!</definedName>
    <definedName name="BEx7L8HEYEVTATR0OG5JJO647KNI" localSheetId="20" hidden="1">#REF!</definedName>
    <definedName name="BEx7L8HEYEVTATR0OG5JJO647KNI" hidden="1">#REF!</definedName>
    <definedName name="BEx7L8XOV64OMS15ZFURFEUXLMWF" localSheetId="19" hidden="1">#REF!</definedName>
    <definedName name="BEx7L8XOV64OMS15ZFURFEUXLMWF" localSheetId="20" hidden="1">#REF!</definedName>
    <definedName name="BEx7L8XOV64OMS15ZFURFEUXLMWF" hidden="1">#REF!</definedName>
    <definedName name="BEx7LPF478MRAYB9TQ6LDML6O3BY" localSheetId="19" hidden="1">#REF!</definedName>
    <definedName name="BEx7LPF478MRAYB9TQ6LDML6O3BY" localSheetId="20" hidden="1">#REF!</definedName>
    <definedName name="BEx7LPF478MRAYB9TQ6LDML6O3BY" hidden="1">#REF!</definedName>
    <definedName name="BEx7LPV780NFCG1VX4EKJ29YXOLZ" localSheetId="19" hidden="1">#REF!</definedName>
    <definedName name="BEx7LPV780NFCG1VX4EKJ29YXOLZ" localSheetId="20" hidden="1">#REF!</definedName>
    <definedName name="BEx7LPV780NFCG1VX4EKJ29YXOLZ" hidden="1">#REF!</definedName>
    <definedName name="BEx7LQ0PD30NJWOAYKPEYHM9J83B" localSheetId="19" hidden="1">#REF!</definedName>
    <definedName name="BEx7LQ0PD30NJWOAYKPEYHM9J83B" localSheetId="20" hidden="1">#REF!</definedName>
    <definedName name="BEx7LQ0PD30NJWOAYKPEYHM9J83B" hidden="1">#REF!</definedName>
    <definedName name="BEx7M4EKEDHZ1ZZ91NDLSUNPUFPZ" localSheetId="19" hidden="1">#REF!</definedName>
    <definedName name="BEx7M4EKEDHZ1ZZ91NDLSUNPUFPZ" localSheetId="20" hidden="1">#REF!</definedName>
    <definedName name="BEx7M4EKEDHZ1ZZ91NDLSUNPUFPZ" hidden="1">#REF!</definedName>
    <definedName name="BEx7MAUI1JJFDIJGDW4RWY5384LY" localSheetId="19" hidden="1">#REF!</definedName>
    <definedName name="BEx7MAUI1JJFDIJGDW4RWY5384LY" localSheetId="20" hidden="1">#REF!</definedName>
    <definedName name="BEx7MAUI1JJFDIJGDW4RWY5384LY" hidden="1">#REF!</definedName>
    <definedName name="BEx7MI1EW6N7FOBHWJLYC02TZSKR" localSheetId="19" hidden="1">#REF!</definedName>
    <definedName name="BEx7MI1EW6N7FOBHWJLYC02TZSKR" localSheetId="20" hidden="1">#REF!</definedName>
    <definedName name="BEx7MI1EW6N7FOBHWJLYC02TZSKR" hidden="1">#REF!</definedName>
    <definedName name="BEx7MJZO3UKAMJ53UWOJ5ZD4GGMQ" localSheetId="19" hidden="1">#REF!</definedName>
    <definedName name="BEx7MJZO3UKAMJ53UWOJ5ZD4GGMQ" localSheetId="20" hidden="1">#REF!</definedName>
    <definedName name="BEx7MJZO3UKAMJ53UWOJ5ZD4GGMQ" hidden="1">#REF!</definedName>
    <definedName name="BEx7MO17TZ6L4457Q12FYYLUUZAZ" localSheetId="19" hidden="1">#REF!</definedName>
    <definedName name="BEx7MO17TZ6L4457Q12FYYLUUZAZ" localSheetId="20" hidden="1">#REF!</definedName>
    <definedName name="BEx7MO17TZ6L4457Q12FYYLUUZAZ" hidden="1">#REF!</definedName>
    <definedName name="BEx7MT4MFNXIVQGAT6D971GZW7CA" localSheetId="19" hidden="1">#REF!</definedName>
    <definedName name="BEx7MT4MFNXIVQGAT6D971GZW7CA" localSheetId="20" hidden="1">#REF!</definedName>
    <definedName name="BEx7MT4MFNXIVQGAT6D971GZW7CA" hidden="1">#REF!</definedName>
    <definedName name="BEx7MUMLPPX92MX7SA8S1PLONDL8" localSheetId="19" hidden="1">#REF!</definedName>
    <definedName name="BEx7MUMLPPX92MX7SA8S1PLONDL8" localSheetId="20" hidden="1">#REF!</definedName>
    <definedName name="BEx7MUMLPPX92MX7SA8S1PLONDL8" hidden="1">#REF!</definedName>
    <definedName name="BEx7MX0W532Q7CB4V6KFVC9WAOUI" localSheetId="19" hidden="1">#REF!</definedName>
    <definedName name="BEx7MX0W532Q7CB4V6KFVC9WAOUI" localSheetId="20" hidden="1">#REF!</definedName>
    <definedName name="BEx7MX0W532Q7CB4V6KFVC9WAOUI" hidden="1">#REF!</definedName>
    <definedName name="BEx7NB403NE748IF75RXMWOFQ986" localSheetId="19" hidden="1">#REF!</definedName>
    <definedName name="BEx7NB403NE748IF75RXMWOFQ986" localSheetId="20" hidden="1">#REF!</definedName>
    <definedName name="BEx7NB403NE748IF75RXMWOFQ986" hidden="1">#REF!</definedName>
    <definedName name="BEx7NI062THZAM6I8AJWTFJL91CS" localSheetId="19" hidden="1">#REF!</definedName>
    <definedName name="BEx7NI062THZAM6I8AJWTFJL91CS" localSheetId="20" hidden="1">#REF!</definedName>
    <definedName name="BEx7NI062THZAM6I8AJWTFJL91CS" hidden="1">#REF!</definedName>
    <definedName name="BEx904S75BPRYMHF0083JF7ES4NG" localSheetId="19" hidden="1">#REF!</definedName>
    <definedName name="BEx904S75BPRYMHF0083JF7ES4NG" localSheetId="20" hidden="1">#REF!</definedName>
    <definedName name="BEx904S75BPRYMHF0083JF7ES4NG" hidden="1">#REF!</definedName>
    <definedName name="BEx90HDD4RWF7JZGA8GCGG7D63MG" localSheetId="19" hidden="1">#REF!</definedName>
    <definedName name="BEx90HDD4RWF7JZGA8GCGG7D63MG" localSheetId="20" hidden="1">#REF!</definedName>
    <definedName name="BEx90HDD4RWF7JZGA8GCGG7D63MG" hidden="1">#REF!</definedName>
    <definedName name="BEx90HO6UVMFVSV8U0YBZFHNCL38" localSheetId="19" hidden="1">#REF!</definedName>
    <definedName name="BEx90HO6UVMFVSV8U0YBZFHNCL38" localSheetId="20" hidden="1">#REF!</definedName>
    <definedName name="BEx90HO6UVMFVSV8U0YBZFHNCL38" hidden="1">#REF!</definedName>
    <definedName name="BEx90VGH5H09ON2QXYC9WIIEU98T" localSheetId="19" hidden="1">#REF!</definedName>
    <definedName name="BEx90VGH5H09ON2QXYC9WIIEU98T" localSheetId="20" hidden="1">#REF!</definedName>
    <definedName name="BEx90VGH5H09ON2QXYC9WIIEU98T" hidden="1">#REF!</definedName>
    <definedName name="BEx9157279000SVN5XNWQ99JY0WU" localSheetId="19" hidden="1">#REF!</definedName>
    <definedName name="BEx9157279000SVN5XNWQ99JY0WU" localSheetId="20" hidden="1">#REF!</definedName>
    <definedName name="BEx9157279000SVN5XNWQ99JY0WU" hidden="1">#REF!</definedName>
    <definedName name="BEx9175B70QXYAU5A8DJPGZQ46L9" localSheetId="19" hidden="1">#REF!</definedName>
    <definedName name="BEx9175B70QXYAU5A8DJPGZQ46L9" localSheetId="20" hidden="1">#REF!</definedName>
    <definedName name="BEx9175B70QXYAU5A8DJPGZQ46L9" hidden="1">#REF!</definedName>
    <definedName name="BEx91AQQRTV87AO27VWHSFZAD4ZR" localSheetId="19" hidden="1">#REF!</definedName>
    <definedName name="BEx91AQQRTV87AO27VWHSFZAD4ZR" localSheetId="20" hidden="1">#REF!</definedName>
    <definedName name="BEx91AQQRTV87AO27VWHSFZAD4ZR" hidden="1">#REF!</definedName>
    <definedName name="BEx91L8FLL5CWLA2CDHKCOMGVDZN" localSheetId="19" hidden="1">#REF!</definedName>
    <definedName name="BEx91L8FLL5CWLA2CDHKCOMGVDZN" localSheetId="20" hidden="1">#REF!</definedName>
    <definedName name="BEx91L8FLL5CWLA2CDHKCOMGVDZN" hidden="1">#REF!</definedName>
    <definedName name="BEx91OTVH9ZDBC3QTORU8RZX4EOC" localSheetId="19" hidden="1">#REF!</definedName>
    <definedName name="BEx91OTVH9ZDBC3QTORU8RZX4EOC" localSheetId="20" hidden="1">#REF!</definedName>
    <definedName name="BEx91OTVH9ZDBC3QTORU8RZX4EOC" hidden="1">#REF!</definedName>
    <definedName name="BEx91QH5JRZKQP1GPN2SQMR3CKAG" localSheetId="19" hidden="1">#REF!</definedName>
    <definedName name="BEx91QH5JRZKQP1GPN2SQMR3CKAG" localSheetId="20" hidden="1">#REF!</definedName>
    <definedName name="BEx91QH5JRZKQP1GPN2SQMR3CKAG" hidden="1">#REF!</definedName>
    <definedName name="BEx91ROALDNHO7FI4X8L61RH4UJE" localSheetId="19" hidden="1">#REF!</definedName>
    <definedName name="BEx91ROALDNHO7FI4X8L61RH4UJE" localSheetId="20" hidden="1">#REF!</definedName>
    <definedName name="BEx91ROALDNHO7FI4X8L61RH4UJE" hidden="1">#REF!</definedName>
    <definedName name="BEx91TMID71GVYH0U16QM1RV3PX0" localSheetId="19" hidden="1">#REF!</definedName>
    <definedName name="BEx91TMID71GVYH0U16QM1RV3PX0" localSheetId="20" hidden="1">#REF!</definedName>
    <definedName name="BEx91TMID71GVYH0U16QM1RV3PX0" hidden="1">#REF!</definedName>
    <definedName name="BEx91VF2D78PAF337E3L2L81K9W2" localSheetId="19" hidden="1">#REF!</definedName>
    <definedName name="BEx91VF2D78PAF337E3L2L81K9W2" localSheetId="20" hidden="1">#REF!</definedName>
    <definedName name="BEx91VF2D78PAF337E3L2L81K9W2" hidden="1">#REF!</definedName>
    <definedName name="BEx921PNZ46VORG2VRMWREWIC0SE" localSheetId="19" hidden="1">#REF!</definedName>
    <definedName name="BEx921PNZ46VORG2VRMWREWIC0SE" localSheetId="20" hidden="1">#REF!</definedName>
    <definedName name="BEx921PNZ46VORG2VRMWREWIC0SE" hidden="1">#REF!</definedName>
    <definedName name="BEx929CVDCG5CFUQWNDLOSNRQ1FN" localSheetId="19" hidden="1">#REF!</definedName>
    <definedName name="BEx929CVDCG5CFUQWNDLOSNRQ1FN" localSheetId="20" hidden="1">#REF!</definedName>
    <definedName name="BEx929CVDCG5CFUQWNDLOSNRQ1FN" hidden="1">#REF!</definedName>
    <definedName name="BEx92DPEKL5WM5A3CN8674JI0PR3" localSheetId="19" hidden="1">#REF!</definedName>
    <definedName name="BEx92DPEKL5WM5A3CN8674JI0PR3" localSheetId="20" hidden="1">#REF!</definedName>
    <definedName name="BEx92DPEKL5WM5A3CN8674JI0PR3" hidden="1">#REF!</definedName>
    <definedName name="BEx92ER2RMY93TZK0D9L9T3H0GI5" localSheetId="19" hidden="1">#REF!</definedName>
    <definedName name="BEx92ER2RMY93TZK0D9L9T3H0GI5" localSheetId="20" hidden="1">#REF!</definedName>
    <definedName name="BEx92ER2RMY93TZK0D9L9T3H0GI5" hidden="1">#REF!</definedName>
    <definedName name="BEx92FI04PJT4LI23KKIHRXWJDTT" localSheetId="19" hidden="1">#REF!</definedName>
    <definedName name="BEx92FI04PJT4LI23KKIHRXWJDTT" localSheetId="20" hidden="1">#REF!</definedName>
    <definedName name="BEx92FI04PJT4LI23KKIHRXWJDTT" hidden="1">#REF!</definedName>
    <definedName name="BEx92HR14HQ9D5JXCSPA4SS4RT62" localSheetId="19" hidden="1">#REF!</definedName>
    <definedName name="BEx92HR14HQ9D5JXCSPA4SS4RT62" localSheetId="20" hidden="1">#REF!</definedName>
    <definedName name="BEx92HR14HQ9D5JXCSPA4SS4RT62" hidden="1">#REF!</definedName>
    <definedName name="BEx92HWA2D6A5EX9MFG68G0NOMSN" localSheetId="19" hidden="1">#REF!</definedName>
    <definedName name="BEx92HWA2D6A5EX9MFG68G0NOMSN" localSheetId="20" hidden="1">#REF!</definedName>
    <definedName name="BEx92HWA2D6A5EX9MFG68G0NOMSN" hidden="1">#REF!</definedName>
    <definedName name="BEx92I1SQUKW2W7S22E82HLJXRGK" localSheetId="19" hidden="1">#REF!</definedName>
    <definedName name="BEx92I1SQUKW2W7S22E82HLJXRGK" localSheetId="20" hidden="1">#REF!</definedName>
    <definedName name="BEx92I1SQUKW2W7S22E82HLJXRGK" hidden="1">#REF!</definedName>
    <definedName name="BEx92PUBDIXAU1FW5ZAXECMAU0LN" localSheetId="19" hidden="1">#REF!</definedName>
    <definedName name="BEx92PUBDIXAU1FW5ZAXECMAU0LN" localSheetId="20" hidden="1">#REF!</definedName>
    <definedName name="BEx92PUBDIXAU1FW5ZAXECMAU0LN" hidden="1">#REF!</definedName>
    <definedName name="BEx92S8MHFFIVRQ2YSHZNQGOFUHD" localSheetId="19" hidden="1">#REF!</definedName>
    <definedName name="BEx92S8MHFFIVRQ2YSHZNQGOFUHD" localSheetId="20" hidden="1">#REF!</definedName>
    <definedName name="BEx92S8MHFFIVRQ2YSHZNQGOFUHD" hidden="1">#REF!</definedName>
    <definedName name="BEx92VJ5FJGXISSSMOUAESCSIWFV" localSheetId="19" hidden="1">#REF!</definedName>
    <definedName name="BEx92VJ5FJGXISSSMOUAESCSIWFV" localSheetId="20" hidden="1">#REF!</definedName>
    <definedName name="BEx92VJ5FJGXISSSMOUAESCSIWFV" hidden="1">#REF!</definedName>
    <definedName name="BEx93B9OULL2YGC896XXYAAJSTRK" localSheetId="19" hidden="1">#REF!</definedName>
    <definedName name="BEx93B9OULL2YGC896XXYAAJSTRK" localSheetId="20" hidden="1">#REF!</definedName>
    <definedName name="BEx93B9OULL2YGC896XXYAAJSTRK" hidden="1">#REF!</definedName>
    <definedName name="BEx93FRKF99NRT3LH99UTIH7AAYF" localSheetId="19" hidden="1">#REF!</definedName>
    <definedName name="BEx93FRKF99NRT3LH99UTIH7AAYF" localSheetId="20" hidden="1">#REF!</definedName>
    <definedName name="BEx93FRKF99NRT3LH99UTIH7AAYF" hidden="1">#REF!</definedName>
    <definedName name="BEx93M7FSHP50OG34A4W8W8DF12U" localSheetId="19" hidden="1">#REF!</definedName>
    <definedName name="BEx93M7FSHP50OG34A4W8W8DF12U" localSheetId="20" hidden="1">#REF!</definedName>
    <definedName name="BEx93M7FSHP50OG34A4W8W8DF12U" hidden="1">#REF!</definedName>
    <definedName name="BEx93OLWY2O3PRA74U41VG5RXT4Q" localSheetId="19" hidden="1">#REF!</definedName>
    <definedName name="BEx93OLWY2O3PRA74U41VG5RXT4Q" localSheetId="20" hidden="1">#REF!</definedName>
    <definedName name="BEx93OLWY2O3PRA74U41VG5RXT4Q" hidden="1">#REF!</definedName>
    <definedName name="BEx93RWFAF6YJGYUTITVM445C02U" localSheetId="19" hidden="1">#REF!</definedName>
    <definedName name="BEx93RWFAF6YJGYUTITVM445C02U" localSheetId="20" hidden="1">#REF!</definedName>
    <definedName name="BEx93RWFAF6YJGYUTITVM445C02U" hidden="1">#REF!</definedName>
    <definedName name="BEx93SY9RWG3HUV4YXQKXJH9FH14" localSheetId="19" hidden="1">#REF!</definedName>
    <definedName name="BEx93SY9RWG3HUV4YXQKXJH9FH14" localSheetId="20" hidden="1">#REF!</definedName>
    <definedName name="BEx93SY9RWG3HUV4YXQKXJH9FH14" hidden="1">#REF!</definedName>
    <definedName name="BEx93TJUX3U0FJDBG6DDSNQ91R5J" localSheetId="19" hidden="1">#REF!</definedName>
    <definedName name="BEx93TJUX3U0FJDBG6DDSNQ91R5J" localSheetId="20" hidden="1">#REF!</definedName>
    <definedName name="BEx93TJUX3U0FJDBG6DDSNQ91R5J" hidden="1">#REF!</definedName>
    <definedName name="BEx942UCRHMI4B0US31HO95GSC2X" localSheetId="19" hidden="1">#REF!</definedName>
    <definedName name="BEx942UCRHMI4B0US31HO95GSC2X" localSheetId="20" hidden="1">#REF!</definedName>
    <definedName name="BEx942UCRHMI4B0US31HO95GSC2X" hidden="1">#REF!</definedName>
    <definedName name="BEx942ZND3V7XSHKTD0UH9X85N5E" localSheetId="19" hidden="1">#REF!</definedName>
    <definedName name="BEx942ZND3V7XSHKTD0UH9X85N5E" localSheetId="20" hidden="1">#REF!</definedName>
    <definedName name="BEx942ZND3V7XSHKTD0UH9X85N5E" hidden="1">#REF!</definedName>
    <definedName name="BEx947HHLR6UU6NYPNDZRF79V52K" localSheetId="19" hidden="1">#REF!</definedName>
    <definedName name="BEx947HHLR6UU6NYPNDZRF79V52K" localSheetId="20" hidden="1">#REF!</definedName>
    <definedName name="BEx947HHLR6UU6NYPNDZRF79V52K" hidden="1">#REF!</definedName>
    <definedName name="BEx948ZFFQWVIDNG4AZAUGGGEB5U" localSheetId="19" hidden="1">#REF!</definedName>
    <definedName name="BEx948ZFFQWVIDNG4AZAUGGGEB5U" localSheetId="20" hidden="1">#REF!</definedName>
    <definedName name="BEx948ZFFQWVIDNG4AZAUGGGEB5U" hidden="1">#REF!</definedName>
    <definedName name="BEx94CKXG92OMURH41SNU6IOHK4J" localSheetId="19" hidden="1">#REF!</definedName>
    <definedName name="BEx94CKXG92OMURH41SNU6IOHK4J" localSheetId="20" hidden="1">#REF!</definedName>
    <definedName name="BEx94CKXG92OMURH41SNU6IOHK4J" hidden="1">#REF!</definedName>
    <definedName name="BEx94GXG30CIVB6ZQN3X3IK6BZXQ" localSheetId="19" hidden="1">#REF!</definedName>
    <definedName name="BEx94GXG30CIVB6ZQN3X3IK6BZXQ" localSheetId="20" hidden="1">#REF!</definedName>
    <definedName name="BEx94GXG30CIVB6ZQN3X3IK6BZXQ" hidden="1">#REF!</definedName>
    <definedName name="BEx94HJ0DWZHE39X4BLCQCJ3M1MC" localSheetId="19" hidden="1">#REF!</definedName>
    <definedName name="BEx94HJ0DWZHE39X4BLCQCJ3M1MC" localSheetId="20" hidden="1">#REF!</definedName>
    <definedName name="BEx94HJ0DWZHE39X4BLCQCJ3M1MC" hidden="1">#REF!</definedName>
    <definedName name="BEx94HZ5LURYM9ST744ALV6ZCKYP" localSheetId="19" hidden="1">#REF!</definedName>
    <definedName name="BEx94HZ5LURYM9ST744ALV6ZCKYP" localSheetId="20" hidden="1">#REF!</definedName>
    <definedName name="BEx94HZ5LURYM9ST744ALV6ZCKYP" hidden="1">#REF!</definedName>
    <definedName name="BEx94IQ75E90YUMWJ9N591LR7DQQ" localSheetId="19" hidden="1">#REF!</definedName>
    <definedName name="BEx94IQ75E90YUMWJ9N591LR7DQQ" localSheetId="20" hidden="1">#REF!</definedName>
    <definedName name="BEx94IQ75E90YUMWJ9N591LR7DQQ" hidden="1">#REF!</definedName>
    <definedName name="BEx94N7W5T3U7UOE97D6OVIBUCXS" localSheetId="19" hidden="1">#REF!</definedName>
    <definedName name="BEx94N7W5T3U7UOE97D6OVIBUCXS" localSheetId="20" hidden="1">#REF!</definedName>
    <definedName name="BEx94N7W5T3U7UOE97D6OVIBUCXS" hidden="1">#REF!</definedName>
    <definedName name="BEx955NIAWX5OLAHMTV6QFUZPR30" localSheetId="19" hidden="1">#REF!</definedName>
    <definedName name="BEx955NIAWX5OLAHMTV6QFUZPR30" localSheetId="20" hidden="1">#REF!</definedName>
    <definedName name="BEx955NIAWX5OLAHMTV6QFUZPR30" hidden="1">#REF!</definedName>
    <definedName name="BEx9581TYVI2M5TT4ISDAJV4W7Z6" localSheetId="19" hidden="1">#REF!</definedName>
    <definedName name="BEx9581TYVI2M5TT4ISDAJV4W7Z6" localSheetId="20" hidden="1">#REF!</definedName>
    <definedName name="BEx9581TYVI2M5TT4ISDAJV4W7Z6" hidden="1">#REF!</definedName>
    <definedName name="BEx95G55NR99FDSE95CXDI4DKWSV" localSheetId="19" hidden="1">#REF!</definedName>
    <definedName name="BEx95G55NR99FDSE95CXDI4DKWSV" localSheetId="20" hidden="1">#REF!</definedName>
    <definedName name="BEx95G55NR99FDSE95CXDI4DKWSV" hidden="1">#REF!</definedName>
    <definedName name="BEx95NHF4RVUE0YDOAFZEIVBYJXD" localSheetId="19" hidden="1">#REF!</definedName>
    <definedName name="BEx95NHF4RVUE0YDOAFZEIVBYJXD" localSheetId="20" hidden="1">#REF!</definedName>
    <definedName name="BEx95NHF4RVUE0YDOAFZEIVBYJXD" hidden="1">#REF!</definedName>
    <definedName name="BEx95QBZMG0E2KQ9BERJ861QLYN3" localSheetId="19" hidden="1">#REF!</definedName>
    <definedName name="BEx95QBZMG0E2KQ9BERJ861QLYN3" localSheetId="20" hidden="1">#REF!</definedName>
    <definedName name="BEx95QBZMG0E2KQ9BERJ861QLYN3" hidden="1">#REF!</definedName>
    <definedName name="BEx95QHBVDN795UNQJLRXG3RDU49" localSheetId="19" hidden="1">#REF!</definedName>
    <definedName name="BEx95QHBVDN795UNQJLRXG3RDU49" localSheetId="20" hidden="1">#REF!</definedName>
    <definedName name="BEx95QHBVDN795UNQJLRXG3RDU49" hidden="1">#REF!</definedName>
    <definedName name="BEx95TBVUWV7L7OMFMZDQEXGVHU6" localSheetId="19" hidden="1">#REF!</definedName>
    <definedName name="BEx95TBVUWV7L7OMFMZDQEXGVHU6" localSheetId="20" hidden="1">#REF!</definedName>
    <definedName name="BEx95TBVUWV7L7OMFMZDQEXGVHU6" hidden="1">#REF!</definedName>
    <definedName name="BEx95U89DZZSVO39TGS62CX8G9N4" localSheetId="19" hidden="1">#REF!</definedName>
    <definedName name="BEx95U89DZZSVO39TGS62CX8G9N4" localSheetId="20" hidden="1">#REF!</definedName>
    <definedName name="BEx95U89DZZSVO39TGS62CX8G9N4" hidden="1">#REF!</definedName>
    <definedName name="BEx95XTPKKKJG67C45LRX0T25I06" localSheetId="19" hidden="1">#REF!</definedName>
    <definedName name="BEx95XTPKKKJG67C45LRX0T25I06" localSheetId="20" hidden="1">#REF!</definedName>
    <definedName name="BEx95XTPKKKJG67C45LRX0T25I06" hidden="1">#REF!</definedName>
    <definedName name="BEx9602K2GHNBUEUVT9ONRQU1GMD" localSheetId="19" hidden="1">#REF!</definedName>
    <definedName name="BEx9602K2GHNBUEUVT9ONRQU1GMD" localSheetId="20" hidden="1">#REF!</definedName>
    <definedName name="BEx9602K2GHNBUEUVT9ONRQU1GMD" hidden="1">#REF!</definedName>
    <definedName name="BEx9602LTEI8BPC79BGMRK6S0RP8" localSheetId="19" hidden="1">#REF!</definedName>
    <definedName name="BEx9602LTEI8BPC79BGMRK6S0RP8" localSheetId="20" hidden="1">#REF!</definedName>
    <definedName name="BEx9602LTEI8BPC79BGMRK6S0RP8" hidden="1">#REF!</definedName>
    <definedName name="BEx962BL3Y4LA53EBYI64ZYMZE8U" localSheetId="19" hidden="1">#REF!</definedName>
    <definedName name="BEx962BL3Y4LA53EBYI64ZYMZE8U" localSheetId="20" hidden="1">#REF!</definedName>
    <definedName name="BEx962BL3Y4LA53EBYI64ZYMZE8U" hidden="1">#REF!</definedName>
    <definedName name="BEx96HAWZ2EMMI7VJ5NQXGK044OO" localSheetId="19" hidden="1">#REF!</definedName>
    <definedName name="BEx96HAWZ2EMMI7VJ5NQXGK044OO" localSheetId="20" hidden="1">#REF!</definedName>
    <definedName name="BEx96HAWZ2EMMI7VJ5NQXGK044OO" hidden="1">#REF!</definedName>
    <definedName name="BEx96KR21O7H9R29TN0S45Y3QPUK" localSheetId="19" hidden="1">#REF!</definedName>
    <definedName name="BEx96KR21O7H9R29TN0S45Y3QPUK" localSheetId="20" hidden="1">#REF!</definedName>
    <definedName name="BEx96KR21O7H9R29TN0S45Y3QPUK" hidden="1">#REF!</definedName>
    <definedName name="BEx96SUFKHHFE8XQ6UUO6ILDOXHO" localSheetId="19" hidden="1">#REF!</definedName>
    <definedName name="BEx96SUFKHHFE8XQ6UUO6ILDOXHO" localSheetId="20" hidden="1">#REF!</definedName>
    <definedName name="BEx96SUFKHHFE8XQ6UUO6ILDOXHO" hidden="1">#REF!</definedName>
    <definedName name="BEx96UN4YWXBDEZ1U1ZUIPP41Z7I" localSheetId="19" hidden="1">#REF!</definedName>
    <definedName name="BEx96UN4YWXBDEZ1U1ZUIPP41Z7I" localSheetId="20" hidden="1">#REF!</definedName>
    <definedName name="BEx96UN4YWXBDEZ1U1ZUIPP41Z7I" hidden="1">#REF!</definedName>
    <definedName name="BEx978KSD61YJH3S9DGO050R2EHA" localSheetId="19" hidden="1">#REF!</definedName>
    <definedName name="BEx978KSD61YJH3S9DGO050R2EHA" localSheetId="20" hidden="1">#REF!</definedName>
    <definedName name="BEx978KSD61YJH3S9DGO050R2EHA" hidden="1">#REF!</definedName>
    <definedName name="BEx97H9O1NAKAPK4MX4PKO34ICL5" localSheetId="19" hidden="1">#REF!</definedName>
    <definedName name="BEx97H9O1NAKAPK4MX4PKO34ICL5" localSheetId="20" hidden="1">#REF!</definedName>
    <definedName name="BEx97H9O1NAKAPK4MX4PKO34ICL5" hidden="1">#REF!</definedName>
    <definedName name="BEx97MNUZQ1Z0AO2FL7XQYVNCPR7" localSheetId="19" hidden="1">#REF!</definedName>
    <definedName name="BEx97MNUZQ1Z0AO2FL7XQYVNCPR7" localSheetId="20" hidden="1">#REF!</definedName>
    <definedName name="BEx97MNUZQ1Z0AO2FL7XQYVNCPR7" hidden="1">#REF!</definedName>
    <definedName name="BEx97NPQBACJVD9K1YXI08RTW9E2" localSheetId="19" hidden="1">#REF!</definedName>
    <definedName name="BEx97NPQBACJVD9K1YXI08RTW9E2" localSheetId="20" hidden="1">#REF!</definedName>
    <definedName name="BEx97NPQBACJVD9K1YXI08RTW9E2" hidden="1">#REF!</definedName>
    <definedName name="BEx97RWQLXS0OORDCN69IGA58CWU" localSheetId="19" hidden="1">#REF!</definedName>
    <definedName name="BEx97RWQLXS0OORDCN69IGA58CWU" localSheetId="20" hidden="1">#REF!</definedName>
    <definedName name="BEx97RWQLXS0OORDCN69IGA58CWU" hidden="1">#REF!</definedName>
    <definedName name="BEx97YNGGDFIXHTMGFL2IHAQX9MI" localSheetId="19" hidden="1">#REF!</definedName>
    <definedName name="BEx97YNGGDFIXHTMGFL2IHAQX9MI" localSheetId="20" hidden="1">#REF!</definedName>
    <definedName name="BEx97YNGGDFIXHTMGFL2IHAQX9MI" hidden="1">#REF!</definedName>
    <definedName name="BEx9805E16VCDEWPM3404WTQS6ZK" localSheetId="19" hidden="1">#REF!</definedName>
    <definedName name="BEx9805E16VCDEWPM3404WTQS6ZK" localSheetId="20" hidden="1">#REF!</definedName>
    <definedName name="BEx9805E16VCDEWPM3404WTQS6ZK" hidden="1">#REF!</definedName>
    <definedName name="BEx981HW73BUZWT14TBTZHC0ZTJ4" localSheetId="19" hidden="1">#REF!</definedName>
    <definedName name="BEx981HW73BUZWT14TBTZHC0ZTJ4" localSheetId="20" hidden="1">#REF!</definedName>
    <definedName name="BEx981HW73BUZWT14TBTZHC0ZTJ4" hidden="1">#REF!</definedName>
    <definedName name="BEx9871KU0N99P0900EAK69VFYT2" localSheetId="19" hidden="1">#REF!</definedName>
    <definedName name="BEx9871KU0N99P0900EAK69VFYT2" localSheetId="20" hidden="1">#REF!</definedName>
    <definedName name="BEx9871KU0N99P0900EAK69VFYT2" hidden="1">#REF!</definedName>
    <definedName name="BEx98IFKNJFGZFLID1YTRFEG1SXY" localSheetId="19" hidden="1">#REF!</definedName>
    <definedName name="BEx98IFKNJFGZFLID1YTRFEG1SXY" localSheetId="20" hidden="1">#REF!</definedName>
    <definedName name="BEx98IFKNJFGZFLID1YTRFEG1SXY" hidden="1">#REF!</definedName>
    <definedName name="BEx98T7ZEF0HKRFLBVK3BNKCG3CJ" localSheetId="19" hidden="1">#REF!</definedName>
    <definedName name="BEx98T7ZEF0HKRFLBVK3BNKCG3CJ" localSheetId="20" hidden="1">#REF!</definedName>
    <definedName name="BEx98T7ZEF0HKRFLBVK3BNKCG3CJ" hidden="1">#REF!</definedName>
    <definedName name="BEx98WYSAS39FWGYTMQ8QGIT81TF" localSheetId="19" hidden="1">#REF!</definedName>
    <definedName name="BEx98WYSAS39FWGYTMQ8QGIT81TF" localSheetId="20" hidden="1">#REF!</definedName>
    <definedName name="BEx98WYSAS39FWGYTMQ8QGIT81TF" hidden="1">#REF!</definedName>
    <definedName name="BEx990461P2YAJ7BRK25INFYZ7RQ" localSheetId="19" hidden="1">#REF!</definedName>
    <definedName name="BEx990461P2YAJ7BRK25INFYZ7RQ" localSheetId="20" hidden="1">#REF!</definedName>
    <definedName name="BEx990461P2YAJ7BRK25INFYZ7RQ" hidden="1">#REF!</definedName>
    <definedName name="BEx9915UVD4G7RA3IMLFZ0LG3UA2" localSheetId="19" hidden="1">#REF!</definedName>
    <definedName name="BEx9915UVD4G7RA3IMLFZ0LG3UA2" localSheetId="20" hidden="1">#REF!</definedName>
    <definedName name="BEx9915UVD4G7RA3IMLFZ0LG3UA2" hidden="1">#REF!</definedName>
    <definedName name="BEx991M410V3S2PKCJGQ30O6JT6H" localSheetId="19" hidden="1">#REF!</definedName>
    <definedName name="BEx991M410V3S2PKCJGQ30O6JT6H" localSheetId="20" hidden="1">#REF!</definedName>
    <definedName name="BEx991M410V3S2PKCJGQ30O6JT6H" hidden="1">#REF!</definedName>
    <definedName name="BEx992CZON8AO7U7V88VN1JBO0MG" localSheetId="19" hidden="1">#REF!</definedName>
    <definedName name="BEx992CZON8AO7U7V88VN1JBO0MG" localSheetId="20" hidden="1">#REF!</definedName>
    <definedName name="BEx992CZON8AO7U7V88VN1JBO0MG" hidden="1">#REF!</definedName>
    <definedName name="BEx9952469XMFGSPXL7CMXHPJF90" localSheetId="19" hidden="1">#REF!</definedName>
    <definedName name="BEx9952469XMFGSPXL7CMXHPJF90" localSheetId="20" hidden="1">#REF!</definedName>
    <definedName name="BEx9952469XMFGSPXL7CMXHPJF90" hidden="1">#REF!</definedName>
    <definedName name="BEx99B77I7TUSHRR4HIZ9FU2EIUT" localSheetId="19" hidden="1">#REF!</definedName>
    <definedName name="BEx99B77I7TUSHRR4HIZ9FU2EIUT" localSheetId="20" hidden="1">#REF!</definedName>
    <definedName name="BEx99B77I7TUSHRR4HIZ9FU2EIUT" hidden="1">#REF!</definedName>
    <definedName name="BEx99EHWKKHZB66Q30C7QIXU3BVM" localSheetId="19" hidden="1">#REF!</definedName>
    <definedName name="BEx99EHWKKHZB66Q30C7QIXU3BVM" localSheetId="20" hidden="1">#REF!</definedName>
    <definedName name="BEx99EHWKKHZB66Q30C7QIXU3BVM" hidden="1">#REF!</definedName>
    <definedName name="BEx99IE6TEODZ443HP0AYCXVTNOV" localSheetId="19" hidden="1">#REF!</definedName>
    <definedName name="BEx99IE6TEODZ443HP0AYCXVTNOV" localSheetId="20" hidden="1">#REF!</definedName>
    <definedName name="BEx99IE6TEODZ443HP0AYCXVTNOV" hidden="1">#REF!</definedName>
    <definedName name="BEx99Q6PH5F3OQKCCAAO75PYDEFN" localSheetId="19" hidden="1">#REF!</definedName>
    <definedName name="BEx99Q6PH5F3OQKCCAAO75PYDEFN" localSheetId="20" hidden="1">#REF!</definedName>
    <definedName name="BEx99Q6PH5F3OQKCCAAO75PYDEFN" hidden="1">#REF!</definedName>
    <definedName name="BEx99RU5I4O0109P2FW9DN4IU3QX" localSheetId="19" hidden="1">#REF!</definedName>
    <definedName name="BEx99RU5I4O0109P2FW9DN4IU3QX" localSheetId="20" hidden="1">#REF!</definedName>
    <definedName name="BEx99RU5I4O0109P2FW9DN4IU3QX" hidden="1">#REF!</definedName>
    <definedName name="BEx99WBYT2D6UUC1PT7A40ENYID4" localSheetId="19" hidden="1">#REF!</definedName>
    <definedName name="BEx99WBYT2D6UUC1PT7A40ENYID4" localSheetId="20" hidden="1">#REF!</definedName>
    <definedName name="BEx99WBYT2D6UUC1PT7A40ENYID4" hidden="1">#REF!</definedName>
    <definedName name="BEx99WS2X3RTQE9O764SS5G2FPE6" localSheetId="19" hidden="1">#REF!</definedName>
    <definedName name="BEx99WS2X3RTQE9O764SS5G2FPE6" localSheetId="20" hidden="1">#REF!</definedName>
    <definedName name="BEx99WS2X3RTQE9O764SS5G2FPE6" hidden="1">#REF!</definedName>
    <definedName name="BEx99ZRZ4I7FHDPGRAT5VW7NVBPU" localSheetId="19" hidden="1">#REF!</definedName>
    <definedName name="BEx99ZRZ4I7FHDPGRAT5VW7NVBPU" localSheetId="20" hidden="1">#REF!</definedName>
    <definedName name="BEx99ZRZ4I7FHDPGRAT5VW7NVBPU" hidden="1">#REF!</definedName>
    <definedName name="BEx9AT5E3ZSHKSOL35O38L8HF9TH" localSheetId="19" hidden="1">#REF!</definedName>
    <definedName name="BEx9AT5E3ZSHKSOL35O38L8HF9TH" localSheetId="20" hidden="1">#REF!</definedName>
    <definedName name="BEx9AT5E3ZSHKSOL35O38L8HF9TH" hidden="1">#REF!</definedName>
    <definedName name="BEx9ATW9WB5CNKQR5HKK7Y2GHYGR" localSheetId="19" hidden="1">#REF!</definedName>
    <definedName name="BEx9ATW9WB5CNKQR5HKK7Y2GHYGR" localSheetId="20" hidden="1">#REF!</definedName>
    <definedName name="BEx9ATW9WB5CNKQR5HKK7Y2GHYGR" hidden="1">#REF!</definedName>
    <definedName name="BEx9AV8W1FAWF5BHATYEN47X12JN" localSheetId="19" hidden="1">#REF!</definedName>
    <definedName name="BEx9AV8W1FAWF5BHATYEN47X12JN" localSheetId="20" hidden="1">#REF!</definedName>
    <definedName name="BEx9AV8W1FAWF5BHATYEN47X12JN" hidden="1">#REF!</definedName>
    <definedName name="BEx9B8A5186FNTQQNLIO5LK02ABI" localSheetId="19" hidden="1">#REF!</definedName>
    <definedName name="BEx9B8A5186FNTQQNLIO5LK02ABI" localSheetId="20" hidden="1">#REF!</definedName>
    <definedName name="BEx9B8A5186FNTQQNLIO5LK02ABI" hidden="1">#REF!</definedName>
    <definedName name="BEx9B8VR20E2CILU4CDQUQQ9ONXK" localSheetId="19" hidden="1">#REF!</definedName>
    <definedName name="BEx9B8VR20E2CILU4CDQUQQ9ONXK" localSheetId="20" hidden="1">#REF!</definedName>
    <definedName name="BEx9B8VR20E2CILU4CDQUQQ9ONXK" hidden="1">#REF!</definedName>
    <definedName name="BEx9B917EUP13X6FQ3NPQL76XM5V" localSheetId="19" hidden="1">#REF!</definedName>
    <definedName name="BEx9B917EUP13X6FQ3NPQL76XM5V" localSheetId="20" hidden="1">#REF!</definedName>
    <definedName name="BEx9B917EUP13X6FQ3NPQL76XM5V" hidden="1">#REF!</definedName>
    <definedName name="BEx9BAJ5WYEQ623HUT9NNCMP3RUG" localSheetId="19" hidden="1">#REF!</definedName>
    <definedName name="BEx9BAJ5WYEQ623HUT9NNCMP3RUG" localSheetId="20" hidden="1">#REF!</definedName>
    <definedName name="BEx9BAJ5WYEQ623HUT9NNCMP3RUG" hidden="1">#REF!</definedName>
    <definedName name="BEx9BE9Z7EFJCFDYJJOY5KFTGDF4" localSheetId="19" hidden="1">#REF!</definedName>
    <definedName name="BEx9BE9Z7EFJCFDYJJOY5KFTGDF4" localSheetId="20" hidden="1">#REF!</definedName>
    <definedName name="BEx9BE9Z7EFJCFDYJJOY5KFTGDF4" hidden="1">#REF!</definedName>
    <definedName name="BEx9BSIJN2O0MG8CXAMCAOADEMTO" localSheetId="19" hidden="1">#REF!</definedName>
    <definedName name="BEx9BSIJN2O0MG8CXAMCAOADEMTO" localSheetId="20" hidden="1">#REF!</definedName>
    <definedName name="BEx9BSIJN2O0MG8CXAMCAOADEMTO" hidden="1">#REF!</definedName>
    <definedName name="BEx9BU0BBJO3ITPCO4T9FIVEVJY7" localSheetId="19" hidden="1">#REF!</definedName>
    <definedName name="BEx9BU0BBJO3ITPCO4T9FIVEVJY7" localSheetId="20" hidden="1">#REF!</definedName>
    <definedName name="BEx9BU0BBJO3ITPCO4T9FIVEVJY7" hidden="1">#REF!</definedName>
    <definedName name="BEx9BYSYW7QCPXS2NAVLFAU5Y2Z2" localSheetId="19" hidden="1">#REF!</definedName>
    <definedName name="BEx9BYSYW7QCPXS2NAVLFAU5Y2Z2" localSheetId="20" hidden="1">#REF!</definedName>
    <definedName name="BEx9BYSYW7QCPXS2NAVLFAU5Y2Z2" hidden="1">#REF!</definedName>
    <definedName name="BEx9C590HJ2O31IWJB73C1HR74AI" localSheetId="19" hidden="1">#REF!</definedName>
    <definedName name="BEx9C590HJ2O31IWJB73C1HR74AI" localSheetId="20" hidden="1">#REF!</definedName>
    <definedName name="BEx9C590HJ2O31IWJB73C1HR74AI" hidden="1">#REF!</definedName>
    <definedName name="BEx9CCQRMYYOGIOYTOM73VKDIPS1" localSheetId="19" hidden="1">#REF!</definedName>
    <definedName name="BEx9CCQRMYYOGIOYTOM73VKDIPS1" localSheetId="20" hidden="1">#REF!</definedName>
    <definedName name="BEx9CCQRMYYOGIOYTOM73VKDIPS1" hidden="1">#REF!</definedName>
    <definedName name="BEx9CM6JVXIG9S6EAZMR899UW190" localSheetId="19" hidden="1">#REF!</definedName>
    <definedName name="BEx9CM6JVXIG9S6EAZMR899UW190" localSheetId="20" hidden="1">#REF!</definedName>
    <definedName name="BEx9CM6JVXIG9S6EAZMR899UW190" hidden="1">#REF!</definedName>
    <definedName name="BEx9D160NRGTDVT2ML4H9A7UKR4T" localSheetId="19" hidden="1">#REF!</definedName>
    <definedName name="BEx9D160NRGTDVT2ML4H9A7UKR4T" localSheetId="20" hidden="1">#REF!</definedName>
    <definedName name="BEx9D160NRGTDVT2ML4H9A7UKR4T" hidden="1">#REF!</definedName>
    <definedName name="BEx9D1BC9FT19KY0INAABNDBAMR1" localSheetId="19" hidden="1">#REF!</definedName>
    <definedName name="BEx9D1BC9FT19KY0INAABNDBAMR1" localSheetId="20" hidden="1">#REF!</definedName>
    <definedName name="BEx9D1BC9FT19KY0INAABNDBAMR1" hidden="1">#REF!</definedName>
    <definedName name="BEx9D1MB15VSARB7IKBMZYU0JJBI" localSheetId="19" hidden="1">#REF!</definedName>
    <definedName name="BEx9D1MB15VSARB7IKBMZYU0JJBI" localSheetId="20" hidden="1">#REF!</definedName>
    <definedName name="BEx9D1MB15VSARB7IKBMZYU0JJBI" hidden="1">#REF!</definedName>
    <definedName name="BEx9DN6ZMF18Q39MPMXSDJTZQNJ3" localSheetId="19" hidden="1">#REF!</definedName>
    <definedName name="BEx9DN6ZMF18Q39MPMXSDJTZQNJ3" localSheetId="20" hidden="1">#REF!</definedName>
    <definedName name="BEx9DN6ZMF18Q39MPMXSDJTZQNJ3" hidden="1">#REF!</definedName>
    <definedName name="BEx9DZXN85O544CD9O60K126YYAU" localSheetId="19" hidden="1">#REF!</definedName>
    <definedName name="BEx9DZXN85O544CD9O60K126YYAU" localSheetId="20" hidden="1">#REF!</definedName>
    <definedName name="BEx9DZXN85O544CD9O60K126YYAU" hidden="1">#REF!</definedName>
    <definedName name="BEx9E14TDNSEMI784W0OTIEQMWN6" localSheetId="19" hidden="1">#REF!</definedName>
    <definedName name="BEx9E14TDNSEMI784W0OTIEQMWN6" localSheetId="20" hidden="1">#REF!</definedName>
    <definedName name="BEx9E14TDNSEMI784W0OTIEQMWN6" hidden="1">#REF!</definedName>
    <definedName name="BEx9E14TGNBYGMDDG9NETDK4SYAW" localSheetId="19" hidden="1">#REF!</definedName>
    <definedName name="BEx9E14TGNBYGMDDG9NETDK4SYAW" localSheetId="20" hidden="1">#REF!</definedName>
    <definedName name="BEx9E14TGNBYGMDDG9NETDK4SYAW" hidden="1">#REF!</definedName>
    <definedName name="BEx9E2BZ2B1R41FMGJCJ7JLGLUAJ" localSheetId="19" hidden="1">#REF!</definedName>
    <definedName name="BEx9E2BZ2B1R41FMGJCJ7JLGLUAJ" localSheetId="20" hidden="1">#REF!</definedName>
    <definedName name="BEx9E2BZ2B1R41FMGJCJ7JLGLUAJ" hidden="1">#REF!</definedName>
    <definedName name="BEx9EG9KBJ77M8LEOR9ITOKN5KXY" localSheetId="19" hidden="1">#REF!</definedName>
    <definedName name="BEx9EG9KBJ77M8LEOR9ITOKN5KXY" localSheetId="20" hidden="1">#REF!</definedName>
    <definedName name="BEx9EG9KBJ77M8LEOR9ITOKN5KXY" hidden="1">#REF!</definedName>
    <definedName name="BEx9EMK6HAJJMVYZTN5AUIV7O1E6" localSheetId="19" hidden="1">#REF!</definedName>
    <definedName name="BEx9EMK6HAJJMVYZTN5AUIV7O1E6" localSheetId="20" hidden="1">#REF!</definedName>
    <definedName name="BEx9EMK6HAJJMVYZTN5AUIV7O1E6" hidden="1">#REF!</definedName>
    <definedName name="BEx9ENB8RPU9FA3QW16IGB6LK1CH" localSheetId="19" hidden="1">#REF!</definedName>
    <definedName name="BEx9ENB8RPU9FA3QW16IGB6LK1CH" localSheetId="20" hidden="1">#REF!</definedName>
    <definedName name="BEx9ENB8RPU9FA3QW16IGB6LK1CH" hidden="1">#REF!</definedName>
    <definedName name="BEx9EQLVZHYQ1TPX7WH3SOWXCZLE" localSheetId="19" hidden="1">#REF!</definedName>
    <definedName name="BEx9EQLVZHYQ1TPX7WH3SOWXCZLE" localSheetId="20" hidden="1">#REF!</definedName>
    <definedName name="BEx9EQLVZHYQ1TPX7WH3SOWXCZLE" hidden="1">#REF!</definedName>
    <definedName name="BEx9ETLU0EK5LGEM1QCNYN2S8O5F" localSheetId="19" hidden="1">#REF!</definedName>
    <definedName name="BEx9ETLU0EK5LGEM1QCNYN2S8O5F" localSheetId="20" hidden="1">#REF!</definedName>
    <definedName name="BEx9ETLU0EK5LGEM1QCNYN2S8O5F" hidden="1">#REF!</definedName>
    <definedName name="BEx9F0710LGLAU3161O0O346N58H" localSheetId="19" hidden="1">#REF!</definedName>
    <definedName name="BEx9F0710LGLAU3161O0O346N58H" localSheetId="20" hidden="1">#REF!</definedName>
    <definedName name="BEx9F0710LGLAU3161O0O346N58H" hidden="1">#REF!</definedName>
    <definedName name="BEx9F0Y2ESUNE3U7TQDLMPE9BO67" localSheetId="19" hidden="1">#REF!</definedName>
    <definedName name="BEx9F0Y2ESUNE3U7TQDLMPE9BO67" localSheetId="20" hidden="1">#REF!</definedName>
    <definedName name="BEx9F0Y2ESUNE3U7TQDLMPE9BO67" hidden="1">#REF!</definedName>
    <definedName name="BEx9F439L1R726MJFX2EP39XIBPY" localSheetId="19" hidden="1">#REF!</definedName>
    <definedName name="BEx9F439L1R726MJFX2EP39XIBPY" localSheetId="20" hidden="1">#REF!</definedName>
    <definedName name="BEx9F439L1R726MJFX2EP39XIBPY" hidden="1">#REF!</definedName>
    <definedName name="BEx9F5W18ZGFOKGRE8PR6T1MO6GT" localSheetId="19" hidden="1">#REF!</definedName>
    <definedName name="BEx9F5W18ZGFOKGRE8PR6T1MO6GT" localSheetId="20" hidden="1">#REF!</definedName>
    <definedName name="BEx9F5W18ZGFOKGRE8PR6T1MO6GT" hidden="1">#REF!</definedName>
    <definedName name="BEx9F78N4HY0XFGBQ4UJRD52L1EI" localSheetId="19" hidden="1">#REF!</definedName>
    <definedName name="BEx9F78N4HY0XFGBQ4UJRD52L1EI" localSheetId="20" hidden="1">#REF!</definedName>
    <definedName name="BEx9F78N4HY0XFGBQ4UJRD52L1EI" hidden="1">#REF!</definedName>
    <definedName name="BEx9FF16LOQP5QIR4UHW5EIFGQB8" localSheetId="19" hidden="1">#REF!</definedName>
    <definedName name="BEx9FF16LOQP5QIR4UHW5EIFGQB8" localSheetId="20" hidden="1">#REF!</definedName>
    <definedName name="BEx9FF16LOQP5QIR4UHW5EIFGQB8" hidden="1">#REF!</definedName>
    <definedName name="BEx9FJTSRCZ3ZXT3QVBJT5NF8T7V" localSheetId="19" hidden="1">#REF!</definedName>
    <definedName name="BEx9FJTSRCZ3ZXT3QVBJT5NF8T7V" localSheetId="20" hidden="1">#REF!</definedName>
    <definedName name="BEx9FJTSRCZ3ZXT3QVBJT5NF8T7V" hidden="1">#REF!</definedName>
    <definedName name="BEx9FRBEEYPS5HLS3XT34AKZN94G" localSheetId="19" hidden="1">#REF!</definedName>
    <definedName name="BEx9FRBEEYPS5HLS3XT34AKZN94G" localSheetId="20" hidden="1">#REF!</definedName>
    <definedName name="BEx9FRBEEYPS5HLS3XT34AKZN94G" hidden="1">#REF!</definedName>
    <definedName name="BEx9G5USBCNYNA7HGVW92D800SKX" localSheetId="19" hidden="1">#REF!</definedName>
    <definedName name="BEx9G5USBCNYNA7HGVW92D800SKX" localSheetId="20" hidden="1">#REF!</definedName>
    <definedName name="BEx9G5USBCNYNA7HGVW92D800SKX" hidden="1">#REF!</definedName>
    <definedName name="BEx9G7CPXG7HR6N6FHPU2DBBUIKG" localSheetId="19" hidden="1">#REF!</definedName>
    <definedName name="BEx9G7CPXG7HR6N6FHPU2DBBUIKG" localSheetId="20" hidden="1">#REF!</definedName>
    <definedName name="BEx9G7CPXG7HR6N6FHPU2DBBUIKG" hidden="1">#REF!</definedName>
    <definedName name="BEx9GDY4D8ZPQJCYFIMYM0V0C51Y" localSheetId="19" hidden="1">#REF!</definedName>
    <definedName name="BEx9GDY4D8ZPQJCYFIMYM0V0C51Y" localSheetId="20" hidden="1">#REF!</definedName>
    <definedName name="BEx9GDY4D8ZPQJCYFIMYM0V0C51Y" hidden="1">#REF!</definedName>
    <definedName name="BEx9GGY04V0ZWI6O9KZH4KSBB389" localSheetId="19" hidden="1">#REF!</definedName>
    <definedName name="BEx9GGY04V0ZWI6O9KZH4KSBB389" localSheetId="20" hidden="1">#REF!</definedName>
    <definedName name="BEx9GGY04V0ZWI6O9KZH4KSBB389" hidden="1">#REF!</definedName>
    <definedName name="BEx9GMC7TE8SDTCO5PHODBUF4SM1" localSheetId="19" hidden="1">#REF!</definedName>
    <definedName name="BEx9GMC7TE8SDTCO5PHODBUF4SM1" localSheetId="20" hidden="1">#REF!</definedName>
    <definedName name="BEx9GMC7TE8SDTCO5PHODBUF4SM1" hidden="1">#REF!</definedName>
    <definedName name="BEx9GMN0B495HEAOG6JQK9D7HUPC" localSheetId="19" hidden="1">#REF!</definedName>
    <definedName name="BEx9GMN0B495HEAOG6JQK9D7HUPC" localSheetId="20" hidden="1">#REF!</definedName>
    <definedName name="BEx9GMN0B495HEAOG6JQK9D7HUPC" hidden="1">#REF!</definedName>
    <definedName name="BEx9GNOPB6OZ2RH3FCDNJR38RJOS" localSheetId="19" hidden="1">#REF!</definedName>
    <definedName name="BEx9GNOPB6OZ2RH3FCDNJR38RJOS" localSheetId="20" hidden="1">#REF!</definedName>
    <definedName name="BEx9GNOPB6OZ2RH3FCDNJR38RJOS" hidden="1">#REF!</definedName>
    <definedName name="BEx9GUQALUWCD30UKUQGSWW8KBQ7" localSheetId="19" hidden="1">#REF!</definedName>
    <definedName name="BEx9GUQALUWCD30UKUQGSWW8KBQ7" localSheetId="20" hidden="1">#REF!</definedName>
    <definedName name="BEx9GUQALUWCD30UKUQGSWW8KBQ7" hidden="1">#REF!</definedName>
    <definedName name="BEx9GY6BVFQGCLMOWVT6PIC9WP5X" localSheetId="19" hidden="1">#REF!</definedName>
    <definedName name="BEx9GY6BVFQGCLMOWVT6PIC9WP5X" localSheetId="20" hidden="1">#REF!</definedName>
    <definedName name="BEx9GY6BVFQGCLMOWVT6PIC9WP5X" hidden="1">#REF!</definedName>
    <definedName name="BEx9GZ2P3FDHKXEBXX2VS0BG2NP2" localSheetId="19" hidden="1">#REF!</definedName>
    <definedName name="BEx9GZ2P3FDHKXEBXX2VS0BG2NP2" localSheetId="20" hidden="1">#REF!</definedName>
    <definedName name="BEx9GZ2P3FDHKXEBXX2VS0BG2NP2" hidden="1">#REF!</definedName>
    <definedName name="BEx9H04IB14E1437FF2OIRRWBSD7" localSheetId="19" hidden="1">#REF!</definedName>
    <definedName name="BEx9H04IB14E1437FF2OIRRWBSD7" localSheetId="20" hidden="1">#REF!</definedName>
    <definedName name="BEx9H04IB14E1437FF2OIRRWBSD7" hidden="1">#REF!</definedName>
    <definedName name="BEx9H5O1KDZJCW91Q29VRPY5YS6P" localSheetId="19" hidden="1">#REF!</definedName>
    <definedName name="BEx9H5O1KDZJCW91Q29VRPY5YS6P" localSheetId="20" hidden="1">#REF!</definedName>
    <definedName name="BEx9H5O1KDZJCW91Q29VRPY5YS6P" hidden="1">#REF!</definedName>
    <definedName name="BEx9H8YR0E906F1JXZMBX3LNT004" localSheetId="19" hidden="1">#REF!</definedName>
    <definedName name="BEx9H8YR0E906F1JXZMBX3LNT004" localSheetId="20" hidden="1">#REF!</definedName>
    <definedName name="BEx9H8YR0E906F1JXZMBX3LNT004" hidden="1">#REF!</definedName>
    <definedName name="BEx9I1QKLI6OOUPQLUQ0EF0355X6" localSheetId="19" hidden="1">#REF!</definedName>
    <definedName name="BEx9I1QKLI6OOUPQLUQ0EF0355X6" localSheetId="20" hidden="1">#REF!</definedName>
    <definedName name="BEx9I1QKLI6OOUPQLUQ0EF0355X6" hidden="1">#REF!</definedName>
    <definedName name="BEx9I8XIG7E5NB48QQHXP23FIN60" localSheetId="19" hidden="1">#REF!</definedName>
    <definedName name="BEx9I8XIG7E5NB48QQHXP23FIN60" localSheetId="20" hidden="1">#REF!</definedName>
    <definedName name="BEx9I8XIG7E5NB48QQHXP23FIN60" hidden="1">#REF!</definedName>
    <definedName name="BEx9IQRF01ATLVK0YE60ARKQJ68L" localSheetId="19" hidden="1">#REF!</definedName>
    <definedName name="BEx9IQRF01ATLVK0YE60ARKQJ68L" localSheetId="20" hidden="1">#REF!</definedName>
    <definedName name="BEx9IQRF01ATLVK0YE60ARKQJ68L" hidden="1">#REF!</definedName>
    <definedName name="BEx9IT5QNZWKM6YQ5WER0DC2PMMU" localSheetId="19" hidden="1">#REF!</definedName>
    <definedName name="BEx9IT5QNZWKM6YQ5WER0DC2PMMU" localSheetId="20" hidden="1">#REF!</definedName>
    <definedName name="BEx9IT5QNZWKM6YQ5WER0DC2PMMU" hidden="1">#REF!</definedName>
    <definedName name="BEx9IUICG3HZWG57MG3NXCEX4LQI" localSheetId="19" hidden="1">#REF!</definedName>
    <definedName name="BEx9IUICG3HZWG57MG3NXCEX4LQI" localSheetId="20" hidden="1">#REF!</definedName>
    <definedName name="BEx9IUICG3HZWG57MG3NXCEX4LQI" hidden="1">#REF!</definedName>
    <definedName name="BEx9IW5LYJF40GS78FJNXO9O667A" localSheetId="19" hidden="1">#REF!</definedName>
    <definedName name="BEx9IW5LYJF40GS78FJNXO9O667A" localSheetId="20" hidden="1">#REF!</definedName>
    <definedName name="BEx9IW5LYJF40GS78FJNXO9O667A" hidden="1">#REF!</definedName>
    <definedName name="BEx9IW5MFLXTVCJHVUZTUH93AXOS" localSheetId="19" hidden="1">#REF!</definedName>
    <definedName name="BEx9IW5MFLXTVCJHVUZTUH93AXOS" localSheetId="20" hidden="1">#REF!</definedName>
    <definedName name="BEx9IW5MFLXTVCJHVUZTUH93AXOS" hidden="1">#REF!</definedName>
    <definedName name="BEx9IXCSPSZC80YZUPRCYTG326KV" localSheetId="19" hidden="1">#REF!</definedName>
    <definedName name="BEx9IXCSPSZC80YZUPRCYTG326KV" localSheetId="20" hidden="1">#REF!</definedName>
    <definedName name="BEx9IXCSPSZC80YZUPRCYTG326KV" hidden="1">#REF!</definedName>
    <definedName name="BEx9IYUQSBZ0GG9ZT1QKX83F42F1" localSheetId="19" hidden="1">#REF!</definedName>
    <definedName name="BEx9IYUQSBZ0GG9ZT1QKX83F42F1" localSheetId="20" hidden="1">#REF!</definedName>
    <definedName name="BEx9IYUQSBZ0GG9ZT1QKX83F42F1" hidden="1">#REF!</definedName>
    <definedName name="BEx9IZR39NHDGOM97H4E6F81RTQW" localSheetId="19" hidden="1">#REF!</definedName>
    <definedName name="BEx9IZR39NHDGOM97H4E6F81RTQW" localSheetId="20" hidden="1">#REF!</definedName>
    <definedName name="BEx9IZR39NHDGOM97H4E6F81RTQW" hidden="1">#REF!</definedName>
    <definedName name="BEx9J6CH5E7YZPER7HXEIOIKGPCA" localSheetId="19" hidden="1">#REF!</definedName>
    <definedName name="BEx9J6CH5E7YZPER7HXEIOIKGPCA" localSheetId="20" hidden="1">#REF!</definedName>
    <definedName name="BEx9J6CH5E7YZPER7HXEIOIKGPCA" hidden="1">#REF!</definedName>
    <definedName name="BEx9JJTZKVUJAVPTRE0RAVTEH41G" localSheetId="19" hidden="1">#REF!</definedName>
    <definedName name="BEx9JJTZKVUJAVPTRE0RAVTEH41G" localSheetId="20" hidden="1">#REF!</definedName>
    <definedName name="BEx9JJTZKVUJAVPTRE0RAVTEH41G" hidden="1">#REF!</definedName>
    <definedName name="BEx9JLBYK239B3F841C7YG1GT7ST" localSheetId="19" hidden="1">#REF!</definedName>
    <definedName name="BEx9JLBYK239B3F841C7YG1GT7ST" localSheetId="20" hidden="1">#REF!</definedName>
    <definedName name="BEx9JLBYK239B3F841C7YG1GT7ST" hidden="1">#REF!</definedName>
    <definedName name="BExAW4IIW5D0MDY6TJ3G4FOLPYIR" localSheetId="19" hidden="1">#REF!</definedName>
    <definedName name="BExAW4IIW5D0MDY6TJ3G4FOLPYIR" localSheetId="20" hidden="1">#REF!</definedName>
    <definedName name="BExAW4IIW5D0MDY6TJ3G4FOLPYIR" hidden="1">#REF!</definedName>
    <definedName name="BExAWNP1B2E9Q88TW48NH41C0FTZ" localSheetId="19" hidden="1">#REF!</definedName>
    <definedName name="BExAWNP1B2E9Q88TW48NH41C0FTZ" localSheetId="20" hidden="1">#REF!</definedName>
    <definedName name="BExAWNP1B2E9Q88TW48NH41C0FTZ" hidden="1">#REF!</definedName>
    <definedName name="BExAWUFQXTIPQ308ERZPSVPTUMYN" localSheetId="19" hidden="1">#REF!</definedName>
    <definedName name="BExAWUFQXTIPQ308ERZPSVPTUMYN" localSheetId="20" hidden="1">#REF!</definedName>
    <definedName name="BExAWUFQXTIPQ308ERZPSVPTUMYN" hidden="1">#REF!</definedName>
    <definedName name="BExAWY6O96OQO2R036QK2DI37EKV" localSheetId="19" hidden="1">#REF!</definedName>
    <definedName name="BExAWY6O96OQO2R036QK2DI37EKV" localSheetId="20" hidden="1">#REF!</definedName>
    <definedName name="BExAWY6O96OQO2R036QK2DI37EKV" hidden="1">#REF!</definedName>
    <definedName name="BExAX410NB4F2XOB84OR2197H8M5" localSheetId="19" hidden="1">#REF!</definedName>
    <definedName name="BExAX410NB4F2XOB84OR2197H8M5" localSheetId="20" hidden="1">#REF!</definedName>
    <definedName name="BExAX410NB4F2XOB84OR2197H8M5" hidden="1">#REF!</definedName>
    <definedName name="BExAX8TNG8LQ5Q4904SAYQIPGBSV" localSheetId="19" hidden="1">#REF!</definedName>
    <definedName name="BExAX8TNG8LQ5Q4904SAYQIPGBSV" localSheetId="20" hidden="1">#REF!</definedName>
    <definedName name="BExAX8TNG8LQ5Q4904SAYQIPGBSV" hidden="1">#REF!</definedName>
    <definedName name="BExAX9KPAVIVUVU3XREDCV1BIYZL" localSheetId="19" hidden="1">#REF!</definedName>
    <definedName name="BExAX9KPAVIVUVU3XREDCV1BIYZL" localSheetId="20" hidden="1">#REF!</definedName>
    <definedName name="BExAX9KPAVIVUVU3XREDCV1BIYZL" hidden="1">#REF!</definedName>
    <definedName name="BExAXPB35BNVXZYF2XS6UP3LP0QH" localSheetId="19" hidden="1">#REF!</definedName>
    <definedName name="BExAXPB35BNVXZYF2XS6UP3LP0QH" localSheetId="20" hidden="1">#REF!</definedName>
    <definedName name="BExAXPB35BNVXZYF2XS6UP3LP0QH" hidden="1">#REF!</definedName>
    <definedName name="BExAXWSRVPK0GCZ2UFU10UOP01IY" localSheetId="19" hidden="1">#REF!</definedName>
    <definedName name="BExAXWSRVPK0GCZ2UFU10UOP01IY" localSheetId="20" hidden="1">#REF!</definedName>
    <definedName name="BExAXWSRVPK0GCZ2UFU10UOP01IY" hidden="1">#REF!</definedName>
    <definedName name="BExAY0EAT2LXR5MFGM0DLIB45PLO" localSheetId="19" hidden="1">#REF!</definedName>
    <definedName name="BExAY0EAT2LXR5MFGM0DLIB45PLO" localSheetId="20" hidden="1">#REF!</definedName>
    <definedName name="BExAY0EAT2LXR5MFGM0DLIB45PLO" hidden="1">#REF!</definedName>
    <definedName name="BExAY6JK0AK9EBIJSPEJNOIDE40W" localSheetId="19" hidden="1">#REF!</definedName>
    <definedName name="BExAY6JK0AK9EBIJSPEJNOIDE40W" localSheetId="20" hidden="1">#REF!</definedName>
    <definedName name="BExAY6JK0AK9EBIJSPEJNOIDE40W" hidden="1">#REF!</definedName>
    <definedName name="BExAYE6LNIEBR9DSNI5JGNITGKIT" localSheetId="19" hidden="1">#REF!</definedName>
    <definedName name="BExAYE6LNIEBR9DSNI5JGNITGKIT" localSheetId="20" hidden="1">#REF!</definedName>
    <definedName name="BExAYE6LNIEBR9DSNI5JGNITGKIT" hidden="1">#REF!</definedName>
    <definedName name="BExAYHMLXGGO25P8HYB2S75DEB4F" localSheetId="19" hidden="1">#REF!</definedName>
    <definedName name="BExAYHMLXGGO25P8HYB2S75DEB4F" localSheetId="20" hidden="1">#REF!</definedName>
    <definedName name="BExAYHMLXGGO25P8HYB2S75DEB4F" hidden="1">#REF!</definedName>
    <definedName name="BExAYKXAUWGDOPG952TEJ2UKZKWN" localSheetId="19" hidden="1">#REF!</definedName>
    <definedName name="BExAYKXAUWGDOPG952TEJ2UKZKWN" localSheetId="20" hidden="1">#REF!</definedName>
    <definedName name="BExAYKXAUWGDOPG952TEJ2UKZKWN" hidden="1">#REF!</definedName>
    <definedName name="BExAYP9TDTI2MBP6EYE0H39CPMXN" localSheetId="19" hidden="1">#REF!</definedName>
    <definedName name="BExAYP9TDTI2MBP6EYE0H39CPMXN" localSheetId="20" hidden="1">#REF!</definedName>
    <definedName name="BExAYP9TDTI2MBP6EYE0H39CPMXN" hidden="1">#REF!</definedName>
    <definedName name="BExAYPPWJPWDKU59O051WMGB7O0J" localSheetId="19" hidden="1">#REF!</definedName>
    <definedName name="BExAYPPWJPWDKU59O051WMGB7O0J" localSheetId="20" hidden="1">#REF!</definedName>
    <definedName name="BExAYPPWJPWDKU59O051WMGB7O0J" hidden="1">#REF!</definedName>
    <definedName name="BExAYR2JZCJBUH6F1LZC2A7JIVRJ" localSheetId="19" hidden="1">#REF!</definedName>
    <definedName name="BExAYR2JZCJBUH6F1LZC2A7JIVRJ" localSheetId="20" hidden="1">#REF!</definedName>
    <definedName name="BExAYR2JZCJBUH6F1LZC2A7JIVRJ" hidden="1">#REF!</definedName>
    <definedName name="BExAYTGVRD3DLKO75RFPMBKCIWB8" localSheetId="19" hidden="1">#REF!</definedName>
    <definedName name="BExAYTGVRD3DLKO75RFPMBKCIWB8" localSheetId="20" hidden="1">#REF!</definedName>
    <definedName name="BExAYTGVRD3DLKO75RFPMBKCIWB8" hidden="1">#REF!</definedName>
    <definedName name="BExAYY9H9COOT46HJLPVDLTO12UL" localSheetId="19" hidden="1">#REF!</definedName>
    <definedName name="BExAYY9H9COOT46HJLPVDLTO12UL" localSheetId="20" hidden="1">#REF!</definedName>
    <definedName name="BExAYY9H9COOT46HJLPVDLTO12UL" hidden="1">#REF!</definedName>
    <definedName name="BExAYYKAQA3KDMQ890FIE5M9SPBL" localSheetId="19" hidden="1">#REF!</definedName>
    <definedName name="BExAYYKAQA3KDMQ890FIE5M9SPBL" localSheetId="20" hidden="1">#REF!</definedName>
    <definedName name="BExAYYKAQA3KDMQ890FIE5M9SPBL" hidden="1">#REF!</definedName>
    <definedName name="BExAZ6SY0EU69GC3CWI5EOO0YLFG" localSheetId="19" hidden="1">#REF!</definedName>
    <definedName name="BExAZ6SY0EU69GC3CWI5EOO0YLFG" localSheetId="20" hidden="1">#REF!</definedName>
    <definedName name="BExAZ6SY0EU69GC3CWI5EOO0YLFG" hidden="1">#REF!</definedName>
    <definedName name="BExAZ6YEEBJV0PCKFE137K2Y3A8M" localSheetId="19" hidden="1">#REF!</definedName>
    <definedName name="BExAZ6YEEBJV0PCKFE137K2Y3A8M" localSheetId="20" hidden="1">#REF!</definedName>
    <definedName name="BExAZ6YEEBJV0PCKFE137K2Y3A8M" hidden="1">#REF!</definedName>
    <definedName name="BExAZAP844MJ4GSAIYNYHQ7FECC3" localSheetId="19" hidden="1">#REF!</definedName>
    <definedName name="BExAZAP844MJ4GSAIYNYHQ7FECC3" localSheetId="20" hidden="1">#REF!</definedName>
    <definedName name="BExAZAP844MJ4GSAIYNYHQ7FECC3" hidden="1">#REF!</definedName>
    <definedName name="BExAZCNEGB4JYHC8CZ51KTN890US" localSheetId="19" hidden="1">#REF!</definedName>
    <definedName name="BExAZCNEGB4JYHC8CZ51KTN890US" localSheetId="20" hidden="1">#REF!</definedName>
    <definedName name="BExAZCNEGB4JYHC8CZ51KTN890US" hidden="1">#REF!</definedName>
    <definedName name="BExAZFCI302YFYRDJYQDWQQL0Q0O" localSheetId="19" hidden="1">#REF!</definedName>
    <definedName name="BExAZFCI302YFYRDJYQDWQQL0Q0O" localSheetId="20" hidden="1">#REF!</definedName>
    <definedName name="BExAZFCI302YFYRDJYQDWQQL0Q0O" hidden="1">#REF!</definedName>
    <definedName name="BExAZJE2UOL40XUAU2RB53X5K20P" localSheetId="19" hidden="1">#REF!</definedName>
    <definedName name="BExAZJE2UOL40XUAU2RB53X5K20P" localSheetId="20" hidden="1">#REF!</definedName>
    <definedName name="BExAZJE2UOL40XUAU2RB53X5K20P" hidden="1">#REF!</definedName>
    <definedName name="BExAZLHLST9OP89R1HJMC1POQG8H" localSheetId="19" hidden="1">#REF!</definedName>
    <definedName name="BExAZLHLST9OP89R1HJMC1POQG8H" localSheetId="20" hidden="1">#REF!</definedName>
    <definedName name="BExAZLHLST9OP89R1HJMC1POQG8H" hidden="1">#REF!</definedName>
    <definedName name="BExAZMDYMIAA7RX1BMCKU1VLBRGY" localSheetId="19" hidden="1">#REF!</definedName>
    <definedName name="BExAZMDYMIAA7RX1BMCKU1VLBRGY" localSheetId="20" hidden="1">#REF!</definedName>
    <definedName name="BExAZMDYMIAA7RX1BMCKU1VLBRGY" hidden="1">#REF!</definedName>
    <definedName name="BExAZNL6BHI8DCQWXOX4I2P839UX" localSheetId="19" hidden="1">#REF!</definedName>
    <definedName name="BExAZNL6BHI8DCQWXOX4I2P839UX" localSheetId="20" hidden="1">#REF!</definedName>
    <definedName name="BExAZNL6BHI8DCQWXOX4I2P839UX" hidden="1">#REF!</definedName>
    <definedName name="BExAZRMWSONMCG9KDUM4KAQ7BONM" localSheetId="19" hidden="1">#REF!</definedName>
    <definedName name="BExAZRMWSONMCG9KDUM4KAQ7BONM" localSheetId="20" hidden="1">#REF!</definedName>
    <definedName name="BExAZRMWSONMCG9KDUM4KAQ7BONM" hidden="1">#REF!</definedName>
    <definedName name="BExAZSOJNQ5N3LM4XA17IH7NIY7G" localSheetId="19" hidden="1">#REF!</definedName>
    <definedName name="BExAZSOJNQ5N3LM4XA17IH7NIY7G" localSheetId="20" hidden="1">#REF!</definedName>
    <definedName name="BExAZSOJNQ5N3LM4XA17IH7NIY7G" hidden="1">#REF!</definedName>
    <definedName name="BExAZTFG4SJRG4TW6JXRF7N08JFI" localSheetId="19" hidden="1">#REF!</definedName>
    <definedName name="BExAZTFG4SJRG4TW6JXRF7N08JFI" localSheetId="20" hidden="1">#REF!</definedName>
    <definedName name="BExAZTFG4SJRG4TW6JXRF7N08JFI" hidden="1">#REF!</definedName>
    <definedName name="BExAZUS4A8OHDZK0MWAOCCCKTH73" localSheetId="19" hidden="1">#REF!</definedName>
    <definedName name="BExAZUS4A8OHDZK0MWAOCCCKTH73" localSheetId="20" hidden="1">#REF!</definedName>
    <definedName name="BExAZUS4A8OHDZK0MWAOCCCKTH73" hidden="1">#REF!</definedName>
    <definedName name="BExAZX6FECVK3E07KXM2XPYKGM6U" localSheetId="19" hidden="1">#REF!</definedName>
    <definedName name="BExAZX6FECVK3E07KXM2XPYKGM6U" localSheetId="20" hidden="1">#REF!</definedName>
    <definedName name="BExAZX6FECVK3E07KXM2XPYKGM6U" hidden="1">#REF!</definedName>
    <definedName name="BExB012NJ8GASTNNPBRRFTLHIOC9" localSheetId="19" hidden="1">#REF!</definedName>
    <definedName name="BExB012NJ8GASTNNPBRRFTLHIOC9" localSheetId="20" hidden="1">#REF!</definedName>
    <definedName name="BExB012NJ8GASTNNPBRRFTLHIOC9" hidden="1">#REF!</definedName>
    <definedName name="BExB072HHXVMUC0VYNGG48GRSH5Q" localSheetId="19" hidden="1">#REF!</definedName>
    <definedName name="BExB072HHXVMUC0VYNGG48GRSH5Q" localSheetId="20" hidden="1">#REF!</definedName>
    <definedName name="BExB072HHXVMUC0VYNGG48GRSH5Q" hidden="1">#REF!</definedName>
    <definedName name="BExB0FRDEYDEUEAB1W8KD6D965XA" localSheetId="19" hidden="1">#REF!</definedName>
    <definedName name="BExB0FRDEYDEUEAB1W8KD6D965XA" localSheetId="20" hidden="1">#REF!</definedName>
    <definedName name="BExB0FRDEYDEUEAB1W8KD6D965XA" hidden="1">#REF!</definedName>
    <definedName name="BExB0GIGLDV7P55ZR51C0HG15PA2" localSheetId="19" hidden="1">#REF!</definedName>
    <definedName name="BExB0GIGLDV7P55ZR51C0HG15PA2" localSheetId="20" hidden="1">#REF!</definedName>
    <definedName name="BExB0GIGLDV7P55ZR51C0HG15PA2" hidden="1">#REF!</definedName>
    <definedName name="BExB0KPCN7YJORQAYUCF4YKIKPMC" localSheetId="19" hidden="1">#REF!</definedName>
    <definedName name="BExB0KPCN7YJORQAYUCF4YKIKPMC" localSheetId="20" hidden="1">#REF!</definedName>
    <definedName name="BExB0KPCN7YJORQAYUCF4YKIKPMC" hidden="1">#REF!</definedName>
    <definedName name="BExB0VHQD6ORZS0MIC86QWHCE4UC" localSheetId="19" hidden="1">#REF!</definedName>
    <definedName name="BExB0VHQD6ORZS0MIC86QWHCE4UC" localSheetId="20" hidden="1">#REF!</definedName>
    <definedName name="BExB0VHQD6ORZS0MIC86QWHCE4UC" hidden="1">#REF!</definedName>
    <definedName name="BExB0WE4PI3NOBXXVO9CTEN4DIU2" localSheetId="19" hidden="1">#REF!</definedName>
    <definedName name="BExB0WE4PI3NOBXXVO9CTEN4DIU2" localSheetId="20" hidden="1">#REF!</definedName>
    <definedName name="BExB0WE4PI3NOBXXVO9CTEN4DIU2" hidden="1">#REF!</definedName>
    <definedName name="BExB0Z8O1CQF2CWFBBHE8SNISDAO" localSheetId="19" hidden="1">#REF!</definedName>
    <definedName name="BExB0Z8O1CQF2CWFBBHE8SNISDAO" localSheetId="20" hidden="1">#REF!</definedName>
    <definedName name="BExB0Z8O1CQF2CWFBBHE8SNISDAO" hidden="1">#REF!</definedName>
    <definedName name="BExB10QNIVITUYS55OAEKK3VLJFE" localSheetId="19" hidden="1">#REF!</definedName>
    <definedName name="BExB10QNIVITUYS55OAEKK3VLJFE" localSheetId="20" hidden="1">#REF!</definedName>
    <definedName name="BExB10QNIVITUYS55OAEKK3VLJFE" hidden="1">#REF!</definedName>
    <definedName name="BExB15ZDRY4CIJ911DONP0KCY9KU" localSheetId="19" hidden="1">#REF!</definedName>
    <definedName name="BExB15ZDRY4CIJ911DONP0KCY9KU" localSheetId="20" hidden="1">#REF!</definedName>
    <definedName name="BExB15ZDRY4CIJ911DONP0KCY9KU" hidden="1">#REF!</definedName>
    <definedName name="BExB16VQY0O0RLZYJFU3OFEONVTE" localSheetId="19" hidden="1">#REF!</definedName>
    <definedName name="BExB16VQY0O0RLZYJFU3OFEONVTE" localSheetId="20" hidden="1">#REF!</definedName>
    <definedName name="BExB16VQY0O0RLZYJFU3OFEONVTE" hidden="1">#REF!</definedName>
    <definedName name="BExB1FKNY2UO4W5FUGFHJOA2WFGG" localSheetId="19" hidden="1">#REF!</definedName>
    <definedName name="BExB1FKNY2UO4W5FUGFHJOA2WFGG" localSheetId="20" hidden="1">#REF!</definedName>
    <definedName name="BExB1FKNY2UO4W5FUGFHJOA2WFGG" hidden="1">#REF!</definedName>
    <definedName name="BExB1GMD0PIDGTFBGQOPRWQSP9I4" localSheetId="19" hidden="1">#REF!</definedName>
    <definedName name="BExB1GMD0PIDGTFBGQOPRWQSP9I4" localSheetId="20" hidden="1">#REF!</definedName>
    <definedName name="BExB1GMD0PIDGTFBGQOPRWQSP9I4" hidden="1">#REF!</definedName>
    <definedName name="BExB1HZ0FHGNOS2URJWFD5G55OMO" localSheetId="19" hidden="1">#REF!</definedName>
    <definedName name="BExB1HZ0FHGNOS2URJWFD5G55OMO" localSheetId="20" hidden="1">#REF!</definedName>
    <definedName name="BExB1HZ0FHGNOS2URJWFD5G55OMO" hidden="1">#REF!</definedName>
    <definedName name="BExB1Q29OO6LNFNT1EQLA3KYE7MX" localSheetId="19" hidden="1">#REF!</definedName>
    <definedName name="BExB1Q29OO6LNFNT1EQLA3KYE7MX" localSheetId="20" hidden="1">#REF!</definedName>
    <definedName name="BExB1Q29OO6LNFNT1EQLA3KYE7MX" hidden="1">#REF!</definedName>
    <definedName name="BExB1TNRV5EBWZEHYLHI76T0FVA7" localSheetId="19" hidden="1">#REF!</definedName>
    <definedName name="BExB1TNRV5EBWZEHYLHI76T0FVA7" localSheetId="20" hidden="1">#REF!</definedName>
    <definedName name="BExB1TNRV5EBWZEHYLHI76T0FVA7" hidden="1">#REF!</definedName>
    <definedName name="BExB1WI6M8I0EEP1ANUQZCFY24EV" localSheetId="19" hidden="1">#REF!</definedName>
    <definedName name="BExB1WI6M8I0EEP1ANUQZCFY24EV" localSheetId="20" hidden="1">#REF!</definedName>
    <definedName name="BExB1WI6M8I0EEP1ANUQZCFY24EV" hidden="1">#REF!</definedName>
    <definedName name="BExB203OWC9QZA3BYOKQ18L4FUJE" localSheetId="19" hidden="1">#REF!</definedName>
    <definedName name="BExB203OWC9QZA3BYOKQ18L4FUJE" localSheetId="20" hidden="1">#REF!</definedName>
    <definedName name="BExB203OWC9QZA3BYOKQ18L4FUJE" hidden="1">#REF!</definedName>
    <definedName name="BExB2CJHTU7C591BR4WRL5L2F2K6" localSheetId="19" hidden="1">#REF!</definedName>
    <definedName name="BExB2CJHTU7C591BR4WRL5L2F2K6" localSheetId="20" hidden="1">#REF!</definedName>
    <definedName name="BExB2CJHTU7C591BR4WRL5L2F2K6" hidden="1">#REF!</definedName>
    <definedName name="BExB2K1AV4PGNS1O6C7D7AO411AX" localSheetId="19" hidden="1">#REF!</definedName>
    <definedName name="BExB2K1AV4PGNS1O6C7D7AO411AX" localSheetId="20" hidden="1">#REF!</definedName>
    <definedName name="BExB2K1AV4PGNS1O6C7D7AO411AX" hidden="1">#REF!</definedName>
    <definedName name="BExB2O2UYHKI324YE324E1N7FVIB" localSheetId="19" hidden="1">#REF!</definedName>
    <definedName name="BExB2O2UYHKI324YE324E1N7FVIB" localSheetId="20" hidden="1">#REF!</definedName>
    <definedName name="BExB2O2UYHKI324YE324E1N7FVIB" hidden="1">#REF!</definedName>
    <definedName name="BExB2Q0VJ0MU2URO3JOVUAVHEI3V" localSheetId="19" hidden="1">#REF!</definedName>
    <definedName name="BExB2Q0VJ0MU2URO3JOVUAVHEI3V" localSheetId="20" hidden="1">#REF!</definedName>
    <definedName name="BExB2Q0VJ0MU2URO3JOVUAVHEI3V" hidden="1">#REF!</definedName>
    <definedName name="BExB30IP1DNKNQ6PZ5ERUGR5MK4Z" localSheetId="19" hidden="1">#REF!</definedName>
    <definedName name="BExB30IP1DNKNQ6PZ5ERUGR5MK4Z" localSheetId="20" hidden="1">#REF!</definedName>
    <definedName name="BExB30IP1DNKNQ6PZ5ERUGR5MK4Z" hidden="1">#REF!</definedName>
    <definedName name="BExB385QW2BSSBXS953SSQN2ISSW" localSheetId="19" hidden="1">#REF!</definedName>
    <definedName name="BExB385QW2BSSBXS953SSQN2ISSW" localSheetId="20" hidden="1">#REF!</definedName>
    <definedName name="BExB385QW2BSSBXS953SSQN2ISSW" hidden="1">#REF!</definedName>
    <definedName name="BExB3DEMEV5D9G8FDHD4NQ9X2YNT" localSheetId="19" hidden="1">#REF!</definedName>
    <definedName name="BExB3DEMEV5D9G8FDHD4NQ9X2YNT" localSheetId="20" hidden="1">#REF!</definedName>
    <definedName name="BExB3DEMEV5D9G8FDHD4NQ9X2YNT" hidden="1">#REF!</definedName>
    <definedName name="BExB3RXU8AJQ86I5RXEWLGGR7R7C" localSheetId="19" hidden="1">#REF!</definedName>
    <definedName name="BExB3RXU8AJQ86I5RXEWLGGR7R7C" localSheetId="20" hidden="1">#REF!</definedName>
    <definedName name="BExB3RXU8AJQ86I5RXEWLGGR7R7C" hidden="1">#REF!</definedName>
    <definedName name="BExB442RX0T3L6HUL6X5T21CENW6" localSheetId="19" hidden="1">#REF!</definedName>
    <definedName name="BExB442RX0T3L6HUL6X5T21CENW6" localSheetId="20" hidden="1">#REF!</definedName>
    <definedName name="BExB442RX0T3L6HUL6X5T21CENW6" hidden="1">#REF!</definedName>
    <definedName name="BExB4ADD0L7417CII901XTFKXD1J" localSheetId="19" hidden="1">#REF!</definedName>
    <definedName name="BExB4ADD0L7417CII901XTFKXD1J" localSheetId="20" hidden="1">#REF!</definedName>
    <definedName name="BExB4ADD0L7417CII901XTFKXD1J" hidden="1">#REF!</definedName>
    <definedName name="BExB4DYU06HCGRIPBSWRCXK804UM" localSheetId="19" hidden="1">#REF!</definedName>
    <definedName name="BExB4DYU06HCGRIPBSWRCXK804UM" localSheetId="20" hidden="1">#REF!</definedName>
    <definedName name="BExB4DYU06HCGRIPBSWRCXK804UM" hidden="1">#REF!</definedName>
    <definedName name="BExB4HEZO4E597Q5M4M10LT8TLY3" localSheetId="19" hidden="1">#REF!</definedName>
    <definedName name="BExB4HEZO4E597Q5M4M10LT8TLY3" localSheetId="20" hidden="1">#REF!</definedName>
    <definedName name="BExB4HEZO4E597Q5M4M10LT8TLY3" hidden="1">#REF!</definedName>
    <definedName name="BExB4X01APD3Z8ZW6MVX1P8NAO7G" localSheetId="19" hidden="1">#REF!</definedName>
    <definedName name="BExB4X01APD3Z8ZW6MVX1P8NAO7G" localSheetId="20" hidden="1">#REF!</definedName>
    <definedName name="BExB4X01APD3Z8ZW6MVX1P8NAO7G" hidden="1">#REF!</definedName>
    <definedName name="BExB4Z3EZBGYYI33U0KQ8NEIH8PY" localSheetId="19" hidden="1">#REF!</definedName>
    <definedName name="BExB4Z3EZBGYYI33U0KQ8NEIH8PY" localSheetId="20" hidden="1">#REF!</definedName>
    <definedName name="BExB4Z3EZBGYYI33U0KQ8NEIH8PY" hidden="1">#REF!</definedName>
    <definedName name="BExB4ZJOLU1PXBMG4TPCCLTRMNRE" localSheetId="19" hidden="1">#REF!</definedName>
    <definedName name="BExB4ZJOLU1PXBMG4TPCCLTRMNRE" localSheetId="20" hidden="1">#REF!</definedName>
    <definedName name="BExB4ZJOLU1PXBMG4TPCCLTRMNRE" hidden="1">#REF!</definedName>
    <definedName name="BExB4ZZSDPL4Q05BMVT5TUN0IGKT" localSheetId="19" hidden="1">#REF!</definedName>
    <definedName name="BExB4ZZSDPL4Q05BMVT5TUN0IGKT" localSheetId="20" hidden="1">#REF!</definedName>
    <definedName name="BExB4ZZSDPL4Q05BMVT5TUN0IGKT" hidden="1">#REF!</definedName>
    <definedName name="BExB55368XW7UX657ZSPC6BFE92S" localSheetId="19" hidden="1">#REF!</definedName>
    <definedName name="BExB55368XW7UX657ZSPC6BFE92S" localSheetId="20" hidden="1">#REF!</definedName>
    <definedName name="BExB55368XW7UX657ZSPC6BFE92S" hidden="1">#REF!</definedName>
    <definedName name="BExB57MZEPL2SA2ONPK66YFLZWJU" localSheetId="19" hidden="1">#REF!</definedName>
    <definedName name="BExB57MZEPL2SA2ONPK66YFLZWJU" localSheetId="20" hidden="1">#REF!</definedName>
    <definedName name="BExB57MZEPL2SA2ONPK66YFLZWJU" hidden="1">#REF!</definedName>
    <definedName name="BExB5833OAOJ22VK1YK47FHUSVK2" localSheetId="19" hidden="1">#REF!</definedName>
    <definedName name="BExB5833OAOJ22VK1YK47FHUSVK2" localSheetId="20" hidden="1">#REF!</definedName>
    <definedName name="BExB5833OAOJ22VK1YK47FHUSVK2" hidden="1">#REF!</definedName>
    <definedName name="BExB58JDIHS42JZT9DJJMKA8QFCO" localSheetId="19" hidden="1">#REF!</definedName>
    <definedName name="BExB58JDIHS42JZT9DJJMKA8QFCO" localSheetId="20" hidden="1">#REF!</definedName>
    <definedName name="BExB58JDIHS42JZT9DJJMKA8QFCO" hidden="1">#REF!</definedName>
    <definedName name="BExB58U5FQC5JWV9CGC83HLLZUZI" localSheetId="19" hidden="1">#REF!</definedName>
    <definedName name="BExB58U5FQC5JWV9CGC83HLLZUZI" localSheetId="20" hidden="1">#REF!</definedName>
    <definedName name="BExB58U5FQC5JWV9CGC83HLLZUZI" hidden="1">#REF!</definedName>
    <definedName name="BExB5EDO9XUKHF74X3HAU2WPPHZH" localSheetId="19" hidden="1">#REF!</definedName>
    <definedName name="BExB5EDO9XUKHF74X3HAU2WPPHZH" localSheetId="20" hidden="1">#REF!</definedName>
    <definedName name="BExB5EDO9XUKHF74X3HAU2WPPHZH" hidden="1">#REF!</definedName>
    <definedName name="BExB5EDOQKZIQXT13IG1KLCZ474G" localSheetId="19" hidden="1">#REF!</definedName>
    <definedName name="BExB5EDOQKZIQXT13IG1KLCZ474G" localSheetId="20" hidden="1">#REF!</definedName>
    <definedName name="BExB5EDOQKZIQXT13IG1KLCZ474G" hidden="1">#REF!</definedName>
    <definedName name="BExB5G6EH68AYEP1UT0GHUEL3SLN" localSheetId="19" hidden="1">#REF!</definedName>
    <definedName name="BExB5G6EH68AYEP1UT0GHUEL3SLN" localSheetId="20" hidden="1">#REF!</definedName>
    <definedName name="BExB5G6EH68AYEP1UT0GHUEL3SLN" hidden="1">#REF!</definedName>
    <definedName name="BExB5LVGGXMNUN3D3452G3J62MKF" localSheetId="19" hidden="1">#REF!</definedName>
    <definedName name="BExB5LVGGXMNUN3D3452G3J62MKF" localSheetId="20" hidden="1">#REF!</definedName>
    <definedName name="BExB5LVGGXMNUN3D3452G3J62MKF" hidden="1">#REF!</definedName>
    <definedName name="BExB5QYVEZWFE5DQVHAM760EV05X" localSheetId="19" hidden="1">#REF!</definedName>
    <definedName name="BExB5QYVEZWFE5DQVHAM760EV05X" localSheetId="20" hidden="1">#REF!</definedName>
    <definedName name="BExB5QYVEZWFE5DQVHAM760EV05X" hidden="1">#REF!</definedName>
    <definedName name="BExB5U9IRH14EMOE0YGIE3WIVLFS" localSheetId="19" hidden="1">#REF!</definedName>
    <definedName name="BExB5U9IRH14EMOE0YGIE3WIVLFS" localSheetId="20" hidden="1">#REF!</definedName>
    <definedName name="BExB5U9IRH14EMOE0YGIE3WIVLFS" hidden="1">#REF!</definedName>
    <definedName name="BExB5V5WWQYPK4GCSYZQALJYGC94" localSheetId="19" hidden="1">#REF!</definedName>
    <definedName name="BExB5V5WWQYPK4GCSYZQALJYGC94" localSheetId="20" hidden="1">#REF!</definedName>
    <definedName name="BExB5V5WWQYPK4GCSYZQALJYGC94" hidden="1">#REF!</definedName>
    <definedName name="BExB5VWYMOV6BAIH7XUBBVPU7MMD" localSheetId="19" hidden="1">#REF!</definedName>
    <definedName name="BExB5VWYMOV6BAIH7XUBBVPU7MMD" localSheetId="20" hidden="1">#REF!</definedName>
    <definedName name="BExB5VWYMOV6BAIH7XUBBVPU7MMD" hidden="1">#REF!</definedName>
    <definedName name="BExB610DZWIJP1B72U9QM42COH2B" localSheetId="19" hidden="1">#REF!</definedName>
    <definedName name="BExB610DZWIJP1B72U9QM42COH2B" localSheetId="20" hidden="1">#REF!</definedName>
    <definedName name="BExB610DZWIJP1B72U9QM42COH2B" hidden="1">#REF!</definedName>
    <definedName name="BExB64AX81KEVMGZDXB25NB459SW" localSheetId="19" hidden="1">#REF!</definedName>
    <definedName name="BExB64AX81KEVMGZDXB25NB459SW" localSheetId="20" hidden="1">#REF!</definedName>
    <definedName name="BExB64AX81KEVMGZDXB25NB459SW" hidden="1">#REF!</definedName>
    <definedName name="BExB6C3FUAKK9ML5T767NMWGA9YB" localSheetId="19" hidden="1">#REF!</definedName>
    <definedName name="BExB6C3FUAKK9ML5T767NMWGA9YB" localSheetId="20" hidden="1">#REF!</definedName>
    <definedName name="BExB6C3FUAKK9ML5T767NMWGA9YB" hidden="1">#REF!</definedName>
    <definedName name="BExB6C8X6JYRLKZKK17VE3QUNL3D" localSheetId="19" hidden="1">#REF!</definedName>
    <definedName name="BExB6C8X6JYRLKZKK17VE3QUNL3D" localSheetId="20" hidden="1">#REF!</definedName>
    <definedName name="BExB6C8X6JYRLKZKK17VE3QUNL3D" hidden="1">#REF!</definedName>
    <definedName name="BExB6HN3QRFPXM71MDUK21BKM7PF" localSheetId="19" hidden="1">#REF!</definedName>
    <definedName name="BExB6HN3QRFPXM71MDUK21BKM7PF" localSheetId="20" hidden="1">#REF!</definedName>
    <definedName name="BExB6HN3QRFPXM71MDUK21BKM7PF" hidden="1">#REF!</definedName>
    <definedName name="BExB6I39SKL5BMHHDD9EED7FQD9Z" localSheetId="19" hidden="1">#REF!</definedName>
    <definedName name="BExB6I39SKL5BMHHDD9EED7FQD9Z" localSheetId="20" hidden="1">#REF!</definedName>
    <definedName name="BExB6I39SKL5BMHHDD9EED7FQD9Z" hidden="1">#REF!</definedName>
    <definedName name="BExB6IZMHCZ3LB7N73KD90YB1HBZ" localSheetId="19" hidden="1">#REF!</definedName>
    <definedName name="BExB6IZMHCZ3LB7N73KD90YB1HBZ" localSheetId="20" hidden="1">#REF!</definedName>
    <definedName name="BExB6IZMHCZ3LB7N73KD90YB1HBZ" hidden="1">#REF!</definedName>
    <definedName name="BExB719SGNX4Y8NE6JEXC555K596" localSheetId="19" hidden="1">#REF!</definedName>
    <definedName name="BExB719SGNX4Y8NE6JEXC555K596" localSheetId="20" hidden="1">#REF!</definedName>
    <definedName name="BExB719SGNX4Y8NE6JEXC555K596" hidden="1">#REF!</definedName>
    <definedName name="BExB7265DCHKS7V2OWRBXCZTEIW9" localSheetId="19" hidden="1">#REF!</definedName>
    <definedName name="BExB7265DCHKS7V2OWRBXCZTEIW9" localSheetId="20" hidden="1">#REF!</definedName>
    <definedName name="BExB7265DCHKS7V2OWRBXCZTEIW9" hidden="1">#REF!</definedName>
    <definedName name="BExB74PS5P9G0P09Y6DZSCX0FLTJ" localSheetId="19" hidden="1">#REF!</definedName>
    <definedName name="BExB74PS5P9G0P09Y6DZSCX0FLTJ" localSheetId="20" hidden="1">#REF!</definedName>
    <definedName name="BExB74PS5P9G0P09Y6DZSCX0FLTJ" hidden="1">#REF!</definedName>
    <definedName name="BExB78RH79J0MIF7H8CAZ0CFE88Q" localSheetId="19" hidden="1">#REF!</definedName>
    <definedName name="BExB78RH79J0MIF7H8CAZ0CFE88Q" localSheetId="20" hidden="1">#REF!</definedName>
    <definedName name="BExB78RH79J0MIF7H8CAZ0CFE88Q" hidden="1">#REF!</definedName>
    <definedName name="BExB7ELT09HGDVO5BJC1ZY9D09GZ" localSheetId="19" hidden="1">#REF!</definedName>
    <definedName name="BExB7ELT09HGDVO5BJC1ZY9D09GZ" localSheetId="20" hidden="1">#REF!</definedName>
    <definedName name="BExB7ELT09HGDVO5BJC1ZY9D09GZ" hidden="1">#REF!</definedName>
    <definedName name="BExB7F7EIHG0MYMQYUVG9HIZPHMZ" localSheetId="19" hidden="1">#REF!</definedName>
    <definedName name="BExB7F7EIHG0MYMQYUVG9HIZPHMZ" localSheetId="20" hidden="1">#REF!</definedName>
    <definedName name="BExB7F7EIHG0MYMQYUVG9HIZPHMZ" hidden="1">#REF!</definedName>
    <definedName name="BExB806PAXX70XUTA3ZI7OORD78R" localSheetId="19" hidden="1">#REF!</definedName>
    <definedName name="BExB806PAXX70XUTA3ZI7OORD78R" localSheetId="20" hidden="1">#REF!</definedName>
    <definedName name="BExB806PAXX70XUTA3ZI7OORD78R" hidden="1">#REF!</definedName>
    <definedName name="BExB83199EQQS6I5HE7WADNCK8OE" localSheetId="19" hidden="1">#REF!</definedName>
    <definedName name="BExB83199EQQS6I5HE7WADNCK8OE" localSheetId="20" hidden="1">#REF!</definedName>
    <definedName name="BExB83199EQQS6I5HE7WADNCK8OE" hidden="1">#REF!</definedName>
    <definedName name="BExB8HF4UBVZKQCSRFRUQL2EE6VL" localSheetId="19" hidden="1">#REF!</definedName>
    <definedName name="BExB8HF4UBVZKQCSRFRUQL2EE6VL" localSheetId="20" hidden="1">#REF!</definedName>
    <definedName name="BExB8HF4UBVZKQCSRFRUQL2EE6VL" hidden="1">#REF!</definedName>
    <definedName name="BExB8HKHKZ1ORJZUYGG2M4VSCC39" localSheetId="19" hidden="1">#REF!</definedName>
    <definedName name="BExB8HKHKZ1ORJZUYGG2M4VSCC39" localSheetId="20" hidden="1">#REF!</definedName>
    <definedName name="BExB8HKHKZ1ORJZUYGG2M4VSCC39" hidden="1">#REF!</definedName>
    <definedName name="BExB8HV9YUS1Q77M9SNFRKDLU5HS" localSheetId="19" hidden="1">#REF!</definedName>
    <definedName name="BExB8HV9YUS1Q77M9SNFRKDLU5HS" localSheetId="20" hidden="1">#REF!</definedName>
    <definedName name="BExB8HV9YUS1Q77M9SNFRKDLU5HS" hidden="1">#REF!</definedName>
    <definedName name="BExB8QPH8DC5BESEVPSMBCWVN6PO" localSheetId="19" hidden="1">#REF!</definedName>
    <definedName name="BExB8QPH8DC5BESEVPSMBCWVN6PO" localSheetId="20" hidden="1">#REF!</definedName>
    <definedName name="BExB8QPH8DC5BESEVPSMBCWVN6PO" hidden="1">#REF!</definedName>
    <definedName name="BExB8U5N0D85YR8APKN3PPKG0FWP" localSheetId="19" hidden="1">#REF!</definedName>
    <definedName name="BExB8U5N0D85YR8APKN3PPKG0FWP" localSheetId="20" hidden="1">#REF!</definedName>
    <definedName name="BExB8U5N0D85YR8APKN3PPKG0FWP" hidden="1">#REF!</definedName>
    <definedName name="BExB93G413CK5DKO7925ZHSOBGIN" localSheetId="19" hidden="1">#REF!</definedName>
    <definedName name="BExB93G413CK5DKO7925ZHSOBGIN" localSheetId="20" hidden="1">#REF!</definedName>
    <definedName name="BExB93G413CK5DKO7925ZHSOBGIN" hidden="1">#REF!</definedName>
    <definedName name="BExB96LBXL1JW5A4PP93UJ9UDLKZ" localSheetId="19" hidden="1">#REF!</definedName>
    <definedName name="BExB96LBXL1JW5A4PP93UJ9UDLKZ" localSheetId="20" hidden="1">#REF!</definedName>
    <definedName name="BExB96LBXL1JW5A4PP93UJ9UDLKZ" hidden="1">#REF!</definedName>
    <definedName name="BExB9DHI5I2TJ2LXYPM98EE81L27" localSheetId="19" hidden="1">#REF!</definedName>
    <definedName name="BExB9DHI5I2TJ2LXYPM98EE81L27" localSheetId="20" hidden="1">#REF!</definedName>
    <definedName name="BExB9DHI5I2TJ2LXYPM98EE81L27" hidden="1">#REF!</definedName>
    <definedName name="BExB9G6LZG5OQUY0GZLHX066V3D4" localSheetId="19" hidden="1">#REF!</definedName>
    <definedName name="BExB9G6LZG5OQUY0GZLHX066V3D4" localSheetId="20" hidden="1">#REF!</definedName>
    <definedName name="BExB9G6LZG5OQUY0GZLHX066V3D4" hidden="1">#REF!</definedName>
    <definedName name="BExB9IFG9FW3RQUDIMDFKIYDB4HE" localSheetId="19" hidden="1">#REF!</definedName>
    <definedName name="BExB9IFG9FW3RQUDIMDFKIYDB4HE" localSheetId="20" hidden="1">#REF!</definedName>
    <definedName name="BExB9IFG9FW3RQUDIMDFKIYDB4HE" hidden="1">#REF!</definedName>
    <definedName name="BExB9NDIZ7LGMTL8351GRA6VK2K0" localSheetId="19" hidden="1">#REF!</definedName>
    <definedName name="BExB9NDIZ7LGMTL8351GRA6VK2K0" localSheetId="20" hidden="1">#REF!</definedName>
    <definedName name="BExB9NDIZ7LGMTL8351GRA6VK2K0" hidden="1">#REF!</definedName>
    <definedName name="BExB9Q2MZZHBGW8QQKVEYIMJBPIE" localSheetId="19" hidden="1">#REF!</definedName>
    <definedName name="BExB9Q2MZZHBGW8QQKVEYIMJBPIE" localSheetId="20" hidden="1">#REF!</definedName>
    <definedName name="BExB9Q2MZZHBGW8QQKVEYIMJBPIE" hidden="1">#REF!</definedName>
    <definedName name="BExBA1GON0EZRJ20UYPILAPLNQWM" localSheetId="19" hidden="1">#REF!</definedName>
    <definedName name="BExBA1GON0EZRJ20UYPILAPLNQWM" localSheetId="20" hidden="1">#REF!</definedName>
    <definedName name="BExBA1GON0EZRJ20UYPILAPLNQWM" hidden="1">#REF!</definedName>
    <definedName name="BExBA525BALJ5HMTDMMSM5WWJ1YW" localSheetId="19" hidden="1">#REF!</definedName>
    <definedName name="BExBA525BALJ5HMTDMMSM5WWJ1YW" localSheetId="20" hidden="1">#REF!</definedName>
    <definedName name="BExBA525BALJ5HMTDMMSM5WWJ1YW" hidden="1">#REF!</definedName>
    <definedName name="BExBA69ASGYRZW1G1DYIS9QRRTBN" localSheetId="19" hidden="1">#REF!</definedName>
    <definedName name="BExBA69ASGYRZW1G1DYIS9QRRTBN" localSheetId="20" hidden="1">#REF!</definedName>
    <definedName name="BExBA69ASGYRZW1G1DYIS9QRRTBN" hidden="1">#REF!</definedName>
    <definedName name="BExBA6K42582A14WFFWQ3Q8QQWB6" localSheetId="19" hidden="1">#REF!</definedName>
    <definedName name="BExBA6K42582A14WFFWQ3Q8QQWB6" localSheetId="20" hidden="1">#REF!</definedName>
    <definedName name="BExBA6K42582A14WFFWQ3Q8QQWB6" hidden="1">#REF!</definedName>
    <definedName name="BExBA8I5D4R8R2PYQ1K16TWGTOEP" localSheetId="19" hidden="1">#REF!</definedName>
    <definedName name="BExBA8I5D4R8R2PYQ1K16TWGTOEP" localSheetId="20" hidden="1">#REF!</definedName>
    <definedName name="BExBA8I5D4R8R2PYQ1K16TWGTOEP" hidden="1">#REF!</definedName>
    <definedName name="BExBA93PE0DGUUTA7LLSIGBIXWE5" localSheetId="19" hidden="1">#REF!</definedName>
    <definedName name="BExBA93PE0DGUUTA7LLSIGBIXWE5" localSheetId="20" hidden="1">#REF!</definedName>
    <definedName name="BExBA93PE0DGUUTA7LLSIGBIXWE5" hidden="1">#REF!</definedName>
    <definedName name="BExBABCQMR685CQ1SC8CECO7GTGB" localSheetId="19" hidden="1">#REF!</definedName>
    <definedName name="BExBABCQMR685CQ1SC8CECO7GTGB" localSheetId="20" hidden="1">#REF!</definedName>
    <definedName name="BExBABCQMR685CQ1SC8CECO7GTGB" hidden="1">#REF!</definedName>
    <definedName name="BExBAI8X0FKDQJ6YZJQDTTG4ZCWY" localSheetId="19" hidden="1">#REF!</definedName>
    <definedName name="BExBAI8X0FKDQJ6YZJQDTTG4ZCWY" localSheetId="20" hidden="1">#REF!</definedName>
    <definedName name="BExBAI8X0FKDQJ6YZJQDTTG4ZCWY" hidden="1">#REF!</definedName>
    <definedName name="BExBAKN7XIBAXCF9PCNVS038PCQO" localSheetId="19" hidden="1">#REF!</definedName>
    <definedName name="BExBAKN7XIBAXCF9PCNVS038PCQO" localSheetId="20" hidden="1">#REF!</definedName>
    <definedName name="BExBAKN7XIBAXCF9PCNVS038PCQO" hidden="1">#REF!</definedName>
    <definedName name="BExBAKXZ7PBW3DDKKA5MWC1ZUC7O" localSheetId="19" hidden="1">#REF!</definedName>
    <definedName name="BExBAKXZ7PBW3DDKKA5MWC1ZUC7O" localSheetId="20" hidden="1">#REF!</definedName>
    <definedName name="BExBAKXZ7PBW3DDKKA5MWC1ZUC7O" hidden="1">#REF!</definedName>
    <definedName name="BExBAO8NLXZXHO6KCIECSFCH3RR0" localSheetId="19" hidden="1">#REF!</definedName>
    <definedName name="BExBAO8NLXZXHO6KCIECSFCH3RR0" localSheetId="20" hidden="1">#REF!</definedName>
    <definedName name="BExBAO8NLXZXHO6KCIECSFCH3RR0" hidden="1">#REF!</definedName>
    <definedName name="BExBAOOT1KBSIEISN1ADL4RMY879" localSheetId="19" hidden="1">#REF!</definedName>
    <definedName name="BExBAOOT1KBSIEISN1ADL4RMY879" localSheetId="20" hidden="1">#REF!</definedName>
    <definedName name="BExBAOOT1KBSIEISN1ADL4RMY879" hidden="1">#REF!</definedName>
    <definedName name="BExBAVKX8Q09370X1GCZWJ4E91YJ" localSheetId="19" hidden="1">#REF!</definedName>
    <definedName name="BExBAVKX8Q09370X1GCZWJ4E91YJ" localSheetId="20" hidden="1">#REF!</definedName>
    <definedName name="BExBAVKX8Q09370X1GCZWJ4E91YJ" hidden="1">#REF!</definedName>
    <definedName name="BExBAX2X2ENJYO4QTR5VAIQ86L7B" localSheetId="19" hidden="1">#REF!</definedName>
    <definedName name="BExBAX2X2ENJYO4QTR5VAIQ86L7B" localSheetId="20" hidden="1">#REF!</definedName>
    <definedName name="BExBAX2X2ENJYO4QTR5VAIQ86L7B" hidden="1">#REF!</definedName>
    <definedName name="BExBAZ13D3F1DVJQ6YJ8JGUYEYJE" localSheetId="19" hidden="1">#REF!</definedName>
    <definedName name="BExBAZ13D3F1DVJQ6YJ8JGUYEYJE" localSheetId="20" hidden="1">#REF!</definedName>
    <definedName name="BExBAZ13D3F1DVJQ6YJ8JGUYEYJE" hidden="1">#REF!</definedName>
    <definedName name="BExBBMPCB1QOZY8WWEX4J21JDE6U" localSheetId="19" hidden="1">#REF!</definedName>
    <definedName name="BExBBMPCB1QOZY8WWEX4J21JDE6U" localSheetId="20" hidden="1">#REF!</definedName>
    <definedName name="BExBBMPCB1QOZY8WWEX4J21JDE6U" hidden="1">#REF!</definedName>
    <definedName name="BExBBU1QQWUE0YFG7O1TN0RFLSSG" localSheetId="19" hidden="1">#REF!</definedName>
    <definedName name="BExBBU1QQWUE0YFG7O1TN0RFLSSG" localSheetId="20" hidden="1">#REF!</definedName>
    <definedName name="BExBBU1QQWUE0YFG7O1TN0RFLSSG" hidden="1">#REF!</definedName>
    <definedName name="BExBBUCJQRR74Q7GPWDEZXYK2KJL" localSheetId="19" hidden="1">#REF!</definedName>
    <definedName name="BExBBUCJQRR74Q7GPWDEZXYK2KJL" localSheetId="20" hidden="1">#REF!</definedName>
    <definedName name="BExBBUCJQRR74Q7GPWDEZXYK2KJL" hidden="1">#REF!</definedName>
    <definedName name="BExBBV8XVMD9CKZY711T0BN7H3PM" localSheetId="19" hidden="1">#REF!</definedName>
    <definedName name="BExBBV8XVMD9CKZY711T0BN7H3PM" localSheetId="20" hidden="1">#REF!</definedName>
    <definedName name="BExBBV8XVMD9CKZY711T0BN7H3PM" hidden="1">#REF!</definedName>
    <definedName name="BExBC78HXWXHO3XAB6E8NVTBGLJS" localSheetId="19" hidden="1">#REF!</definedName>
    <definedName name="BExBC78HXWXHO3XAB6E8NVTBGLJS" localSheetId="20" hidden="1">#REF!</definedName>
    <definedName name="BExBC78HXWXHO3XAB6E8NVTBGLJS" hidden="1">#REF!</definedName>
    <definedName name="BExBCFH3SMGZ2IPHFB6BCM9O3W0H" localSheetId="19" hidden="1">#REF!</definedName>
    <definedName name="BExBCFH3SMGZ2IPHFB6BCM9O3W0H" localSheetId="20" hidden="1">#REF!</definedName>
    <definedName name="BExBCFH3SMGZ2IPHFB6BCM9O3W0H" hidden="1">#REF!</definedName>
    <definedName name="BExBCK9SCAABKOT9IP6TEPRR7YDT" localSheetId="19" hidden="1">#REF!</definedName>
    <definedName name="BExBCK9SCAABKOT9IP6TEPRR7YDT" localSheetId="20" hidden="1">#REF!</definedName>
    <definedName name="BExBCK9SCAABKOT9IP6TEPRR7YDT" hidden="1">#REF!</definedName>
    <definedName name="BExBCKKJTIRKC1RZJRTK65HHLX4W" localSheetId="19" hidden="1">#REF!</definedName>
    <definedName name="BExBCKKJTIRKC1RZJRTK65HHLX4W" localSheetId="20" hidden="1">#REF!</definedName>
    <definedName name="BExBCKKJTIRKC1RZJRTK65HHLX4W" hidden="1">#REF!</definedName>
    <definedName name="BExBCLMEPAN3XXX174TU8SS0627Q" localSheetId="19" hidden="1">#REF!</definedName>
    <definedName name="BExBCLMEPAN3XXX174TU8SS0627Q" localSheetId="20" hidden="1">#REF!</definedName>
    <definedName name="BExBCLMEPAN3XXX174TU8SS0627Q" hidden="1">#REF!</definedName>
    <definedName name="BExBCRBEYR2KZ8FAQFZ2NHY13WIY" localSheetId="19" hidden="1">#REF!</definedName>
    <definedName name="BExBCRBEYR2KZ8FAQFZ2NHY13WIY" localSheetId="20" hidden="1">#REF!</definedName>
    <definedName name="BExBCRBEYR2KZ8FAQFZ2NHY13WIY" hidden="1">#REF!</definedName>
    <definedName name="BExBD4I559NXSV6J07Q343TKYMVJ" localSheetId="19" hidden="1">#REF!</definedName>
    <definedName name="BExBD4I559NXSV6J07Q343TKYMVJ" localSheetId="20" hidden="1">#REF!</definedName>
    <definedName name="BExBD4I559NXSV6J07Q343TKYMVJ" hidden="1">#REF!</definedName>
    <definedName name="BExBD9W8C0W9N6L1AFL18JP4H94W" localSheetId="19" hidden="1">#REF!</definedName>
    <definedName name="BExBD9W8C0W9N6L1AFL18JP4H94W" localSheetId="20" hidden="1">#REF!</definedName>
    <definedName name="BExBD9W8C0W9N6L1AFL18JP4H94W" hidden="1">#REF!</definedName>
    <definedName name="BExBDBZQLTX3OGFYGULQFK5WEZU5" localSheetId="19" hidden="1">#REF!</definedName>
    <definedName name="BExBDBZQLTX3OGFYGULQFK5WEZU5" localSheetId="20" hidden="1">#REF!</definedName>
    <definedName name="BExBDBZQLTX3OGFYGULQFK5WEZU5" hidden="1">#REF!</definedName>
    <definedName name="BExBDJS9TUEU8Z84IV59E5V4T8K6" localSheetId="19" hidden="1">#REF!</definedName>
    <definedName name="BExBDJS9TUEU8Z84IV59E5V4T8K6" localSheetId="20" hidden="1">#REF!</definedName>
    <definedName name="BExBDJS9TUEU8Z84IV59E5V4T8K6" hidden="1">#REF!</definedName>
    <definedName name="BExBDKOMSVH4XMH52CFJ3F028I9R" localSheetId="19" hidden="1">#REF!</definedName>
    <definedName name="BExBDKOMSVH4XMH52CFJ3F028I9R" localSheetId="20" hidden="1">#REF!</definedName>
    <definedName name="BExBDKOMSVH4XMH52CFJ3F028I9R" hidden="1">#REF!</definedName>
    <definedName name="BExBDSRXVZQ0W5WXQMP5XD00GRRL" localSheetId="19" hidden="1">#REF!</definedName>
    <definedName name="BExBDSRXVZQ0W5WXQMP5XD00GRRL" localSheetId="20" hidden="1">#REF!</definedName>
    <definedName name="BExBDSRXVZQ0W5WXQMP5XD00GRRL" hidden="1">#REF!</definedName>
    <definedName name="BExBDTJ0J7XEHB9OATXFF5I8FZBJ" localSheetId="19" hidden="1">#REF!</definedName>
    <definedName name="BExBDTJ0J7XEHB9OATXFF5I8FZBJ" localSheetId="20" hidden="1">#REF!</definedName>
    <definedName name="BExBDTJ0J7XEHB9OATXFF5I8FZBJ" hidden="1">#REF!</definedName>
    <definedName name="BExBDUVGK3E1J4JY9ZYTS7V14BLY" localSheetId="19" hidden="1">#REF!</definedName>
    <definedName name="BExBDUVGK3E1J4JY9ZYTS7V14BLY" localSheetId="20" hidden="1">#REF!</definedName>
    <definedName name="BExBDUVGK3E1J4JY9ZYTS7V14BLY" hidden="1">#REF!</definedName>
    <definedName name="BExBE0KGY14GSWOGPU4HSJRLD2UD" localSheetId="19" hidden="1">#REF!</definedName>
    <definedName name="BExBE0KGY14GSWOGPU4HSJRLD2UD" localSheetId="20" hidden="1">#REF!</definedName>
    <definedName name="BExBE0KGY14GSWOGPU4HSJRLD2UD" hidden="1">#REF!</definedName>
    <definedName name="BExBE162OSBKD30I7T1DKKPT3I9I" localSheetId="19" hidden="1">#REF!</definedName>
    <definedName name="BExBE162OSBKD30I7T1DKKPT3I9I" localSheetId="20" hidden="1">#REF!</definedName>
    <definedName name="BExBE162OSBKD30I7T1DKKPT3I9I" hidden="1">#REF!</definedName>
    <definedName name="BExBEC9ATLQZF86W1M3APSM4HEOH" localSheetId="19" hidden="1">#REF!</definedName>
    <definedName name="BExBEC9ATLQZF86W1M3APSM4HEOH" localSheetId="20" hidden="1">#REF!</definedName>
    <definedName name="BExBEC9ATLQZF86W1M3APSM4HEOH" hidden="1">#REF!</definedName>
    <definedName name="BExBEXU4CFCM1P5CTZ4NE14PBGDA" localSheetId="19" hidden="1">#REF!</definedName>
    <definedName name="BExBEXU4CFCM1P5CTZ4NE14PBGDA" localSheetId="20" hidden="1">#REF!</definedName>
    <definedName name="BExBEXU4CFCM1P5CTZ4NE14PBGDA" hidden="1">#REF!</definedName>
    <definedName name="BExBEYFQJE9YK12A6JBMRFKEC7RN" localSheetId="19" hidden="1">#REF!</definedName>
    <definedName name="BExBEYFQJE9YK12A6JBMRFKEC7RN" localSheetId="20" hidden="1">#REF!</definedName>
    <definedName name="BExBEYFQJE9YK12A6JBMRFKEC7RN" hidden="1">#REF!</definedName>
    <definedName name="BExBG1ED81J2O4A2S5F5Y3BPHMCR" localSheetId="19" hidden="1">#REF!</definedName>
    <definedName name="BExBG1ED81J2O4A2S5F5Y3BPHMCR" localSheetId="20" hidden="1">#REF!</definedName>
    <definedName name="BExBG1ED81J2O4A2S5F5Y3BPHMCR" hidden="1">#REF!</definedName>
    <definedName name="BExCRK0K58VDM9V35DGI6VK8C92V" localSheetId="19" hidden="1">#REF!</definedName>
    <definedName name="BExCRK0K58VDM9V35DGI6VK8C92V" localSheetId="20" hidden="1">#REF!</definedName>
    <definedName name="BExCRK0K58VDM9V35DGI6VK8C92V" hidden="1">#REF!</definedName>
    <definedName name="BExCRLIHS7466WFJ3RPIUGGXYESZ" localSheetId="19" hidden="1">#REF!</definedName>
    <definedName name="BExCRLIHS7466WFJ3RPIUGGXYESZ" localSheetId="20" hidden="1">#REF!</definedName>
    <definedName name="BExCRLIHS7466WFJ3RPIUGGXYESZ" hidden="1">#REF!</definedName>
    <definedName name="BExCRXSXMF4LHAQZHN64FXJPMVZ7" localSheetId="19" hidden="1">#REF!</definedName>
    <definedName name="BExCRXSXMF4LHAQZHN64FXJPMVZ7" localSheetId="20" hidden="1">#REF!</definedName>
    <definedName name="BExCRXSXMF4LHAQZHN64FXJPMVZ7" hidden="1">#REF!</definedName>
    <definedName name="BExCS1EDDUEAEWHVYXHIP9I1WCJH" localSheetId="19" hidden="1">#REF!</definedName>
    <definedName name="BExCS1EDDUEAEWHVYXHIP9I1WCJH" localSheetId="20" hidden="1">#REF!</definedName>
    <definedName name="BExCS1EDDUEAEWHVYXHIP9I1WCJH" hidden="1">#REF!</definedName>
    <definedName name="BExCS1P5QG0X3OTHKX07RALOE5T5" localSheetId="19" hidden="1">#REF!</definedName>
    <definedName name="BExCS1P5QG0X3OTHKX07RALOE5T5" localSheetId="20" hidden="1">#REF!</definedName>
    <definedName name="BExCS1P5QG0X3OTHKX07RALOE5T5" hidden="1">#REF!</definedName>
    <definedName name="BExCS7ZPMHFJ4UJDAL8CQOLSZ13B" localSheetId="19" hidden="1">#REF!</definedName>
    <definedName name="BExCS7ZPMHFJ4UJDAL8CQOLSZ13B" localSheetId="20" hidden="1">#REF!</definedName>
    <definedName name="BExCS7ZPMHFJ4UJDAL8CQOLSZ13B" hidden="1">#REF!</definedName>
    <definedName name="BExCS8W4NJUZH9S1CYB6XSDLEPBW" localSheetId="19" hidden="1">#REF!</definedName>
    <definedName name="BExCS8W4NJUZH9S1CYB6XSDLEPBW" localSheetId="20" hidden="1">#REF!</definedName>
    <definedName name="BExCS8W4NJUZH9S1CYB6XSDLEPBW" hidden="1">#REF!</definedName>
    <definedName name="BExCSAE1M6G20R41J0Y24YNN0YC1" localSheetId="19" hidden="1">#REF!</definedName>
    <definedName name="BExCSAE1M6G20R41J0Y24YNN0YC1" localSheetId="20" hidden="1">#REF!</definedName>
    <definedName name="BExCSAE1M6G20R41J0Y24YNN0YC1" hidden="1">#REF!</definedName>
    <definedName name="BExCSAOUZOYKHN7HV511TO8VDJ02" localSheetId="19" hidden="1">#REF!</definedName>
    <definedName name="BExCSAOUZOYKHN7HV511TO8VDJ02" localSheetId="20" hidden="1">#REF!</definedName>
    <definedName name="BExCSAOUZOYKHN7HV511TO8VDJ02" hidden="1">#REF!</definedName>
    <definedName name="BExCSJ2XVKHN6ULCF7JML0TCRKEO" localSheetId="19" hidden="1">#REF!</definedName>
    <definedName name="BExCSJ2XVKHN6ULCF7JML0TCRKEO" localSheetId="20" hidden="1">#REF!</definedName>
    <definedName name="BExCSJ2XVKHN6ULCF7JML0TCRKEO" hidden="1">#REF!</definedName>
    <definedName name="BExCSMOFTXSUEC1T46LR1UPYRCX5" localSheetId="19" hidden="1">#REF!</definedName>
    <definedName name="BExCSMOFTXSUEC1T46LR1UPYRCX5" localSheetId="20" hidden="1">#REF!</definedName>
    <definedName name="BExCSMOFTXSUEC1T46LR1UPYRCX5" hidden="1">#REF!</definedName>
    <definedName name="BExCSSDG3TM6TPKS19E9QYJEELZ6" localSheetId="19" hidden="1">#REF!</definedName>
    <definedName name="BExCSSDG3TM6TPKS19E9QYJEELZ6" localSheetId="20" hidden="1">#REF!</definedName>
    <definedName name="BExCSSDG3TM6TPKS19E9QYJEELZ6" hidden="1">#REF!</definedName>
    <definedName name="BExCSZV7U67UWXL2HKJNM5W1E4OO" localSheetId="19" hidden="1">#REF!</definedName>
    <definedName name="BExCSZV7U67UWXL2HKJNM5W1E4OO" localSheetId="20" hidden="1">#REF!</definedName>
    <definedName name="BExCSZV7U67UWXL2HKJNM5W1E4OO" hidden="1">#REF!</definedName>
    <definedName name="BExCT4NSDT61OCH04Y2QIFIOP75H" localSheetId="19" hidden="1">#REF!</definedName>
    <definedName name="BExCT4NSDT61OCH04Y2QIFIOP75H" localSheetId="20" hidden="1">#REF!</definedName>
    <definedName name="BExCT4NSDT61OCH04Y2QIFIOP75H" hidden="1">#REF!</definedName>
    <definedName name="BExCTHZWIPJVLE56GATEFKPIKLK2" localSheetId="19" hidden="1">#REF!</definedName>
    <definedName name="BExCTHZWIPJVLE56GATEFKPIKLK2" localSheetId="20" hidden="1">#REF!</definedName>
    <definedName name="BExCTHZWIPJVLE56GATEFKPIKLK2" hidden="1">#REF!</definedName>
    <definedName name="BExCTW8G3VCZ55S09HTUGXKB1P2M" localSheetId="19" hidden="1">#REF!</definedName>
    <definedName name="BExCTW8G3VCZ55S09HTUGXKB1P2M" localSheetId="20" hidden="1">#REF!</definedName>
    <definedName name="BExCTW8G3VCZ55S09HTUGXKB1P2M" hidden="1">#REF!</definedName>
    <definedName name="BExCTYS2KX0QANOLT8LGZ9WV3S3T" localSheetId="19" hidden="1">#REF!</definedName>
    <definedName name="BExCTYS2KX0QANOLT8LGZ9WV3S3T" localSheetId="20" hidden="1">#REF!</definedName>
    <definedName name="BExCTYS2KX0QANOLT8LGZ9WV3S3T" hidden="1">#REF!</definedName>
    <definedName name="BExCTZ2V6H9TT6LFGK3SADZ2TIGQ" localSheetId="19" hidden="1">#REF!</definedName>
    <definedName name="BExCTZ2V6H9TT6LFGK3SADZ2TIGQ" localSheetId="20" hidden="1">#REF!</definedName>
    <definedName name="BExCTZ2V6H9TT6LFGK3SADZ2TIGQ" hidden="1">#REF!</definedName>
    <definedName name="BExCTZZ9JNES4EDHW97NP0EGQALX" localSheetId="19" hidden="1">#REF!</definedName>
    <definedName name="BExCTZZ9JNES4EDHW97NP0EGQALX" localSheetId="20" hidden="1">#REF!</definedName>
    <definedName name="BExCTZZ9JNES4EDHW97NP0EGQALX" hidden="1">#REF!</definedName>
    <definedName name="BExCU0A1V6NMZQ9ASYJ8QIVQ5UR2" localSheetId="19" hidden="1">#REF!</definedName>
    <definedName name="BExCU0A1V6NMZQ9ASYJ8QIVQ5UR2" localSheetId="20" hidden="1">#REF!</definedName>
    <definedName name="BExCU0A1V6NMZQ9ASYJ8QIVQ5UR2" hidden="1">#REF!</definedName>
    <definedName name="BExCU2834920JBHSPCRC4UF80OLL" localSheetId="19" hidden="1">#REF!</definedName>
    <definedName name="BExCU2834920JBHSPCRC4UF80OLL" localSheetId="20" hidden="1">#REF!</definedName>
    <definedName name="BExCU2834920JBHSPCRC4UF80OLL" hidden="1">#REF!</definedName>
    <definedName name="BExCU8O54I3P3WRYWY1CRP3S78QY" localSheetId="19" hidden="1">#REF!</definedName>
    <definedName name="BExCU8O54I3P3WRYWY1CRP3S78QY" localSheetId="20" hidden="1">#REF!</definedName>
    <definedName name="BExCU8O54I3P3WRYWY1CRP3S78QY" hidden="1">#REF!</definedName>
    <definedName name="BExCUDRJO23YOKT8GPWOVQ4XEHF5" localSheetId="19" hidden="1">#REF!</definedName>
    <definedName name="BExCUDRJO23YOKT8GPWOVQ4XEHF5" localSheetId="20" hidden="1">#REF!</definedName>
    <definedName name="BExCUDRJO23YOKT8GPWOVQ4XEHF5" hidden="1">#REF!</definedName>
    <definedName name="BExCULEOALM7SEHVMQC4B4N25MRM" localSheetId="19" hidden="1">#REF!</definedName>
    <definedName name="BExCULEOALM7SEHVMQC4B4N25MRM" localSheetId="20" hidden="1">#REF!</definedName>
    <definedName name="BExCULEOALM7SEHVMQC4B4N25MRM" hidden="1">#REF!</definedName>
    <definedName name="BExCUPAXFR16YMWL30ME3F3BSRDZ" localSheetId="19" hidden="1">#REF!</definedName>
    <definedName name="BExCUPAXFR16YMWL30ME3F3BSRDZ" localSheetId="20" hidden="1">#REF!</definedName>
    <definedName name="BExCUPAXFR16YMWL30ME3F3BSRDZ" hidden="1">#REF!</definedName>
    <definedName name="BExCUR94DHCE47PUUWEMT5QZOYR2" localSheetId="19" hidden="1">#REF!</definedName>
    <definedName name="BExCUR94DHCE47PUUWEMT5QZOYR2" localSheetId="20" hidden="1">#REF!</definedName>
    <definedName name="BExCUR94DHCE47PUUWEMT5QZOYR2" hidden="1">#REF!</definedName>
    <definedName name="BExCV5HJSTBNPQZVGYJY9AZ4IJ26" localSheetId="19" hidden="1">#REF!</definedName>
    <definedName name="BExCV5HJSTBNPQZVGYJY9AZ4IJ26" localSheetId="20" hidden="1">#REF!</definedName>
    <definedName name="BExCV5HJSTBNPQZVGYJY9AZ4IJ26" hidden="1">#REF!</definedName>
    <definedName name="BExCV634L7SVHGB0UDDTRRQ2Q72H" localSheetId="19" hidden="1">#REF!</definedName>
    <definedName name="BExCV634L7SVHGB0UDDTRRQ2Q72H" localSheetId="20" hidden="1">#REF!</definedName>
    <definedName name="BExCV634L7SVHGB0UDDTRRQ2Q72H" hidden="1">#REF!</definedName>
    <definedName name="BExCVBXGSXT9FWJRG62PX9S1RK83" localSheetId="19" hidden="1">#REF!</definedName>
    <definedName name="BExCVBXGSXT9FWJRG62PX9S1RK83" localSheetId="20" hidden="1">#REF!</definedName>
    <definedName name="BExCVBXGSXT9FWJRG62PX9S1RK83" hidden="1">#REF!</definedName>
    <definedName name="BExCVHBNLOHNFS0JAV3I1XGPNH9W" localSheetId="19" hidden="1">#REF!</definedName>
    <definedName name="BExCVHBNLOHNFS0JAV3I1XGPNH9W" localSheetId="20" hidden="1">#REF!</definedName>
    <definedName name="BExCVHBNLOHNFS0JAV3I1XGPNH9W" hidden="1">#REF!</definedName>
    <definedName name="BExCVI86R31A2IOZIEBY1FJLVILD" localSheetId="19" hidden="1">#REF!</definedName>
    <definedName name="BExCVI86R31A2IOZIEBY1FJLVILD" localSheetId="20" hidden="1">#REF!</definedName>
    <definedName name="BExCVI86R31A2IOZIEBY1FJLVILD" hidden="1">#REF!</definedName>
    <definedName name="BExCVKGZXE0I9EIXKBZVSGSEY2RR" localSheetId="19" hidden="1">#REF!</definedName>
    <definedName name="BExCVKGZXE0I9EIXKBZVSGSEY2RR" localSheetId="20" hidden="1">#REF!</definedName>
    <definedName name="BExCVKGZXE0I9EIXKBZVSGSEY2RR" hidden="1">#REF!</definedName>
    <definedName name="BExCVNROVORCSNX9HKHKPHY0URS3" localSheetId="19" hidden="1">#REF!</definedName>
    <definedName name="BExCVNROVORCSNX9HKHKPHY0URS3" localSheetId="20" hidden="1">#REF!</definedName>
    <definedName name="BExCVNROVORCSNX9HKHKPHY0URS3" hidden="1">#REF!</definedName>
    <definedName name="BExCVPEZON7VV6NOWII8VZMONPCJ" localSheetId="19" hidden="1">#REF!</definedName>
    <definedName name="BExCVPEZON7VV6NOWII8VZMONPCJ" localSheetId="20" hidden="1">#REF!</definedName>
    <definedName name="BExCVPEZON7VV6NOWII8VZMONPCJ" hidden="1">#REF!</definedName>
    <definedName name="BExCVV44WY5807WGMTGKPW0GT256" localSheetId="19" hidden="1">#REF!</definedName>
    <definedName name="BExCVV44WY5807WGMTGKPW0GT256" localSheetId="20" hidden="1">#REF!</definedName>
    <definedName name="BExCVV44WY5807WGMTGKPW0GT256" hidden="1">#REF!</definedName>
    <definedName name="BExCVZ5PN4V6MRBZ04PZJW3GEF8S" localSheetId="19" hidden="1">#REF!</definedName>
    <definedName name="BExCVZ5PN4V6MRBZ04PZJW3GEF8S" localSheetId="20" hidden="1">#REF!</definedName>
    <definedName name="BExCVZ5PN4V6MRBZ04PZJW3GEF8S" hidden="1">#REF!</definedName>
    <definedName name="BExCW13R0GWJYGXZBNCPAHQN4NR2" localSheetId="19" hidden="1">#REF!</definedName>
    <definedName name="BExCW13R0GWJYGXZBNCPAHQN4NR2" localSheetId="20" hidden="1">#REF!</definedName>
    <definedName name="BExCW13R0GWJYGXZBNCPAHQN4NR2" hidden="1">#REF!</definedName>
    <definedName name="BExCW9Y5HWU4RJTNX74O6L24VGCK" localSheetId="19" hidden="1">#REF!</definedName>
    <definedName name="BExCW9Y5HWU4RJTNX74O6L24VGCK" localSheetId="20" hidden="1">#REF!</definedName>
    <definedName name="BExCW9Y5HWU4RJTNX74O6L24VGCK" hidden="1">#REF!</definedName>
    <definedName name="BExCWHADQJRXWFDGV2KMANWIY1YN" localSheetId="19" hidden="1">#REF!</definedName>
    <definedName name="BExCWHADQJRXWFDGV2KMANWIY1YN" localSheetId="20" hidden="1">#REF!</definedName>
    <definedName name="BExCWHADQJRXWFDGV2KMANWIY1YN" hidden="1">#REF!</definedName>
    <definedName name="BExCWPDPESGZS07QGBLSBWDNVJLZ" localSheetId="19" hidden="1">#REF!</definedName>
    <definedName name="BExCWPDPESGZS07QGBLSBWDNVJLZ" localSheetId="20" hidden="1">#REF!</definedName>
    <definedName name="BExCWPDPESGZS07QGBLSBWDNVJLZ" hidden="1">#REF!</definedName>
    <definedName name="BExCWTVKHIVCRHF8GC39KI58YM5K" localSheetId="19" hidden="1">#REF!</definedName>
    <definedName name="BExCWTVKHIVCRHF8GC39KI58YM5K" localSheetId="20" hidden="1">#REF!</definedName>
    <definedName name="BExCWTVKHIVCRHF8GC39KI58YM5K" hidden="1">#REF!</definedName>
    <definedName name="BExCX2KGRZBRVLZNM8SUSIE6A0RL" localSheetId="19" hidden="1">#REF!</definedName>
    <definedName name="BExCX2KGRZBRVLZNM8SUSIE6A0RL" localSheetId="20" hidden="1">#REF!</definedName>
    <definedName name="BExCX2KGRZBRVLZNM8SUSIE6A0RL" hidden="1">#REF!</definedName>
    <definedName name="BExCX3X451T70LZ1VF95L7W4Y4TM" localSheetId="19" hidden="1">#REF!</definedName>
    <definedName name="BExCX3X451T70LZ1VF95L7W4Y4TM" localSheetId="20" hidden="1">#REF!</definedName>
    <definedName name="BExCX3X451T70LZ1VF95L7W4Y4TM" hidden="1">#REF!</definedName>
    <definedName name="BExCX4NZ2N1OUGXM7EV0U7VULJMM" localSheetId="19" hidden="1">#REF!</definedName>
    <definedName name="BExCX4NZ2N1OUGXM7EV0U7VULJMM" localSheetId="20" hidden="1">#REF!</definedName>
    <definedName name="BExCX4NZ2N1OUGXM7EV0U7VULJMM" hidden="1">#REF!</definedName>
    <definedName name="BExCXILMURGYMAH6N5LF5DV6K3GM" localSheetId="19" hidden="1">#REF!</definedName>
    <definedName name="BExCXILMURGYMAH6N5LF5DV6K3GM" localSheetId="20" hidden="1">#REF!</definedName>
    <definedName name="BExCXILMURGYMAH6N5LF5DV6K3GM" hidden="1">#REF!</definedName>
    <definedName name="BExCXQUFBMXQ1650735H48B1AZT3" localSheetId="19" hidden="1">#REF!</definedName>
    <definedName name="BExCXQUFBMXQ1650735H48B1AZT3" localSheetId="20" hidden="1">#REF!</definedName>
    <definedName name="BExCXQUFBMXQ1650735H48B1AZT3" hidden="1">#REF!</definedName>
    <definedName name="BExCXYSBKJ9SZQD7XS2WUS6SVBJO" localSheetId="19" hidden="1">#REF!</definedName>
    <definedName name="BExCXYSBKJ9SZQD7XS2WUS6SVBJO" localSheetId="20" hidden="1">#REF!</definedName>
    <definedName name="BExCXYSBKJ9SZQD7XS2WUS6SVBJO" hidden="1">#REF!</definedName>
    <definedName name="BExCXZ8DGK5ZE8467LFEHX6JNQHJ" localSheetId="19" hidden="1">#REF!</definedName>
    <definedName name="BExCXZ8DGK5ZE8467LFEHX6JNQHJ" localSheetId="20" hidden="1">#REF!</definedName>
    <definedName name="BExCXZ8DGK5ZE8467LFEHX6JNQHJ" hidden="1">#REF!</definedName>
    <definedName name="BExCY2DQO9VLA77Q7EG3T0XNXX4F" localSheetId="19" hidden="1">#REF!</definedName>
    <definedName name="BExCY2DQO9VLA77Q7EG3T0XNXX4F" localSheetId="20" hidden="1">#REF!</definedName>
    <definedName name="BExCY2DQO9VLA77Q7EG3T0XNXX4F" hidden="1">#REF!</definedName>
    <definedName name="BExCY5Z7X93Z8XUOEASK50W08S36" localSheetId="19" hidden="1">#REF!</definedName>
    <definedName name="BExCY5Z7X93Z8XUOEASK50W08S36" localSheetId="20" hidden="1">#REF!</definedName>
    <definedName name="BExCY5Z7X93Z8XUOEASK50W08S36" hidden="1">#REF!</definedName>
    <definedName name="BExCY6VMJ68MX3C981R5Q0BX5791" localSheetId="19" hidden="1">#REF!</definedName>
    <definedName name="BExCY6VMJ68MX3C981R5Q0BX5791" localSheetId="20" hidden="1">#REF!</definedName>
    <definedName name="BExCY6VMJ68MX3C981R5Q0BX5791" hidden="1">#REF!</definedName>
    <definedName name="BExCYAH2SAZCPW6XCB7V7PMMCAWO" localSheetId="19" hidden="1">#REF!</definedName>
    <definedName name="BExCYAH2SAZCPW6XCB7V7PMMCAWO" localSheetId="20" hidden="1">#REF!</definedName>
    <definedName name="BExCYAH2SAZCPW6XCB7V7PMMCAWO" hidden="1">#REF!</definedName>
    <definedName name="BExCYDGYM1UGUNTB331L2E4L5F34" localSheetId="19" hidden="1">#REF!</definedName>
    <definedName name="BExCYDGYM1UGUNTB331L2E4L5F34" localSheetId="20" hidden="1">#REF!</definedName>
    <definedName name="BExCYDGYM1UGUNTB331L2E4L5F34" hidden="1">#REF!</definedName>
    <definedName name="BExCYN7KCKU1F6EXMNPQPTKNOT6A" localSheetId="19" hidden="1">#REF!</definedName>
    <definedName name="BExCYN7KCKU1F6EXMNPQPTKNOT6A" localSheetId="20" hidden="1">#REF!</definedName>
    <definedName name="BExCYN7KCKU1F6EXMNPQPTKNOT6A" hidden="1">#REF!</definedName>
    <definedName name="BExCYPRC5HJE6N2XQTHCT6NXGP8N" localSheetId="19" hidden="1">#REF!</definedName>
    <definedName name="BExCYPRC5HJE6N2XQTHCT6NXGP8N" localSheetId="20" hidden="1">#REF!</definedName>
    <definedName name="BExCYPRC5HJE6N2XQTHCT6NXGP8N" hidden="1">#REF!</definedName>
    <definedName name="BExCYQCX9ES8ZWW2L35B12WDNT73" localSheetId="19" hidden="1">#REF!</definedName>
    <definedName name="BExCYQCX9ES8ZWW2L35B12WDNT73" localSheetId="20" hidden="1">#REF!</definedName>
    <definedName name="BExCYQCX9ES8ZWW2L35B12WDNT73" hidden="1">#REF!</definedName>
    <definedName name="BExCYSLQY2CYU7DQ3QI07UGGS6OW" localSheetId="19" hidden="1">#REF!</definedName>
    <definedName name="BExCYSLQY2CYU7DQ3QI07UGGS6OW" localSheetId="20" hidden="1">#REF!</definedName>
    <definedName name="BExCYSLQY2CYU7DQ3QI07UGGS6OW" hidden="1">#REF!</definedName>
    <definedName name="BExCYUK0I3UEXZNFDW71G6Z6D8XR" localSheetId="19" hidden="1">#REF!</definedName>
    <definedName name="BExCYUK0I3UEXZNFDW71G6Z6D8XR" localSheetId="20" hidden="1">#REF!</definedName>
    <definedName name="BExCYUK0I3UEXZNFDW71G6Z6D8XR" hidden="1">#REF!</definedName>
    <definedName name="BExCZFZCXMLY5DWESYJ9NGTJYQ8M" localSheetId="19" hidden="1">#REF!</definedName>
    <definedName name="BExCZFZCXMLY5DWESYJ9NGTJYQ8M" localSheetId="20" hidden="1">#REF!</definedName>
    <definedName name="BExCZFZCXMLY5DWESYJ9NGTJYQ8M" hidden="1">#REF!</definedName>
    <definedName name="BExCZJ4P8WS0BDT31WDXI0ROE7D6" localSheetId="19" hidden="1">#REF!</definedName>
    <definedName name="BExCZJ4P8WS0BDT31WDXI0ROE7D6" localSheetId="20" hidden="1">#REF!</definedName>
    <definedName name="BExCZJ4P8WS0BDT31WDXI0ROE7D6" hidden="1">#REF!</definedName>
    <definedName name="BExCZKH6NI0EE02L995IFVBD1J59" localSheetId="19" hidden="1">#REF!</definedName>
    <definedName name="BExCZKH6NI0EE02L995IFVBD1J59" localSheetId="20" hidden="1">#REF!</definedName>
    <definedName name="BExCZKH6NI0EE02L995IFVBD1J59" hidden="1">#REF!</definedName>
    <definedName name="BExCZNRWARGGHWLSC1PEDZFLF3JV" localSheetId="19" hidden="1">#REF!</definedName>
    <definedName name="BExCZNRWARGGHWLSC1PEDZFLF3JV" localSheetId="20" hidden="1">#REF!</definedName>
    <definedName name="BExCZNRWARGGHWLSC1PEDZFLF3JV" hidden="1">#REF!</definedName>
    <definedName name="BExCZP9TBB61HISZ2U5QMQSO2LBE" localSheetId="19" hidden="1">#REF!</definedName>
    <definedName name="BExCZP9TBB61HISZ2U5QMQSO2LBE" localSheetId="20" hidden="1">#REF!</definedName>
    <definedName name="BExCZP9TBB61HISZ2U5QMQSO2LBE" hidden="1">#REF!</definedName>
    <definedName name="BExCZUD9FEOJBKDJ51Z3JON9LKJ8" localSheetId="19" hidden="1">#REF!</definedName>
    <definedName name="BExCZUD9FEOJBKDJ51Z3JON9LKJ8" localSheetId="20" hidden="1">#REF!</definedName>
    <definedName name="BExCZUD9FEOJBKDJ51Z3JON9LKJ8" hidden="1">#REF!</definedName>
    <definedName name="BExD0AUOVQT3UL53T2KUVJNGD0QF" localSheetId="19" hidden="1">#REF!</definedName>
    <definedName name="BExD0AUOVQT3UL53T2KUVJNGD0QF" localSheetId="20" hidden="1">#REF!</definedName>
    <definedName name="BExD0AUOVQT3UL53T2KUVJNGD0QF" hidden="1">#REF!</definedName>
    <definedName name="BExD0HALIN0JR4JTPGDEVAEE5EX5" localSheetId="19" hidden="1">#REF!</definedName>
    <definedName name="BExD0HALIN0JR4JTPGDEVAEE5EX5" localSheetId="20" hidden="1">#REF!</definedName>
    <definedName name="BExD0HALIN0JR4JTPGDEVAEE5EX5" hidden="1">#REF!</definedName>
    <definedName name="BExD0LCCDPG16YLY5WQSZF1XI5DA" localSheetId="19" hidden="1">#REF!</definedName>
    <definedName name="BExD0LCCDPG16YLY5WQSZF1XI5DA" localSheetId="20" hidden="1">#REF!</definedName>
    <definedName name="BExD0LCCDPG16YLY5WQSZF1XI5DA" hidden="1">#REF!</definedName>
    <definedName name="BExD0RMWSB4TRECEHTH6NN4K9DFZ" localSheetId="19" hidden="1">#REF!</definedName>
    <definedName name="BExD0RMWSB4TRECEHTH6NN4K9DFZ" localSheetId="20" hidden="1">#REF!</definedName>
    <definedName name="BExD0RMWSB4TRECEHTH6NN4K9DFZ" hidden="1">#REF!</definedName>
    <definedName name="BExD0U6KG10QGVDI1XSHK0J10A2V" localSheetId="19" hidden="1">#REF!</definedName>
    <definedName name="BExD0U6KG10QGVDI1XSHK0J10A2V" localSheetId="20" hidden="1">#REF!</definedName>
    <definedName name="BExD0U6KG10QGVDI1XSHK0J10A2V" hidden="1">#REF!</definedName>
    <definedName name="BExD0WQ6EQ2G82IAJI3FDQKGZH18" localSheetId="19" hidden="1">#REF!</definedName>
    <definedName name="BExD0WQ6EQ2G82IAJI3FDQKGZH18" localSheetId="20" hidden="1">#REF!</definedName>
    <definedName name="BExD0WQ6EQ2G82IAJI3FDQKGZH18" hidden="1">#REF!</definedName>
    <definedName name="BExD13RUIBGRXDL4QDZ305UKUR12" localSheetId="19" hidden="1">#REF!</definedName>
    <definedName name="BExD13RUIBGRXDL4QDZ305UKUR12" localSheetId="20" hidden="1">#REF!</definedName>
    <definedName name="BExD13RUIBGRXDL4QDZ305UKUR12" hidden="1">#REF!</definedName>
    <definedName name="BExD14DETV5R4OOTMAXD5NAKWRO3" localSheetId="19" hidden="1">#REF!</definedName>
    <definedName name="BExD14DETV5R4OOTMAXD5NAKWRO3" localSheetId="20" hidden="1">#REF!</definedName>
    <definedName name="BExD14DETV5R4OOTMAXD5NAKWRO3" hidden="1">#REF!</definedName>
    <definedName name="BExD1MI40YRCBI7KT4S9YHQJUO06" localSheetId="19" hidden="1">#REF!</definedName>
    <definedName name="BExD1MI40YRCBI7KT4S9YHQJUO06" localSheetId="20" hidden="1">#REF!</definedName>
    <definedName name="BExD1MI40YRCBI7KT4S9YHQJUO06" hidden="1">#REF!</definedName>
    <definedName name="BExD1OAU9OXQAZA4D70HP72CU6GB" localSheetId="19" hidden="1">#REF!</definedName>
    <definedName name="BExD1OAU9OXQAZA4D70HP72CU6GB" localSheetId="20" hidden="1">#REF!</definedName>
    <definedName name="BExD1OAU9OXQAZA4D70HP72CU6GB" hidden="1">#REF!</definedName>
    <definedName name="BExD1T8WPV0G6YOX7WMAIZD8XNBK" localSheetId="19" hidden="1">#REF!</definedName>
    <definedName name="BExD1T8WPV0G6YOX7WMAIZD8XNBK" localSheetId="20" hidden="1">#REF!</definedName>
    <definedName name="BExD1T8WPV0G6YOX7WMAIZD8XNBK" hidden="1">#REF!</definedName>
    <definedName name="BExD1Y1JV61416YA1XRQHKWPZIE7" localSheetId="19" hidden="1">#REF!</definedName>
    <definedName name="BExD1Y1JV61416YA1XRQHKWPZIE7" localSheetId="20" hidden="1">#REF!</definedName>
    <definedName name="BExD1Y1JV61416YA1XRQHKWPZIE7" hidden="1">#REF!</definedName>
    <definedName name="BExD2CFHIRMBKN5KXE5QP4XXEWFS" localSheetId="19" hidden="1">#REF!</definedName>
    <definedName name="BExD2CFHIRMBKN5KXE5QP4XXEWFS" localSheetId="20" hidden="1">#REF!</definedName>
    <definedName name="BExD2CFHIRMBKN5KXE5QP4XXEWFS" hidden="1">#REF!</definedName>
    <definedName name="BExD2DMHH1HWXQ9W0YYMDP8AAX8Q" localSheetId="19" hidden="1">#REF!</definedName>
    <definedName name="BExD2DMHH1HWXQ9W0YYMDP8AAX8Q" localSheetId="20" hidden="1">#REF!</definedName>
    <definedName name="BExD2DMHH1HWXQ9W0YYMDP8AAX8Q" hidden="1">#REF!</definedName>
    <definedName name="BExD2HTPC7IWBAU6OSQ67MQA8BYZ" localSheetId="19" hidden="1">#REF!</definedName>
    <definedName name="BExD2HTPC7IWBAU6OSQ67MQA8BYZ" localSheetId="20" hidden="1">#REF!</definedName>
    <definedName name="BExD2HTPC7IWBAU6OSQ67MQA8BYZ" hidden="1">#REF!</definedName>
    <definedName name="BExD2PWTVQ2CXNG6B7UDL8FIMXBH" localSheetId="19" hidden="1">#REF!</definedName>
    <definedName name="BExD2PWTVQ2CXNG6B7UDL8FIMXBH" localSheetId="20" hidden="1">#REF!</definedName>
    <definedName name="BExD2PWTVQ2CXNG6B7UDL8FIMXBH" hidden="1">#REF!</definedName>
    <definedName name="BExD2X9AQ03EX1AVVX44CXLXRPTI" localSheetId="19" hidden="1">#REF!</definedName>
    <definedName name="BExD2X9AQ03EX1AVVX44CXLXRPTI" localSheetId="20" hidden="1">#REF!</definedName>
    <definedName name="BExD2X9AQ03EX1AVVX44CXLXRPTI" hidden="1">#REF!</definedName>
    <definedName name="BExD2ZNL9MWJOEL2575KJZBDP2A6" localSheetId="19" hidden="1">#REF!</definedName>
    <definedName name="BExD2ZNL9MWJOEL2575KJZBDP2A6" localSheetId="20" hidden="1">#REF!</definedName>
    <definedName name="BExD2ZNL9MWJOEL2575KJZBDP2A6" hidden="1">#REF!</definedName>
    <definedName name="BExD34G79JRMB8BZRVN81P1H9MSB" localSheetId="19" hidden="1">#REF!</definedName>
    <definedName name="BExD34G79JRMB8BZRVN81P1H9MSB" localSheetId="20" hidden="1">#REF!</definedName>
    <definedName name="BExD34G79JRMB8BZRVN81P1H9MSB" hidden="1">#REF!</definedName>
    <definedName name="BExD35CL2NULPPEHAM954ETQIJA2" localSheetId="19" hidden="1">#REF!</definedName>
    <definedName name="BExD35CL2NULPPEHAM954ETQIJA2" localSheetId="20" hidden="1">#REF!</definedName>
    <definedName name="BExD35CL2NULPPEHAM954ETQIJA2" hidden="1">#REF!</definedName>
    <definedName name="BExD363H2VGFIQUCE6LS4AC5J0ZT" localSheetId="19" hidden="1">#REF!</definedName>
    <definedName name="BExD363H2VGFIQUCE6LS4AC5J0ZT" localSheetId="20" hidden="1">#REF!</definedName>
    <definedName name="BExD363H2VGFIQUCE6LS4AC5J0ZT" hidden="1">#REF!</definedName>
    <definedName name="BExD3A588E939V61P1XEW0FI5Q0S" localSheetId="19" hidden="1">#REF!</definedName>
    <definedName name="BExD3A588E939V61P1XEW0FI5Q0S" localSheetId="20" hidden="1">#REF!</definedName>
    <definedName name="BExD3A588E939V61P1XEW0FI5Q0S" hidden="1">#REF!</definedName>
    <definedName name="BExD3CJJDKVR9M18XI3WDZH80WL6" localSheetId="19" hidden="1">#REF!</definedName>
    <definedName name="BExD3CJJDKVR9M18XI3WDZH80WL6" localSheetId="20" hidden="1">#REF!</definedName>
    <definedName name="BExD3CJJDKVR9M18XI3WDZH80WL6" hidden="1">#REF!</definedName>
    <definedName name="BExD3ESD9WYJIB3TRDPJ1CKXRAVL" localSheetId="19" hidden="1">#REF!</definedName>
    <definedName name="BExD3ESD9WYJIB3TRDPJ1CKXRAVL" localSheetId="20" hidden="1">#REF!</definedName>
    <definedName name="BExD3ESD9WYJIB3TRDPJ1CKXRAVL" hidden="1">#REF!</definedName>
    <definedName name="BExD3F368X5S25MWSUNIV57RDB57" localSheetId="19" hidden="1">#REF!</definedName>
    <definedName name="BExD3F368X5S25MWSUNIV57RDB57" localSheetId="20" hidden="1">#REF!</definedName>
    <definedName name="BExD3F368X5S25MWSUNIV57RDB57" hidden="1">#REF!</definedName>
    <definedName name="BExD3I8JTNF4LTMFY6GRVDJ6VLGG" localSheetId="19" hidden="1">#REF!</definedName>
    <definedName name="BExD3I8JTNF4LTMFY6GRVDJ6VLGG" localSheetId="20" hidden="1">#REF!</definedName>
    <definedName name="BExD3I8JTNF4LTMFY6GRVDJ6VLGG" hidden="1">#REF!</definedName>
    <definedName name="BExD3IJ5IT335SOSNV9L85WKAOSI" localSheetId="19" hidden="1">#REF!</definedName>
    <definedName name="BExD3IJ5IT335SOSNV9L85WKAOSI" localSheetId="20" hidden="1">#REF!</definedName>
    <definedName name="BExD3IJ5IT335SOSNV9L85WKAOSI" hidden="1">#REF!</definedName>
    <definedName name="BExD3KBVUY57GMMQTOFEU6S6G1AY" localSheetId="19" hidden="1">#REF!</definedName>
    <definedName name="BExD3KBVUY57GMMQTOFEU6S6G1AY" localSheetId="20" hidden="1">#REF!</definedName>
    <definedName name="BExD3KBVUY57GMMQTOFEU6S6G1AY" hidden="1">#REF!</definedName>
    <definedName name="BExD3NMR7AW2Z6V8SC79VQR37NA6" localSheetId="19" hidden="1">#REF!</definedName>
    <definedName name="BExD3NMR7AW2Z6V8SC79VQR37NA6" localSheetId="20" hidden="1">#REF!</definedName>
    <definedName name="BExD3NMR7AW2Z6V8SC79VQR37NA6" hidden="1">#REF!</definedName>
    <definedName name="BExD3QXA2UQ2W4N7NYLUEOG40BZB" localSheetId="19" hidden="1">#REF!</definedName>
    <definedName name="BExD3QXA2UQ2W4N7NYLUEOG40BZB" localSheetId="20" hidden="1">#REF!</definedName>
    <definedName name="BExD3QXA2UQ2W4N7NYLUEOG40BZB" hidden="1">#REF!</definedName>
    <definedName name="BExD3U2N041TEJ7GCN005UTPHNXY" localSheetId="19" hidden="1">#REF!</definedName>
    <definedName name="BExD3U2N041TEJ7GCN005UTPHNXY" localSheetId="20" hidden="1">#REF!</definedName>
    <definedName name="BExD3U2N041TEJ7GCN005UTPHNXY" hidden="1">#REF!</definedName>
    <definedName name="BExD3VPY5VEI1LLQ4I16T16251DT" localSheetId="19" hidden="1">#REF!</definedName>
    <definedName name="BExD3VPY5VEI1LLQ4I16T16251DT" localSheetId="20" hidden="1">#REF!</definedName>
    <definedName name="BExD3VPY5VEI1LLQ4I16T16251DT" hidden="1">#REF!</definedName>
    <definedName name="BExD3XIUEZZ1KIHV7CPS7DKUGIN8" localSheetId="19" hidden="1">#REF!</definedName>
    <definedName name="BExD3XIUEZZ1KIHV7CPS7DKUGIN8" localSheetId="20" hidden="1">#REF!</definedName>
    <definedName name="BExD3XIUEZZ1KIHV7CPS7DKUGIN8" hidden="1">#REF!</definedName>
    <definedName name="BExD40O0CFTNJFOFMMM1KH0P7BUI" localSheetId="19" hidden="1">#REF!</definedName>
    <definedName name="BExD40O0CFTNJFOFMMM1KH0P7BUI" localSheetId="20" hidden="1">#REF!</definedName>
    <definedName name="BExD40O0CFTNJFOFMMM1KH0P7BUI" hidden="1">#REF!</definedName>
    <definedName name="BExD47UYINTJY1PDIW2S1FZ8ZMIO" localSheetId="19" hidden="1">#REF!</definedName>
    <definedName name="BExD47UYINTJY1PDIW2S1FZ8ZMIO" localSheetId="20" hidden="1">#REF!</definedName>
    <definedName name="BExD47UYINTJY1PDIW2S1FZ8ZMIO" hidden="1">#REF!</definedName>
    <definedName name="BExD4BR9HJ3MWWZ5KLVZWX9FJAUS" localSheetId="19" hidden="1">#REF!</definedName>
    <definedName name="BExD4BR9HJ3MWWZ5KLVZWX9FJAUS" localSheetId="20" hidden="1">#REF!</definedName>
    <definedName name="BExD4BR9HJ3MWWZ5KLVZWX9FJAUS" hidden="1">#REF!</definedName>
    <definedName name="BExD4F1WTKT3H0N9MF4H1LX7MBSY" localSheetId="19" hidden="1">#REF!</definedName>
    <definedName name="BExD4F1WTKT3H0N9MF4H1LX7MBSY" localSheetId="20" hidden="1">#REF!</definedName>
    <definedName name="BExD4F1WTKT3H0N9MF4H1LX7MBSY" hidden="1">#REF!</definedName>
    <definedName name="BExD4H5GQWXBS6LUL3TSP36DVO38" localSheetId="19" hidden="1">#REF!</definedName>
    <definedName name="BExD4H5GQWXBS6LUL3TSP36DVO38" localSheetId="20" hidden="1">#REF!</definedName>
    <definedName name="BExD4H5GQWXBS6LUL3TSP36DVO38" hidden="1">#REF!</definedName>
    <definedName name="BExD4JJSS3QDBLABCJCHD45SRNPI" localSheetId="19" hidden="1">#REF!</definedName>
    <definedName name="BExD4JJSS3QDBLABCJCHD45SRNPI" localSheetId="20" hidden="1">#REF!</definedName>
    <definedName name="BExD4JJSS3QDBLABCJCHD45SRNPI" hidden="1">#REF!</definedName>
    <definedName name="BExD4QQQ7V9LH5WWBJA3HKJXLVP6" localSheetId="19" hidden="1">#REF!</definedName>
    <definedName name="BExD4QQQ7V9LH5WWBJA3HKJXLVP6" localSheetId="20" hidden="1">#REF!</definedName>
    <definedName name="BExD4QQQ7V9LH5WWBJA3HKJXLVP6" hidden="1">#REF!</definedName>
    <definedName name="BExD4R1I0MKF033I5LPUYIMTZ6E8" localSheetId="19" hidden="1">#REF!</definedName>
    <definedName name="BExD4R1I0MKF033I5LPUYIMTZ6E8" localSheetId="20" hidden="1">#REF!</definedName>
    <definedName name="BExD4R1I0MKF033I5LPUYIMTZ6E8" hidden="1">#REF!</definedName>
    <definedName name="BExD50MT3M6XZLNUP9JL93EG6D9R" localSheetId="19" hidden="1">#REF!</definedName>
    <definedName name="BExD50MT3M6XZLNUP9JL93EG6D9R" localSheetId="20" hidden="1">#REF!</definedName>
    <definedName name="BExD50MT3M6XZLNUP9JL93EG6D9R" hidden="1">#REF!</definedName>
    <definedName name="BExD5EV7KDSVF1CJT38M4IBPFLPY" localSheetId="19" hidden="1">#REF!</definedName>
    <definedName name="BExD5EV7KDSVF1CJT38M4IBPFLPY" localSheetId="20" hidden="1">#REF!</definedName>
    <definedName name="BExD5EV7KDSVF1CJT38M4IBPFLPY" hidden="1">#REF!</definedName>
    <definedName name="BExD5FRK547OESJRYAW574DZEZ7J" localSheetId="19" hidden="1">#REF!</definedName>
    <definedName name="BExD5FRK547OESJRYAW574DZEZ7J" localSheetId="20" hidden="1">#REF!</definedName>
    <definedName name="BExD5FRK547OESJRYAW574DZEZ7J" hidden="1">#REF!</definedName>
    <definedName name="BExD5I5X2YA2YNCTCDSMEL4CWF4N" localSheetId="19" hidden="1">#REF!</definedName>
    <definedName name="BExD5I5X2YA2YNCTCDSMEL4CWF4N" localSheetId="20" hidden="1">#REF!</definedName>
    <definedName name="BExD5I5X2YA2YNCTCDSMEL4CWF4N" hidden="1">#REF!</definedName>
    <definedName name="BExD5QUSRFJWRQ1ZM50WYLCF74DF" localSheetId="19" hidden="1">#REF!</definedName>
    <definedName name="BExD5QUSRFJWRQ1ZM50WYLCF74DF" localSheetId="20" hidden="1">#REF!</definedName>
    <definedName name="BExD5QUSRFJWRQ1ZM50WYLCF74DF" hidden="1">#REF!</definedName>
    <definedName name="BExD5SSUIF6AJQHBHK8PNMFBPRYB" localSheetId="19" hidden="1">#REF!</definedName>
    <definedName name="BExD5SSUIF6AJQHBHK8PNMFBPRYB" localSheetId="20" hidden="1">#REF!</definedName>
    <definedName name="BExD5SSUIF6AJQHBHK8PNMFBPRYB" hidden="1">#REF!</definedName>
    <definedName name="BExD623C9LRX18BE0W2V6SZLQUXX" localSheetId="19" hidden="1">#REF!</definedName>
    <definedName name="BExD623C9LRX18BE0W2V6SZLQUXX" localSheetId="20" hidden="1">#REF!</definedName>
    <definedName name="BExD623C9LRX18BE0W2V6SZLQUXX" hidden="1">#REF!</definedName>
    <definedName name="BExD6CQA7UMJBXV7AIFAIHUF2ICX" localSheetId="19" hidden="1">#REF!</definedName>
    <definedName name="BExD6CQA7UMJBXV7AIFAIHUF2ICX" localSheetId="20" hidden="1">#REF!</definedName>
    <definedName name="BExD6CQA7UMJBXV7AIFAIHUF2ICX" hidden="1">#REF!</definedName>
    <definedName name="BExD6D18MCF5R8YJMPG21WE3GPJQ" localSheetId="19" hidden="1">#REF!</definedName>
    <definedName name="BExD6D18MCF5R8YJMPG21WE3GPJQ" localSheetId="20" hidden="1">#REF!</definedName>
    <definedName name="BExD6D18MCF5R8YJMPG21WE3GPJQ" hidden="1">#REF!</definedName>
    <definedName name="BExD6FKVK8WJWNYPVENR7Q8Q30PK" localSheetId="19" hidden="1">#REF!</definedName>
    <definedName name="BExD6FKVK8WJWNYPVENR7Q8Q30PK" localSheetId="20" hidden="1">#REF!</definedName>
    <definedName name="BExD6FKVK8WJWNYPVENR7Q8Q30PK" hidden="1">#REF!</definedName>
    <definedName name="BExD6GMP0LK8WKVWMIT1NNH8CHLF" localSheetId="19" hidden="1">#REF!</definedName>
    <definedName name="BExD6GMP0LK8WKVWMIT1NNH8CHLF" localSheetId="20" hidden="1">#REF!</definedName>
    <definedName name="BExD6GMP0LK8WKVWMIT1NNH8CHLF" hidden="1">#REF!</definedName>
    <definedName name="BExD6H2TE0WWAUIWVSSCLPZ6B88N" localSheetId="19" hidden="1">#REF!</definedName>
    <definedName name="BExD6H2TE0WWAUIWVSSCLPZ6B88N" localSheetId="20" hidden="1">#REF!</definedName>
    <definedName name="BExD6H2TE0WWAUIWVSSCLPZ6B88N" hidden="1">#REF!</definedName>
    <definedName name="BExD71LTOE015TV5RSAHM8NT8GVW" localSheetId="19" hidden="1">#REF!</definedName>
    <definedName name="BExD71LTOE015TV5RSAHM8NT8GVW" localSheetId="20" hidden="1">#REF!</definedName>
    <definedName name="BExD71LTOE015TV5RSAHM8NT8GVW" hidden="1">#REF!</definedName>
    <definedName name="BExD73USXVADC7EHGHVTQNCT06ZA" localSheetId="19" hidden="1">#REF!</definedName>
    <definedName name="BExD73USXVADC7EHGHVTQNCT06ZA" localSheetId="20" hidden="1">#REF!</definedName>
    <definedName name="BExD73USXVADC7EHGHVTQNCT06ZA" hidden="1">#REF!</definedName>
    <definedName name="BExD7GAIGULTB3YHM1OS9RBQOTEC" localSheetId="19" hidden="1">#REF!</definedName>
    <definedName name="BExD7GAIGULTB3YHM1OS9RBQOTEC" localSheetId="20" hidden="1">#REF!</definedName>
    <definedName name="BExD7GAIGULTB3YHM1OS9RBQOTEC" hidden="1">#REF!</definedName>
    <definedName name="BExD7IE1DHIS52UFDCTSKPJQNRD5" localSheetId="19" hidden="1">#REF!</definedName>
    <definedName name="BExD7IE1DHIS52UFDCTSKPJQNRD5" localSheetId="20" hidden="1">#REF!</definedName>
    <definedName name="BExD7IE1DHIS52UFDCTSKPJQNRD5" hidden="1">#REF!</definedName>
    <definedName name="BExD7IUBGUWHYC9UNZ1IY5XFYKQN" localSheetId="19" hidden="1">#REF!</definedName>
    <definedName name="BExD7IUBGUWHYC9UNZ1IY5XFYKQN" localSheetId="20" hidden="1">#REF!</definedName>
    <definedName name="BExD7IUBGUWHYC9UNZ1IY5XFYKQN" hidden="1">#REF!</definedName>
    <definedName name="BExD7JQOJ35HGL8U2OCEI2P2JT7I" localSheetId="19" hidden="1">#REF!</definedName>
    <definedName name="BExD7JQOJ35HGL8U2OCEI2P2JT7I" localSheetId="20" hidden="1">#REF!</definedName>
    <definedName name="BExD7JQOJ35HGL8U2OCEI2P2JT7I" hidden="1">#REF!</definedName>
    <definedName name="BExD7KSDKNDNH95NDT3S7GM3MUU2" localSheetId="19" hidden="1">#REF!</definedName>
    <definedName name="BExD7KSDKNDNH95NDT3S7GM3MUU2" localSheetId="20" hidden="1">#REF!</definedName>
    <definedName name="BExD7KSDKNDNH95NDT3S7GM3MUU2" hidden="1">#REF!</definedName>
    <definedName name="BExD8H5O087KQVWIVPUUID5VMGMS" localSheetId="19" hidden="1">#REF!</definedName>
    <definedName name="BExD8H5O087KQVWIVPUUID5VMGMS" localSheetId="20" hidden="1">#REF!</definedName>
    <definedName name="BExD8H5O087KQVWIVPUUID5VMGMS" hidden="1">#REF!</definedName>
    <definedName name="BExD8HLWJHFK6566YQLGOAPIWD7G" localSheetId="19" hidden="1">#REF!</definedName>
    <definedName name="BExD8HLWJHFK6566YQLGOAPIWD7G" localSheetId="20" hidden="1">#REF!</definedName>
    <definedName name="BExD8HLWJHFK6566YQLGOAPIWD7G" hidden="1">#REF!</definedName>
    <definedName name="BExD8OCLZMFN5K3VZYI4Q4ITVKUA" localSheetId="19" hidden="1">#REF!</definedName>
    <definedName name="BExD8OCLZMFN5K3VZYI4Q4ITVKUA" localSheetId="20" hidden="1">#REF!</definedName>
    <definedName name="BExD8OCLZMFN5K3VZYI4Q4ITVKUA" hidden="1">#REF!</definedName>
    <definedName name="BExD93C1R6LC0631ECHVFYH0R0PD" localSheetId="19" hidden="1">#REF!</definedName>
    <definedName name="BExD93C1R6LC0631ECHVFYH0R0PD" localSheetId="20" hidden="1">#REF!</definedName>
    <definedName name="BExD93C1R6LC0631ECHVFYH0R0PD" hidden="1">#REF!</definedName>
    <definedName name="BExD97TXIO0COVNN4OH3DEJ33YLM" localSheetId="19" hidden="1">#REF!</definedName>
    <definedName name="BExD97TXIO0COVNN4OH3DEJ33YLM" localSheetId="20" hidden="1">#REF!</definedName>
    <definedName name="BExD97TXIO0COVNN4OH3DEJ33YLM" hidden="1">#REF!</definedName>
    <definedName name="BExD99RZ1RFIMK6O1ZHSPJ68X9Y5" localSheetId="19" hidden="1">#REF!</definedName>
    <definedName name="BExD99RZ1RFIMK6O1ZHSPJ68X9Y5" localSheetId="20" hidden="1">#REF!</definedName>
    <definedName name="BExD99RZ1RFIMK6O1ZHSPJ68X9Y5" hidden="1">#REF!</definedName>
    <definedName name="BExD9ATSNNU6SJVYYUCUG2AFS57W" localSheetId="19" hidden="1">#REF!</definedName>
    <definedName name="BExD9ATSNNU6SJVYYUCUG2AFS57W" localSheetId="20" hidden="1">#REF!</definedName>
    <definedName name="BExD9ATSNNU6SJVYYUCUG2AFS57W" hidden="1">#REF!</definedName>
    <definedName name="BExD9JO1QOKHUKL6DOEKDLUBPPKZ" localSheetId="19" hidden="1">#REF!</definedName>
    <definedName name="BExD9JO1QOKHUKL6DOEKDLUBPPKZ" localSheetId="20" hidden="1">#REF!</definedName>
    <definedName name="BExD9JO1QOKHUKL6DOEKDLUBPPKZ" hidden="1">#REF!</definedName>
    <definedName name="BExD9L0ID3VSOU609GKWYTA5BFMA" localSheetId="19" hidden="1">#REF!</definedName>
    <definedName name="BExD9L0ID3VSOU609GKWYTA5BFMA" localSheetId="20" hidden="1">#REF!</definedName>
    <definedName name="BExD9L0ID3VSOU609GKWYTA5BFMA" hidden="1">#REF!</definedName>
    <definedName name="BExD9M7SEMG0JK2FUTTZXWIEBTKB" localSheetId="19" hidden="1">#REF!</definedName>
    <definedName name="BExD9M7SEMG0JK2FUTTZXWIEBTKB" localSheetId="20" hidden="1">#REF!</definedName>
    <definedName name="BExD9M7SEMG0JK2FUTTZXWIEBTKB" hidden="1">#REF!</definedName>
    <definedName name="BExD9MNYBYB1AICQL5165G472IE2" localSheetId="19" hidden="1">#REF!</definedName>
    <definedName name="BExD9MNYBYB1AICQL5165G472IE2" localSheetId="20" hidden="1">#REF!</definedName>
    <definedName name="BExD9MNYBYB1AICQL5165G472IE2" hidden="1">#REF!</definedName>
    <definedName name="BExD9PNSYT7GASEGUVL48MUQ02WO" localSheetId="19" hidden="1">#REF!</definedName>
    <definedName name="BExD9PNSYT7GASEGUVL48MUQ02WO" localSheetId="20" hidden="1">#REF!</definedName>
    <definedName name="BExD9PNSYT7GASEGUVL48MUQ02WO" hidden="1">#REF!</definedName>
    <definedName name="BExD9TK2MIWFH5SKUYU9ZKF4NPHQ" localSheetId="19" hidden="1">#REF!</definedName>
    <definedName name="BExD9TK2MIWFH5SKUYU9ZKF4NPHQ" localSheetId="20" hidden="1">#REF!</definedName>
    <definedName name="BExD9TK2MIWFH5SKUYU9ZKF4NPHQ" hidden="1">#REF!</definedName>
    <definedName name="BExDA23J1UL1EN1K0BLX2TKAX4U0" localSheetId="19" hidden="1">#REF!</definedName>
    <definedName name="BExDA23J1UL1EN1K0BLX2TKAX4U0" localSheetId="20" hidden="1">#REF!</definedName>
    <definedName name="BExDA23J1UL1EN1K0BLX2TKAX4U0" hidden="1">#REF!</definedName>
    <definedName name="BExDA6594R2INH5X2F55YRZSKRND" localSheetId="19" hidden="1">#REF!</definedName>
    <definedName name="BExDA6594R2INH5X2F55YRZSKRND" localSheetId="20" hidden="1">#REF!</definedName>
    <definedName name="BExDA6594R2INH5X2F55YRZSKRND" hidden="1">#REF!</definedName>
    <definedName name="BExDA6LD9061UULVKUUI4QP8SK13" localSheetId="19" hidden="1">#REF!</definedName>
    <definedName name="BExDA6LD9061UULVKUUI4QP8SK13" localSheetId="20" hidden="1">#REF!</definedName>
    <definedName name="BExDA6LD9061UULVKUUI4QP8SK13" hidden="1">#REF!</definedName>
    <definedName name="BExDAGMVMNLQ6QXASB9R6D8DIT12" localSheetId="19" hidden="1">#REF!</definedName>
    <definedName name="BExDAGMVMNLQ6QXASB9R6D8DIT12" localSheetId="20" hidden="1">#REF!</definedName>
    <definedName name="BExDAGMVMNLQ6QXASB9R6D8DIT12" hidden="1">#REF!</definedName>
    <definedName name="BExDAYBHU9ADLXI8VRC7F608RVGM" localSheetId="19" hidden="1">#REF!</definedName>
    <definedName name="BExDAYBHU9ADLXI8VRC7F608RVGM" localSheetId="20" hidden="1">#REF!</definedName>
    <definedName name="BExDAYBHU9ADLXI8VRC7F608RVGM" hidden="1">#REF!</definedName>
    <definedName name="BExDBDR1XR0FV0CYUCB2OJ7CJCZU" localSheetId="19" hidden="1">#REF!</definedName>
    <definedName name="BExDBDR1XR0FV0CYUCB2OJ7CJCZU" localSheetId="20" hidden="1">#REF!</definedName>
    <definedName name="BExDBDR1XR0FV0CYUCB2OJ7CJCZU" hidden="1">#REF!</definedName>
    <definedName name="BExDC7F818VN0S18ID7XRCRVYPJ4" localSheetId="19" hidden="1">#REF!</definedName>
    <definedName name="BExDC7F818VN0S18ID7XRCRVYPJ4" localSheetId="20" hidden="1">#REF!</definedName>
    <definedName name="BExDC7F818VN0S18ID7XRCRVYPJ4" hidden="1">#REF!</definedName>
    <definedName name="BExDCL7K96PC9VZYB70ZW3QPVIJE" localSheetId="19" hidden="1">#REF!</definedName>
    <definedName name="BExDCL7K96PC9VZYB70ZW3QPVIJE" localSheetId="20" hidden="1">#REF!</definedName>
    <definedName name="BExDCL7K96PC9VZYB70ZW3QPVIJE" hidden="1">#REF!</definedName>
    <definedName name="BExDCP3UZ3C2O4C1F7KMU0Z9U32N" localSheetId="19" hidden="1">#REF!</definedName>
    <definedName name="BExDCP3UZ3C2O4C1F7KMU0Z9U32N" localSheetId="20" hidden="1">#REF!</definedName>
    <definedName name="BExDCP3UZ3C2O4C1F7KMU0Z9U32N" hidden="1">#REF!</definedName>
    <definedName name="BExEO14OTKLVDBTNB2ONGZ4YB20H" localSheetId="19" hidden="1">#REF!</definedName>
    <definedName name="BExEO14OTKLVDBTNB2ONGZ4YB20H" localSheetId="20" hidden="1">#REF!</definedName>
    <definedName name="BExEO14OTKLVDBTNB2ONGZ4YB20H" hidden="1">#REF!</definedName>
    <definedName name="BExEO80UUNTK4DX33Z5TYLM8NYZM" localSheetId="19" hidden="1">#REF!</definedName>
    <definedName name="BExEO80UUNTK4DX33Z5TYLM8NYZM" localSheetId="20" hidden="1">#REF!</definedName>
    <definedName name="BExEO80UUNTK4DX33Z5TYLM8NYZM" hidden="1">#REF!</definedName>
    <definedName name="BExEOBX3WECDMYCV9RLN49APTXMM" localSheetId="19" hidden="1">#REF!</definedName>
    <definedName name="BExEOBX3WECDMYCV9RLN49APTXMM" localSheetId="20" hidden="1">#REF!</definedName>
    <definedName name="BExEOBX3WECDMYCV9RLN49APTXMM" hidden="1">#REF!</definedName>
    <definedName name="BExEPN9VIYI0FVL0HLZQXJFO6TT0" localSheetId="19" hidden="1">#REF!</definedName>
    <definedName name="BExEPN9VIYI0FVL0HLZQXJFO6TT0" localSheetId="20" hidden="1">#REF!</definedName>
    <definedName name="BExEPN9VIYI0FVL0HLZQXJFO6TT0" hidden="1">#REF!</definedName>
    <definedName name="BExEPQPUOD4B6H60DKEB9159F7DR" localSheetId="19" hidden="1">#REF!</definedName>
    <definedName name="BExEPQPUOD4B6H60DKEB9159F7DR" localSheetId="20" hidden="1">#REF!</definedName>
    <definedName name="BExEPQPUOD4B6H60DKEB9159F7DR" hidden="1">#REF!</definedName>
    <definedName name="BExEPYT6VDSMR8MU2341Q5GM2Y9V" localSheetId="19" hidden="1">#REF!</definedName>
    <definedName name="BExEPYT6VDSMR8MU2341Q5GM2Y9V" localSheetId="20" hidden="1">#REF!</definedName>
    <definedName name="BExEPYT6VDSMR8MU2341Q5GM2Y9V" hidden="1">#REF!</definedName>
    <definedName name="BExEQ2ENYLMY8K1796XBB31CJHNN" localSheetId="19" hidden="1">#REF!</definedName>
    <definedName name="BExEQ2ENYLMY8K1796XBB31CJHNN" localSheetId="20" hidden="1">#REF!</definedName>
    <definedName name="BExEQ2ENYLMY8K1796XBB31CJHNN" hidden="1">#REF!</definedName>
    <definedName name="BExEQ2PFE4N40LEPGDPS90WDL6BN" localSheetId="19" hidden="1">#REF!</definedName>
    <definedName name="BExEQ2PFE4N40LEPGDPS90WDL6BN" localSheetId="20" hidden="1">#REF!</definedName>
    <definedName name="BExEQ2PFE4N40LEPGDPS90WDL6BN" hidden="1">#REF!</definedName>
    <definedName name="BExEQ2PFURT24NQYGYVE8NKX1EGA" localSheetId="19" hidden="1">#REF!</definedName>
    <definedName name="BExEQ2PFURT24NQYGYVE8NKX1EGA" localSheetId="20" hidden="1">#REF!</definedName>
    <definedName name="BExEQ2PFURT24NQYGYVE8NKX1EGA" hidden="1">#REF!</definedName>
    <definedName name="BExEQB8ZWXO6IIGOEPWTLOJGE2NR" localSheetId="19" hidden="1">#REF!</definedName>
    <definedName name="BExEQB8ZWXO6IIGOEPWTLOJGE2NR" localSheetId="20" hidden="1">#REF!</definedName>
    <definedName name="BExEQB8ZWXO6IIGOEPWTLOJGE2NR" hidden="1">#REF!</definedName>
    <definedName name="BExEQBZX0EL6LIKPY01197ACK65H" localSheetId="19" hidden="1">#REF!</definedName>
    <definedName name="BExEQBZX0EL6LIKPY01197ACK65H" localSheetId="20" hidden="1">#REF!</definedName>
    <definedName name="BExEQBZX0EL6LIKPY01197ACK65H" hidden="1">#REF!</definedName>
    <definedName name="BExEQDXZALJLD4OBF74IKZBR13SR" localSheetId="19" hidden="1">#REF!</definedName>
    <definedName name="BExEQDXZALJLD4OBF74IKZBR13SR" localSheetId="20" hidden="1">#REF!</definedName>
    <definedName name="BExEQDXZALJLD4OBF74IKZBR13SR" hidden="1">#REF!</definedName>
    <definedName name="BExEQFLE2RPWGMWQAI4JMKUEFRPT" localSheetId="19" hidden="1">#REF!</definedName>
    <definedName name="BExEQFLE2RPWGMWQAI4JMKUEFRPT" localSheetId="20" hidden="1">#REF!</definedName>
    <definedName name="BExEQFLE2RPWGMWQAI4JMKUEFRPT" hidden="1">#REF!</definedName>
    <definedName name="BExEQJHNJV9U65F5VGIGX0VM02VF" localSheetId="19" hidden="1">#REF!</definedName>
    <definedName name="BExEQJHNJV9U65F5VGIGX0VM02VF" localSheetId="20" hidden="1">#REF!</definedName>
    <definedName name="BExEQJHNJV9U65F5VGIGX0VM02VF" hidden="1">#REF!</definedName>
    <definedName name="BExEQTZAP8R69U31W4LKGTKKGKQE" localSheetId="19" hidden="1">#REF!</definedName>
    <definedName name="BExEQTZAP8R69U31W4LKGTKKGKQE" localSheetId="20" hidden="1">#REF!</definedName>
    <definedName name="BExEQTZAP8R69U31W4LKGTKKGKQE" hidden="1">#REF!</definedName>
    <definedName name="BExER2O72H1F9WV6S1J04C15PXX7" localSheetId="19" hidden="1">#REF!</definedName>
    <definedName name="BExER2O72H1F9WV6S1J04C15PXX7" localSheetId="20" hidden="1">#REF!</definedName>
    <definedName name="BExER2O72H1F9WV6S1J04C15PXX7" hidden="1">#REF!</definedName>
    <definedName name="BExERIPCI7N2NW7JRL59DVT0TTSU" localSheetId="19" hidden="1">#REF!</definedName>
    <definedName name="BExERIPCI7N2NW7JRL59DVT0TTSU" localSheetId="20" hidden="1">#REF!</definedName>
    <definedName name="BExERIPCI7N2NW7JRL59DVT0TTSU" hidden="1">#REF!</definedName>
    <definedName name="BExERRUIKIOATPZ9U4HQ0V52RJAU" localSheetId="19" hidden="1">#REF!</definedName>
    <definedName name="BExERRUIKIOATPZ9U4HQ0V52RJAU" localSheetId="20" hidden="1">#REF!</definedName>
    <definedName name="BExERRUIKIOATPZ9U4HQ0V52RJAU" hidden="1">#REF!</definedName>
    <definedName name="BExERSANFNM1O7T65PC5MJ301YET" localSheetId="19" hidden="1">#REF!</definedName>
    <definedName name="BExERSANFNM1O7T65PC5MJ301YET" localSheetId="20" hidden="1">#REF!</definedName>
    <definedName name="BExERSANFNM1O7T65PC5MJ301YET" hidden="1">#REF!</definedName>
    <definedName name="BExERU8P606C6QQZZL55U0ZQYQF1" localSheetId="19" hidden="1">#REF!</definedName>
    <definedName name="BExERU8P606C6QQZZL55U0ZQYQF1" localSheetId="20" hidden="1">#REF!</definedName>
    <definedName name="BExERU8P606C6QQZZL55U0ZQYQF1" hidden="1">#REF!</definedName>
    <definedName name="BExERWCEBKQRYWRQLYJ4UCMMKTHG" localSheetId="19" hidden="1">#REF!</definedName>
    <definedName name="BExERWCEBKQRYWRQLYJ4UCMMKTHG" localSheetId="20" hidden="1">#REF!</definedName>
    <definedName name="BExERWCEBKQRYWRQLYJ4UCMMKTHG" hidden="1">#REF!</definedName>
    <definedName name="BExERXE1QW042A2T25RI4DVUU59O" localSheetId="19" hidden="1">#REF!</definedName>
    <definedName name="BExERXE1QW042A2T25RI4DVUU59O" localSheetId="20" hidden="1">#REF!</definedName>
    <definedName name="BExERXE1QW042A2T25RI4DVUU59O" hidden="1">#REF!</definedName>
    <definedName name="BExES44RHHDL3V7FLV6M20834WF1" localSheetId="19" hidden="1">#REF!</definedName>
    <definedName name="BExES44RHHDL3V7FLV6M20834WF1" localSheetId="20" hidden="1">#REF!</definedName>
    <definedName name="BExES44RHHDL3V7FLV6M20834WF1" hidden="1">#REF!</definedName>
    <definedName name="BExES4A7VE2X3RYYTVRLKZD4I7WU" localSheetId="19" hidden="1">#REF!</definedName>
    <definedName name="BExES4A7VE2X3RYYTVRLKZD4I7WU" localSheetId="20" hidden="1">#REF!</definedName>
    <definedName name="BExES4A7VE2X3RYYTVRLKZD4I7WU" hidden="1">#REF!</definedName>
    <definedName name="BExESLYUFDACMPARVY264HKBCXLX" localSheetId="19" hidden="1">#REF!</definedName>
    <definedName name="BExESLYUFDACMPARVY264HKBCXLX" localSheetId="20" hidden="1">#REF!</definedName>
    <definedName name="BExESLYUFDACMPARVY264HKBCXLX" hidden="1">#REF!</definedName>
    <definedName name="BExESMKD95A649M0WRSG6CXXP326" localSheetId="19" hidden="1">#REF!</definedName>
    <definedName name="BExESMKD95A649M0WRSG6CXXP326" localSheetId="20" hidden="1">#REF!</definedName>
    <definedName name="BExESMKD95A649M0WRSG6CXXP326" hidden="1">#REF!</definedName>
    <definedName name="BExESR27ZXJG5VMY4PR9D940VS7T" localSheetId="19" hidden="1">#REF!</definedName>
    <definedName name="BExESR27ZXJG5VMY4PR9D940VS7T" localSheetId="20" hidden="1">#REF!</definedName>
    <definedName name="BExESR27ZXJG5VMY4PR9D940VS7T" hidden="1">#REF!</definedName>
    <definedName name="BExESVK1YRJM6UG6FBYOF9CNX29X" localSheetId="19" hidden="1">#REF!</definedName>
    <definedName name="BExESVK1YRJM6UG6FBYOF9CNX29X" localSheetId="20" hidden="1">#REF!</definedName>
    <definedName name="BExESVK1YRJM6UG6FBYOF9CNX29X" hidden="1">#REF!</definedName>
    <definedName name="BExESZ03KXL8DQ2591HLR56ZML94" localSheetId="19" hidden="1">#REF!</definedName>
    <definedName name="BExESZ03KXL8DQ2591HLR56ZML94" localSheetId="20" hidden="1">#REF!</definedName>
    <definedName name="BExESZ03KXL8DQ2591HLR56ZML94" hidden="1">#REF!</definedName>
    <definedName name="BExESZAW5N443NRTKIP59OEI1CR6" localSheetId="19" hidden="1">#REF!</definedName>
    <definedName name="BExESZAW5N443NRTKIP59OEI1CR6" localSheetId="20" hidden="1">#REF!</definedName>
    <definedName name="BExESZAW5N443NRTKIP59OEI1CR6" hidden="1">#REF!</definedName>
    <definedName name="BExET3HXQ60A4O2OLKX8QNXRI6LQ" localSheetId="19" hidden="1">#REF!</definedName>
    <definedName name="BExET3HXQ60A4O2OLKX8QNXRI6LQ" localSheetId="20" hidden="1">#REF!</definedName>
    <definedName name="BExET3HXQ60A4O2OLKX8QNXRI6LQ" hidden="1">#REF!</definedName>
    <definedName name="BExET4EAH366GROMVVMDCSUI1018" localSheetId="19" hidden="1">#REF!</definedName>
    <definedName name="BExET4EAH366GROMVVMDCSUI1018" localSheetId="20" hidden="1">#REF!</definedName>
    <definedName name="BExET4EAH366GROMVVMDCSUI1018" hidden="1">#REF!</definedName>
    <definedName name="BExETA3B1FCIOA80H94K90FWXQKE" localSheetId="19" hidden="1">#REF!</definedName>
    <definedName name="BExETA3B1FCIOA80H94K90FWXQKE" localSheetId="20" hidden="1">#REF!</definedName>
    <definedName name="BExETA3B1FCIOA80H94K90FWXQKE" hidden="1">#REF!</definedName>
    <definedName name="BExETAZOYT4CJIT8RRKC9F2HJG1D" localSheetId="19" hidden="1">#REF!</definedName>
    <definedName name="BExETAZOYT4CJIT8RRKC9F2HJG1D" localSheetId="20" hidden="1">#REF!</definedName>
    <definedName name="BExETAZOYT4CJIT8RRKC9F2HJG1D" hidden="1">#REF!</definedName>
    <definedName name="BExETB55BNG40G9YOI2H6UHIR9WU" localSheetId="19" hidden="1">#REF!</definedName>
    <definedName name="BExETB55BNG40G9YOI2H6UHIR9WU" localSheetId="20" hidden="1">#REF!</definedName>
    <definedName name="BExETB55BNG40G9YOI2H6UHIR9WU" hidden="1">#REF!</definedName>
    <definedName name="BExETF6QD5A9GEINE1KZRRC2LXWM" localSheetId="19" hidden="1">#REF!</definedName>
    <definedName name="BExETF6QD5A9GEINE1KZRRC2LXWM" localSheetId="20" hidden="1">#REF!</definedName>
    <definedName name="BExETF6QD5A9GEINE1KZRRC2LXWM" hidden="1">#REF!</definedName>
    <definedName name="BExETQ9XRXLUACN82805SPSPNKHI" localSheetId="19" hidden="1">#REF!</definedName>
    <definedName name="BExETQ9XRXLUACN82805SPSPNKHI" localSheetId="20" hidden="1">#REF!</definedName>
    <definedName name="BExETQ9XRXLUACN82805SPSPNKHI" hidden="1">#REF!</definedName>
    <definedName name="BExETR0YRMOR63E6DHLEHV9QVVON" localSheetId="19" hidden="1">#REF!</definedName>
    <definedName name="BExETR0YRMOR63E6DHLEHV9QVVON" localSheetId="20" hidden="1">#REF!</definedName>
    <definedName name="BExETR0YRMOR63E6DHLEHV9QVVON" hidden="1">#REF!</definedName>
    <definedName name="BExETVO51BGF7GGNGB21UD7OIF15" localSheetId="19" hidden="1">#REF!</definedName>
    <definedName name="BExETVO51BGF7GGNGB21UD7OIF15" localSheetId="20" hidden="1">#REF!</definedName>
    <definedName name="BExETVO51BGF7GGNGB21UD7OIF15" hidden="1">#REF!</definedName>
    <definedName name="BExETVTGY38YXYYF7N73OYN6FYY3" localSheetId="19" hidden="1">#REF!</definedName>
    <definedName name="BExETVTGY38YXYYF7N73OYN6FYY3" localSheetId="20" hidden="1">#REF!</definedName>
    <definedName name="BExETVTGY38YXYYF7N73OYN6FYY3" hidden="1">#REF!</definedName>
    <definedName name="BExETVTH8RADW05P2XUUV7V44TWW" localSheetId="19" hidden="1">#REF!</definedName>
    <definedName name="BExETVTH8RADW05P2XUUV7V44TWW" localSheetId="20" hidden="1">#REF!</definedName>
    <definedName name="BExETVTH8RADW05P2XUUV7V44TWW" hidden="1">#REF!</definedName>
    <definedName name="BExETW9PYUAV5QY6A4VCYZRIOUX4" localSheetId="19" hidden="1">#REF!</definedName>
    <definedName name="BExETW9PYUAV5QY6A4VCYZRIOUX4" localSheetId="20" hidden="1">#REF!</definedName>
    <definedName name="BExETW9PYUAV5QY6A4VCYZRIOUX4" hidden="1">#REF!</definedName>
    <definedName name="BExEUGNELLVZ7K2PYWP2TG8T65XQ" localSheetId="19" hidden="1">#REF!</definedName>
    <definedName name="BExEUGNELLVZ7K2PYWP2TG8T65XQ" localSheetId="20" hidden="1">#REF!</definedName>
    <definedName name="BExEUGNELLVZ7K2PYWP2TG8T65XQ" hidden="1">#REF!</definedName>
    <definedName name="BExEUHUG1NGJGB6F1UH5IKFZ9B9M" localSheetId="19" hidden="1">#REF!</definedName>
    <definedName name="BExEUHUG1NGJGB6F1UH5IKFZ9B9M" localSheetId="20" hidden="1">#REF!</definedName>
    <definedName name="BExEUHUG1NGJGB6F1UH5IKFZ9B9M" hidden="1">#REF!</definedName>
    <definedName name="BExEUNE4T242Y59C6MS28MXEUGCP" localSheetId="19" hidden="1">#REF!</definedName>
    <definedName name="BExEUNE4T242Y59C6MS28MXEUGCP" localSheetId="20" hidden="1">#REF!</definedName>
    <definedName name="BExEUNE4T242Y59C6MS28MXEUGCP" hidden="1">#REF!</definedName>
    <definedName name="BExEUNU7FYVTR4DD1D31SS7PNXX2" localSheetId="19" hidden="1">#REF!</definedName>
    <definedName name="BExEUNU7FYVTR4DD1D31SS7PNXX2" localSheetId="20" hidden="1">#REF!</definedName>
    <definedName name="BExEUNU7FYVTR4DD1D31SS7PNXX2" hidden="1">#REF!</definedName>
    <definedName name="BExEV2TP7NA3ZR6RJGH5ER370OUM" localSheetId="19" hidden="1">#REF!</definedName>
    <definedName name="BExEV2TP7NA3ZR6RJGH5ER370OUM" localSheetId="20" hidden="1">#REF!</definedName>
    <definedName name="BExEV2TP7NA3ZR6RJGH5ER370OUM" hidden="1">#REF!</definedName>
    <definedName name="BExEV3Q7M5YTX3CY3QCP1SUIEP2E" localSheetId="19" hidden="1">#REF!</definedName>
    <definedName name="BExEV3Q7M5YTX3CY3QCP1SUIEP2E" localSheetId="20" hidden="1">#REF!</definedName>
    <definedName name="BExEV3Q7M5YTX3CY3QCP1SUIEP2E" hidden="1">#REF!</definedName>
    <definedName name="BExEV69USLNYO2QRJRC0J92XUF00" localSheetId="19" hidden="1">#REF!</definedName>
    <definedName name="BExEV69USLNYO2QRJRC0J92XUF00" localSheetId="20" hidden="1">#REF!</definedName>
    <definedName name="BExEV69USLNYO2QRJRC0J92XUF00" hidden="1">#REF!</definedName>
    <definedName name="BExEV6KNTQOCFD7GV726XQEVQ7R6" localSheetId="19" hidden="1">#REF!</definedName>
    <definedName name="BExEV6KNTQOCFD7GV726XQEVQ7R6" localSheetId="20" hidden="1">#REF!</definedName>
    <definedName name="BExEV6KNTQOCFD7GV726XQEVQ7R6" hidden="1">#REF!</definedName>
    <definedName name="BExEV6VGM4POO9QT9KH3QA3VYCWM" localSheetId="19" hidden="1">#REF!</definedName>
    <definedName name="BExEV6VGM4POO9QT9KH3QA3VYCWM" localSheetId="20" hidden="1">#REF!</definedName>
    <definedName name="BExEV6VGM4POO9QT9KH3QA3VYCWM" hidden="1">#REF!</definedName>
    <definedName name="BExEVCEYMOI0PGO7HAEOS9CVMU2O" localSheetId="19" hidden="1">#REF!</definedName>
    <definedName name="BExEVCEYMOI0PGO7HAEOS9CVMU2O" localSheetId="20" hidden="1">#REF!</definedName>
    <definedName name="BExEVCEYMOI0PGO7HAEOS9CVMU2O" hidden="1">#REF!</definedName>
    <definedName name="BExEVET98G3FU6QBF9LHYWSAMV0O" localSheetId="19" hidden="1">#REF!</definedName>
    <definedName name="BExEVET98G3FU6QBF9LHYWSAMV0O" localSheetId="20" hidden="1">#REF!</definedName>
    <definedName name="BExEVET98G3FU6QBF9LHYWSAMV0O" hidden="1">#REF!</definedName>
    <definedName name="BExEVNCUT0PDUYNJH7G6BSEWZOT2" localSheetId="19" hidden="1">#REF!</definedName>
    <definedName name="BExEVNCUT0PDUYNJH7G6BSEWZOT2" localSheetId="20" hidden="1">#REF!</definedName>
    <definedName name="BExEVNCUT0PDUYNJH7G6BSEWZOT2" hidden="1">#REF!</definedName>
    <definedName name="BExEVPGF4V5J0WQRZKUM8F9TTKZJ" localSheetId="19" hidden="1">#REF!</definedName>
    <definedName name="BExEVPGF4V5J0WQRZKUM8F9TTKZJ" localSheetId="20" hidden="1">#REF!</definedName>
    <definedName name="BExEVPGF4V5J0WQRZKUM8F9TTKZJ" hidden="1">#REF!</definedName>
    <definedName name="BExEVVLIEVWYRF2UUC1H0H5QU1CP" localSheetId="19" hidden="1">#REF!</definedName>
    <definedName name="BExEVVLIEVWYRF2UUC1H0H5QU1CP" localSheetId="20" hidden="1">#REF!</definedName>
    <definedName name="BExEVVLIEVWYRF2UUC1H0H5QU1CP" hidden="1">#REF!</definedName>
    <definedName name="BExEVWCKO8T84GW9Z3X47915XKSH" localSheetId="19" hidden="1">#REF!</definedName>
    <definedName name="BExEVWCKO8T84GW9Z3X47915XKSH" localSheetId="20" hidden="1">#REF!</definedName>
    <definedName name="BExEVWCKO8T84GW9Z3X47915XKSH" hidden="1">#REF!</definedName>
    <definedName name="BExEVZSJWMZ5L2ZE7AZC57CXKW6T" localSheetId="19" hidden="1">#REF!</definedName>
    <definedName name="BExEVZSJWMZ5L2ZE7AZC57CXKW6T" localSheetId="20" hidden="1">#REF!</definedName>
    <definedName name="BExEVZSJWMZ5L2ZE7AZC57CXKW6T" hidden="1">#REF!</definedName>
    <definedName name="BExEW0JL1GFFCXMDGW54CI7Y8FZN" localSheetId="19" hidden="1">#REF!</definedName>
    <definedName name="BExEW0JL1GFFCXMDGW54CI7Y8FZN" localSheetId="20" hidden="1">#REF!</definedName>
    <definedName name="BExEW0JL1GFFCXMDGW54CI7Y8FZN" hidden="1">#REF!</definedName>
    <definedName name="BExEW68M9WL8214QH9C7VCK7BN08" localSheetId="19" hidden="1">#REF!</definedName>
    <definedName name="BExEW68M9WL8214QH9C7VCK7BN08" localSheetId="20" hidden="1">#REF!</definedName>
    <definedName name="BExEW68M9WL8214QH9C7VCK7BN08" hidden="1">#REF!</definedName>
    <definedName name="BExEW8HFKH6F47KIHYBDRUEFZ2ZZ" localSheetId="19" hidden="1">#REF!</definedName>
    <definedName name="BExEW8HFKH6F47KIHYBDRUEFZ2ZZ" localSheetId="20" hidden="1">#REF!</definedName>
    <definedName name="BExEW8HFKH6F47KIHYBDRUEFZ2ZZ" hidden="1">#REF!</definedName>
    <definedName name="BExEWB6JHMITZPXHB6JATOCLLKLJ" localSheetId="19" hidden="1">#REF!</definedName>
    <definedName name="BExEWB6JHMITZPXHB6JATOCLLKLJ" localSheetId="20" hidden="1">#REF!</definedName>
    <definedName name="BExEWB6JHMITZPXHB6JATOCLLKLJ" hidden="1">#REF!</definedName>
    <definedName name="BExEWNBGQS1U2LW3W84T4LSJ9K00" localSheetId="19" hidden="1">#REF!</definedName>
    <definedName name="BExEWNBGQS1U2LW3W84T4LSJ9K00" localSheetId="20" hidden="1">#REF!</definedName>
    <definedName name="BExEWNBGQS1U2LW3W84T4LSJ9K00" hidden="1">#REF!</definedName>
    <definedName name="BExEWO7STL7HNZSTY8VQBPTX1WK6" localSheetId="19" hidden="1">#REF!</definedName>
    <definedName name="BExEWO7STL7HNZSTY8VQBPTX1WK6" localSheetId="20" hidden="1">#REF!</definedName>
    <definedName name="BExEWO7STL7HNZSTY8VQBPTX1WK6" hidden="1">#REF!</definedName>
    <definedName name="BExEWQ0M1N3KMKTDJ73H10QSG4W1" localSheetId="19" hidden="1">#REF!</definedName>
    <definedName name="BExEWQ0M1N3KMKTDJ73H10QSG4W1" localSheetId="20" hidden="1">#REF!</definedName>
    <definedName name="BExEWQ0M1N3KMKTDJ73H10QSG4W1" hidden="1">#REF!</definedName>
    <definedName name="BExEX43OR6NH8GF32YY2ZB6Y8WGP" localSheetId="19" hidden="1">#REF!</definedName>
    <definedName name="BExEX43OR6NH8GF32YY2ZB6Y8WGP" localSheetId="20" hidden="1">#REF!</definedName>
    <definedName name="BExEX43OR6NH8GF32YY2ZB6Y8WGP" hidden="1">#REF!</definedName>
    <definedName name="BExEX85F3OSW8NSCYGYPS9372Z1Q" localSheetId="19" hidden="1">#REF!</definedName>
    <definedName name="BExEX85F3OSW8NSCYGYPS9372Z1Q" localSheetId="20" hidden="1">#REF!</definedName>
    <definedName name="BExEX85F3OSW8NSCYGYPS9372Z1Q" hidden="1">#REF!</definedName>
    <definedName name="BExEX9HWY2G6928ZVVVQF77QCM2C" localSheetId="19" hidden="1">#REF!</definedName>
    <definedName name="BExEX9HWY2G6928ZVVVQF77QCM2C" localSheetId="20" hidden="1">#REF!</definedName>
    <definedName name="BExEX9HWY2G6928ZVVVQF77QCM2C" hidden="1">#REF!</definedName>
    <definedName name="BExEXBQWAYKMVBRJRHB8PFCSYFVN" localSheetId="19" hidden="1">#REF!</definedName>
    <definedName name="BExEXBQWAYKMVBRJRHB8PFCSYFVN" localSheetId="20" hidden="1">#REF!</definedName>
    <definedName name="BExEXBQWAYKMVBRJRHB8PFCSYFVN" hidden="1">#REF!</definedName>
    <definedName name="BExEXGE2TE9MQWLQVHL7XGQWL102" localSheetId="19" hidden="1">#REF!</definedName>
    <definedName name="BExEXGE2TE9MQWLQVHL7XGQWL102" localSheetId="20" hidden="1">#REF!</definedName>
    <definedName name="BExEXGE2TE9MQWLQVHL7XGQWL102" hidden="1">#REF!</definedName>
    <definedName name="BExEXRBZ0DI9E2UFLLKYWGN66B61" localSheetId="19" hidden="1">#REF!</definedName>
    <definedName name="BExEXRBZ0DI9E2UFLLKYWGN66B61" localSheetId="20" hidden="1">#REF!</definedName>
    <definedName name="BExEXRBZ0DI9E2UFLLKYWGN66B61" hidden="1">#REF!</definedName>
    <definedName name="BExEXW4FSOZ9C2SZSQIAA3W82I5K" localSheetId="19" hidden="1">#REF!</definedName>
    <definedName name="BExEXW4FSOZ9C2SZSQIAA3W82I5K" localSheetId="20" hidden="1">#REF!</definedName>
    <definedName name="BExEXW4FSOZ9C2SZSQIAA3W82I5K" hidden="1">#REF!</definedName>
    <definedName name="BExEXZ4H2ZUNEW5I6I74GK08QAQC" localSheetId="19" hidden="1">#REF!</definedName>
    <definedName name="BExEXZ4H2ZUNEW5I6I74GK08QAQC" localSheetId="20" hidden="1">#REF!</definedName>
    <definedName name="BExEXZ4H2ZUNEW5I6I74GK08QAQC" hidden="1">#REF!</definedName>
    <definedName name="BExEY42GK80HA9M84NTZ3NV9K2VI" localSheetId="19" hidden="1">#REF!</definedName>
    <definedName name="BExEY42GK80HA9M84NTZ3NV9K2VI" localSheetId="20" hidden="1">#REF!</definedName>
    <definedName name="BExEY42GK80HA9M84NTZ3NV9K2VI" hidden="1">#REF!</definedName>
    <definedName name="BExEYLG9FL9V1JPPNZ3FUDNSEJ4V" localSheetId="19" hidden="1">#REF!</definedName>
    <definedName name="BExEYLG9FL9V1JPPNZ3FUDNSEJ4V" localSheetId="20" hidden="1">#REF!</definedName>
    <definedName name="BExEYLG9FL9V1JPPNZ3FUDNSEJ4V" hidden="1">#REF!</definedName>
    <definedName name="BExEYOW8C1B3OUUCIGEC7L8OOW1Z" localSheetId="19" hidden="1">#REF!</definedName>
    <definedName name="BExEYOW8C1B3OUUCIGEC7L8OOW1Z" localSheetId="20" hidden="1">#REF!</definedName>
    <definedName name="BExEYOW8C1B3OUUCIGEC7L8OOW1Z" hidden="1">#REF!</definedName>
    <definedName name="BExEYPCI2LT224YS4M3T50V85FAG" localSheetId="19" hidden="1">#REF!</definedName>
    <definedName name="BExEYPCI2LT224YS4M3T50V85FAG" localSheetId="20" hidden="1">#REF!</definedName>
    <definedName name="BExEYPCI2LT224YS4M3T50V85FAG" hidden="1">#REF!</definedName>
    <definedName name="BExEYUQJXZT6N5HJH8ACJF6SRWEE" localSheetId="19" hidden="1">#REF!</definedName>
    <definedName name="BExEYUQJXZT6N5HJH8ACJF6SRWEE" localSheetId="20" hidden="1">#REF!</definedName>
    <definedName name="BExEYUQJXZT6N5HJH8ACJF6SRWEE" hidden="1">#REF!</definedName>
    <definedName name="BExEYYC7KLO4XJQW9GMGVVJQXF4C" localSheetId="19" hidden="1">#REF!</definedName>
    <definedName name="BExEYYC7KLO4XJQW9GMGVVJQXF4C" localSheetId="20" hidden="1">#REF!</definedName>
    <definedName name="BExEYYC7KLO4XJQW9GMGVVJQXF4C" hidden="1">#REF!</definedName>
    <definedName name="BExEZ1S6VZCG01ZPLBSS9Z1SBOJ2" localSheetId="19" hidden="1">#REF!</definedName>
    <definedName name="BExEZ1S6VZCG01ZPLBSS9Z1SBOJ2" localSheetId="20" hidden="1">#REF!</definedName>
    <definedName name="BExEZ1S6VZCG01ZPLBSS9Z1SBOJ2" hidden="1">#REF!</definedName>
    <definedName name="BExEZ6KV8TDKOO0Y66LSH9DCFW5M" localSheetId="19" hidden="1">#REF!</definedName>
    <definedName name="BExEZ6KV8TDKOO0Y66LSH9DCFW5M" localSheetId="20" hidden="1">#REF!</definedName>
    <definedName name="BExEZ6KV8TDKOO0Y66LSH9DCFW5M" hidden="1">#REF!</definedName>
    <definedName name="BExEZGBFNJR8DLPN0V11AU22L6WY" localSheetId="19" hidden="1">#REF!</definedName>
    <definedName name="BExEZGBFNJR8DLPN0V11AU22L6WY" localSheetId="20" hidden="1">#REF!</definedName>
    <definedName name="BExEZGBFNJR8DLPN0V11AU22L6WY" hidden="1">#REF!</definedName>
    <definedName name="BExEZVR61GWO1ZM3XHWUKRJJMQXV" localSheetId="19" hidden="1">#REF!</definedName>
    <definedName name="BExEZVR61GWO1ZM3XHWUKRJJMQXV" localSheetId="20" hidden="1">#REF!</definedName>
    <definedName name="BExEZVR61GWO1ZM3XHWUKRJJMQXV" hidden="1">#REF!</definedName>
    <definedName name="BExF02Y3V3QEPO2XLDSK47APK9XJ" localSheetId="19" hidden="1">#REF!</definedName>
    <definedName name="BExF02Y3V3QEPO2XLDSK47APK9XJ" localSheetId="20" hidden="1">#REF!</definedName>
    <definedName name="BExF02Y3V3QEPO2XLDSK47APK9XJ" hidden="1">#REF!</definedName>
    <definedName name="BExF03E824NHBODFUZ3PZ5HLF85X" localSheetId="19" hidden="1">#REF!</definedName>
    <definedName name="BExF03E824NHBODFUZ3PZ5HLF85X" localSheetId="20" hidden="1">#REF!</definedName>
    <definedName name="BExF03E824NHBODFUZ3PZ5HLF85X" hidden="1">#REF!</definedName>
    <definedName name="BExF09OS91RT7N7IW8JLMZ121ZP3" localSheetId="19" hidden="1">#REF!</definedName>
    <definedName name="BExF09OS91RT7N7IW8JLMZ121ZP3" localSheetId="20" hidden="1">#REF!</definedName>
    <definedName name="BExF09OS91RT7N7IW8JLMZ121ZP3" hidden="1">#REF!</definedName>
    <definedName name="BExF0D4SEQ7RRCAER8UQKUJ4HH0Q" localSheetId="19" hidden="1">#REF!</definedName>
    <definedName name="BExF0D4SEQ7RRCAER8UQKUJ4HH0Q" localSheetId="20" hidden="1">#REF!</definedName>
    <definedName name="BExF0D4SEQ7RRCAER8UQKUJ4HH0Q" hidden="1">#REF!</definedName>
    <definedName name="BExF0D4Z97PCG5JI9CC2TFB553AX" localSheetId="19" hidden="1">#REF!</definedName>
    <definedName name="BExF0D4Z97PCG5JI9CC2TFB553AX" localSheetId="20" hidden="1">#REF!</definedName>
    <definedName name="BExF0D4Z97PCG5JI9CC2TFB553AX" hidden="1">#REF!</definedName>
    <definedName name="BExF0DAB1PUE0V936NFEK68CCKTJ" localSheetId="19" hidden="1">#REF!</definedName>
    <definedName name="BExF0DAB1PUE0V936NFEK68CCKTJ" localSheetId="20" hidden="1">#REF!</definedName>
    <definedName name="BExF0DAB1PUE0V936NFEK68CCKTJ" hidden="1">#REF!</definedName>
    <definedName name="BExF0LOEHV42P2DV7QL8O7HOQ3N9" localSheetId="19" hidden="1">#REF!</definedName>
    <definedName name="BExF0LOEHV42P2DV7QL8O7HOQ3N9" localSheetId="20" hidden="1">#REF!</definedName>
    <definedName name="BExF0LOEHV42P2DV7QL8O7HOQ3N9" hidden="1">#REF!</definedName>
    <definedName name="BExF0QRT0ZP2578DKKC9SRW40F5L" localSheetId="19" hidden="1">#REF!</definedName>
    <definedName name="BExF0QRT0ZP2578DKKC9SRW40F5L" localSheetId="20" hidden="1">#REF!</definedName>
    <definedName name="BExF0QRT0ZP2578DKKC9SRW40F5L" hidden="1">#REF!</definedName>
    <definedName name="BExF0WRM9VO25RLSO03ZOCE8H7K5" localSheetId="19" hidden="1">#REF!</definedName>
    <definedName name="BExF0WRM9VO25RLSO03ZOCE8H7K5" localSheetId="20" hidden="1">#REF!</definedName>
    <definedName name="BExF0WRM9VO25RLSO03ZOCE8H7K5" hidden="1">#REF!</definedName>
    <definedName name="BExF0ZRI7W4RSLIDLHTSM0AWXO3S" localSheetId="19" hidden="1">#REF!</definedName>
    <definedName name="BExF0ZRI7W4RSLIDLHTSM0AWXO3S" localSheetId="20" hidden="1">#REF!</definedName>
    <definedName name="BExF0ZRI7W4RSLIDLHTSM0AWXO3S" hidden="1">#REF!</definedName>
    <definedName name="BExF19CT3MMZZ2T5EWMDNG3UOJ01" localSheetId="19" hidden="1">#REF!</definedName>
    <definedName name="BExF19CT3MMZZ2T5EWMDNG3UOJ01" localSheetId="20" hidden="1">#REF!</definedName>
    <definedName name="BExF19CT3MMZZ2T5EWMDNG3UOJ01" hidden="1">#REF!</definedName>
    <definedName name="BExF1C1VNHJBRW2XQKVSL1KSLFZ8" localSheetId="19" hidden="1">#REF!</definedName>
    <definedName name="BExF1C1VNHJBRW2XQKVSL1KSLFZ8" localSheetId="20" hidden="1">#REF!</definedName>
    <definedName name="BExF1C1VNHJBRW2XQKVSL1KSLFZ8" hidden="1">#REF!</definedName>
    <definedName name="BExF1M38U6NX17YJA8YU359B5Z4M" localSheetId="19" hidden="1">#REF!</definedName>
    <definedName name="BExF1M38U6NX17YJA8YU359B5Z4M" localSheetId="20" hidden="1">#REF!</definedName>
    <definedName name="BExF1M38U6NX17YJA8YU359B5Z4M" hidden="1">#REF!</definedName>
    <definedName name="BExF1MU4W3NPEY0OHRDWP5IANCBB" localSheetId="19" hidden="1">#REF!</definedName>
    <definedName name="BExF1MU4W3NPEY0OHRDWP5IANCBB" localSheetId="20" hidden="1">#REF!</definedName>
    <definedName name="BExF1MU4W3NPEY0OHRDWP5IANCBB" hidden="1">#REF!</definedName>
    <definedName name="BExF1MZN8MWMOKOARHJ1QAF9HPGT" localSheetId="19" hidden="1">#REF!</definedName>
    <definedName name="BExF1MZN8MWMOKOARHJ1QAF9HPGT" localSheetId="20" hidden="1">#REF!</definedName>
    <definedName name="BExF1MZN8MWMOKOARHJ1QAF9HPGT" hidden="1">#REF!</definedName>
    <definedName name="BExF1US4ZIQYSU5LBFYNRA9N0K2O" localSheetId="19" hidden="1">#REF!</definedName>
    <definedName name="BExF1US4ZIQYSU5LBFYNRA9N0K2O" localSheetId="20" hidden="1">#REF!</definedName>
    <definedName name="BExF1US4ZIQYSU5LBFYNRA9N0K2O" hidden="1">#REF!</definedName>
    <definedName name="BExF272JNPJCK1XLBG016XXBVFO8" localSheetId="19" hidden="1">#REF!</definedName>
    <definedName name="BExF272JNPJCK1XLBG016XXBVFO8" localSheetId="20" hidden="1">#REF!</definedName>
    <definedName name="BExF272JNPJCK1XLBG016XXBVFO8" hidden="1">#REF!</definedName>
    <definedName name="BExF2CWZN6E87RGTBMD4YQI2QT7R" localSheetId="19" hidden="1">#REF!</definedName>
    <definedName name="BExF2CWZN6E87RGTBMD4YQI2QT7R" localSheetId="20" hidden="1">#REF!</definedName>
    <definedName name="BExF2CWZN6E87RGTBMD4YQI2QT7R" hidden="1">#REF!</definedName>
    <definedName name="BExF2DYO1WQ7GMXSTAQRDBW1NSFG" localSheetId="19" hidden="1">#REF!</definedName>
    <definedName name="BExF2DYO1WQ7GMXSTAQRDBW1NSFG" localSheetId="20" hidden="1">#REF!</definedName>
    <definedName name="BExF2DYO1WQ7GMXSTAQRDBW1NSFG" hidden="1">#REF!</definedName>
    <definedName name="BExF2H9D3MC9XKLPZ6VIP4F7G4YN" localSheetId="19" hidden="1">#REF!</definedName>
    <definedName name="BExF2H9D3MC9XKLPZ6VIP4F7G4YN" localSheetId="20" hidden="1">#REF!</definedName>
    <definedName name="BExF2H9D3MC9XKLPZ6VIP4F7G4YN" hidden="1">#REF!</definedName>
    <definedName name="BExF2MSWNUY9Z6BZJQZ538PPTION" localSheetId="19" hidden="1">#REF!</definedName>
    <definedName name="BExF2MSWNUY9Z6BZJQZ538PPTION" localSheetId="20" hidden="1">#REF!</definedName>
    <definedName name="BExF2MSWNUY9Z6BZJQZ538PPTION" hidden="1">#REF!</definedName>
    <definedName name="BExF2QZYWHTYGUTTXR15CKCV3LS7" localSheetId="19" hidden="1">#REF!</definedName>
    <definedName name="BExF2QZYWHTYGUTTXR15CKCV3LS7" localSheetId="20" hidden="1">#REF!</definedName>
    <definedName name="BExF2QZYWHTYGUTTXR15CKCV3LS7" hidden="1">#REF!</definedName>
    <definedName name="BExF2T8Y6TSJ74RMSZOA9CEH4OZ6" localSheetId="19" hidden="1">#REF!</definedName>
    <definedName name="BExF2T8Y6TSJ74RMSZOA9CEH4OZ6" localSheetId="20" hidden="1">#REF!</definedName>
    <definedName name="BExF2T8Y6TSJ74RMSZOA9CEH4OZ6" hidden="1">#REF!</definedName>
    <definedName name="BExF31N3YM4F37EOOY8M8VI1KXN8" localSheetId="19" hidden="1">#REF!</definedName>
    <definedName name="BExF31N3YM4F37EOOY8M8VI1KXN8" localSheetId="20" hidden="1">#REF!</definedName>
    <definedName name="BExF31N3YM4F37EOOY8M8VI1KXN8" hidden="1">#REF!</definedName>
    <definedName name="BExF37C1YKBT79Z9SOJAG5MXQGTU" localSheetId="19" hidden="1">#REF!</definedName>
    <definedName name="BExF37C1YKBT79Z9SOJAG5MXQGTU" localSheetId="20" hidden="1">#REF!</definedName>
    <definedName name="BExF37C1YKBT79Z9SOJAG5MXQGTU" hidden="1">#REF!</definedName>
    <definedName name="BExF3A6HPA6DGYALZNHHJPMCUYZR" localSheetId="19" hidden="1">#REF!</definedName>
    <definedName name="BExF3A6HPA6DGYALZNHHJPMCUYZR" localSheetId="20" hidden="1">#REF!</definedName>
    <definedName name="BExF3A6HPA6DGYALZNHHJPMCUYZR" hidden="1">#REF!</definedName>
    <definedName name="BExF3GMJW5D7066GYKTMM3CVH1HE" localSheetId="19" hidden="1">#REF!</definedName>
    <definedName name="BExF3GMJW5D7066GYKTMM3CVH1HE" localSheetId="20" hidden="1">#REF!</definedName>
    <definedName name="BExF3GMJW5D7066GYKTMM3CVH1HE" hidden="1">#REF!</definedName>
    <definedName name="BExF3I9T44X7DV9HHV51DVDDPPZG" localSheetId="19" hidden="1">#REF!</definedName>
    <definedName name="BExF3I9T44X7DV9HHV51DVDDPPZG" localSheetId="20" hidden="1">#REF!</definedName>
    <definedName name="BExF3I9T44X7DV9HHV51DVDDPPZG" hidden="1">#REF!</definedName>
    <definedName name="BExF3IKLZ35F2D4DI7R7P7NZLVC3" localSheetId="19" hidden="1">#REF!</definedName>
    <definedName name="BExF3IKLZ35F2D4DI7R7P7NZLVC3" localSheetId="20" hidden="1">#REF!</definedName>
    <definedName name="BExF3IKLZ35F2D4DI7R7P7NZLVC3" hidden="1">#REF!</definedName>
    <definedName name="BExF3JMFX5DILOIFUDIO1HZUK875" localSheetId="19" hidden="1">#REF!</definedName>
    <definedName name="BExF3JMFX5DILOIFUDIO1HZUK875" localSheetId="20" hidden="1">#REF!</definedName>
    <definedName name="BExF3JMFX5DILOIFUDIO1HZUK875" hidden="1">#REF!</definedName>
    <definedName name="BExF3KIO2G9LJYXZ61H8PJJ6OQXV" localSheetId="19" hidden="1">#REF!</definedName>
    <definedName name="BExF3KIO2G9LJYXZ61H8PJJ6OQXV" localSheetId="20" hidden="1">#REF!</definedName>
    <definedName name="BExF3KIO2G9LJYXZ61H8PJJ6OQXV" hidden="1">#REF!</definedName>
    <definedName name="BExF3MGVCZHXDAUDZAGUYESZ3RC8" localSheetId="19" hidden="1">#REF!</definedName>
    <definedName name="BExF3MGVCZHXDAUDZAGUYESZ3RC8" localSheetId="20" hidden="1">#REF!</definedName>
    <definedName name="BExF3MGVCZHXDAUDZAGUYESZ3RC8" hidden="1">#REF!</definedName>
    <definedName name="BExF3NTC4BGZEM6B87TCFX277QCS" localSheetId="19" hidden="1">#REF!</definedName>
    <definedName name="BExF3NTC4BGZEM6B87TCFX277QCS" localSheetId="20" hidden="1">#REF!</definedName>
    <definedName name="BExF3NTC4BGZEM6B87TCFX277QCS" hidden="1">#REF!</definedName>
    <definedName name="BExF3Q2DOSQI9SIAXB522CN0WBZ7" localSheetId="19" hidden="1">#REF!</definedName>
    <definedName name="BExF3Q2DOSQI9SIAXB522CN0WBZ7" localSheetId="20" hidden="1">#REF!</definedName>
    <definedName name="BExF3Q2DOSQI9SIAXB522CN0WBZ7" hidden="1">#REF!</definedName>
    <definedName name="BExF3Q7NI90WT31QHYSJDIG0LLLJ" localSheetId="19" hidden="1">#REF!</definedName>
    <definedName name="BExF3Q7NI90WT31QHYSJDIG0LLLJ" localSheetId="20" hidden="1">#REF!</definedName>
    <definedName name="BExF3Q7NI90WT31QHYSJDIG0LLLJ" hidden="1">#REF!</definedName>
    <definedName name="BExF3QD55TIY1MSBSRK9TUJKBEWO" localSheetId="19" hidden="1">#REF!</definedName>
    <definedName name="BExF3QD55TIY1MSBSRK9TUJKBEWO" localSheetId="20" hidden="1">#REF!</definedName>
    <definedName name="BExF3QD55TIY1MSBSRK9TUJKBEWO" hidden="1">#REF!</definedName>
    <definedName name="BExF3QT8J6RIF1L3R700MBSKIOKW" localSheetId="19" hidden="1">#REF!</definedName>
    <definedName name="BExF3QT8J6RIF1L3R700MBSKIOKW" localSheetId="20" hidden="1">#REF!</definedName>
    <definedName name="BExF3QT8J6RIF1L3R700MBSKIOKW" hidden="1">#REF!</definedName>
    <definedName name="BExF42SSBVPMLK2UB3B7FPEIY9TU" localSheetId="19" hidden="1">#REF!</definedName>
    <definedName name="BExF42SSBVPMLK2UB3B7FPEIY9TU" localSheetId="20" hidden="1">#REF!</definedName>
    <definedName name="BExF42SSBVPMLK2UB3B7FPEIY9TU" hidden="1">#REF!</definedName>
    <definedName name="BExF4HXSWB50BKYPWA0HTT8W56H6" localSheetId="19" hidden="1">#REF!</definedName>
    <definedName name="BExF4HXSWB50BKYPWA0HTT8W56H6" localSheetId="20" hidden="1">#REF!</definedName>
    <definedName name="BExF4HXSWB50BKYPWA0HTT8W56H6" hidden="1">#REF!</definedName>
    <definedName name="BExF4J4Y60OUA8GY6YN8XVRUX80A" localSheetId="19" hidden="1">#REF!</definedName>
    <definedName name="BExF4J4Y60OUA8GY6YN8XVRUX80A" localSheetId="20" hidden="1">#REF!</definedName>
    <definedName name="BExF4J4Y60OUA8GY6YN8XVRUX80A" hidden="1">#REF!</definedName>
    <definedName name="BExF4KHF04IWW4LQ95FHQPFE4Y9K" localSheetId="19" hidden="1">#REF!</definedName>
    <definedName name="BExF4KHF04IWW4LQ95FHQPFE4Y9K" localSheetId="20" hidden="1">#REF!</definedName>
    <definedName name="BExF4KHF04IWW4LQ95FHQPFE4Y9K" hidden="1">#REF!</definedName>
    <definedName name="BExF4MVQM5Y0QRDLDFSKWWTF709C" localSheetId="19" hidden="1">#REF!</definedName>
    <definedName name="BExF4MVQM5Y0QRDLDFSKWWTF709C" localSheetId="20" hidden="1">#REF!</definedName>
    <definedName name="BExF4MVQM5Y0QRDLDFSKWWTF709C" hidden="1">#REF!</definedName>
    <definedName name="BExF4PVMZYV36E8HOYY06J81AMBI" localSheetId="19" hidden="1">#REF!</definedName>
    <definedName name="BExF4PVMZYV36E8HOYY06J81AMBI" localSheetId="20" hidden="1">#REF!</definedName>
    <definedName name="BExF4PVMZYV36E8HOYY06J81AMBI" hidden="1">#REF!</definedName>
    <definedName name="BExF4SF9NEX1FZE9N8EXT89PM54D" localSheetId="19" hidden="1">#REF!</definedName>
    <definedName name="BExF4SF9NEX1FZE9N8EXT89PM54D" localSheetId="20" hidden="1">#REF!</definedName>
    <definedName name="BExF4SF9NEX1FZE9N8EXT89PM54D" hidden="1">#REF!</definedName>
    <definedName name="BExF52GTGP8MHGII4KJ8TJGR8W8U" localSheetId="19" hidden="1">#REF!</definedName>
    <definedName name="BExF52GTGP8MHGII4KJ8TJGR8W8U" localSheetId="20" hidden="1">#REF!</definedName>
    <definedName name="BExF52GTGP8MHGII4KJ8TJGR8W8U" hidden="1">#REF!</definedName>
    <definedName name="BExF57K7L3UC1I2FSAWURR4SN0UN" localSheetId="19" hidden="1">#REF!</definedName>
    <definedName name="BExF57K7L3UC1I2FSAWURR4SN0UN" localSheetId="20" hidden="1">#REF!</definedName>
    <definedName name="BExF57K7L3UC1I2FSAWURR4SN0UN" hidden="1">#REF!</definedName>
    <definedName name="BExF5HR2GFV7O8LKG9SJ4BY78LYA" localSheetId="19" hidden="1">#REF!</definedName>
    <definedName name="BExF5HR2GFV7O8LKG9SJ4BY78LYA" localSheetId="20" hidden="1">#REF!</definedName>
    <definedName name="BExF5HR2GFV7O8LKG9SJ4BY78LYA" hidden="1">#REF!</definedName>
    <definedName name="BExF5ZFO2A29GHWR5ES64Z9OS16J" localSheetId="19" hidden="1">#REF!</definedName>
    <definedName name="BExF5ZFO2A29GHWR5ES64Z9OS16J" localSheetId="20" hidden="1">#REF!</definedName>
    <definedName name="BExF5ZFO2A29GHWR5ES64Z9OS16J" hidden="1">#REF!</definedName>
    <definedName name="BExF63S045JO7H2ZJCBTBVH3SUIF" localSheetId="19" hidden="1">#REF!</definedName>
    <definedName name="BExF63S045JO7H2ZJCBTBVH3SUIF" localSheetId="20" hidden="1">#REF!</definedName>
    <definedName name="BExF63S045JO7H2ZJCBTBVH3SUIF" hidden="1">#REF!</definedName>
    <definedName name="BExF642TEGTXCI9A61ZOONJCB0U1" localSheetId="19" hidden="1">#REF!</definedName>
    <definedName name="BExF642TEGTXCI9A61ZOONJCB0U1" localSheetId="20" hidden="1">#REF!</definedName>
    <definedName name="BExF642TEGTXCI9A61ZOONJCB0U1" hidden="1">#REF!</definedName>
    <definedName name="BExF67O951CF8UJF3KBDNR0E83C1" localSheetId="19" hidden="1">#REF!</definedName>
    <definedName name="BExF67O951CF8UJF3KBDNR0E83C1" localSheetId="20" hidden="1">#REF!</definedName>
    <definedName name="BExF67O951CF8UJF3KBDNR0E83C1" hidden="1">#REF!</definedName>
    <definedName name="BExF6EV7I35NVMIJGYTB6E24YVPA" localSheetId="19" hidden="1">#REF!</definedName>
    <definedName name="BExF6EV7I35NVMIJGYTB6E24YVPA" localSheetId="20" hidden="1">#REF!</definedName>
    <definedName name="BExF6EV7I35NVMIJGYTB6E24YVPA" hidden="1">#REF!</definedName>
    <definedName name="BExF6FGUF393KTMBT40S5BYAFG00" localSheetId="19" hidden="1">#REF!</definedName>
    <definedName name="BExF6FGUF393KTMBT40S5BYAFG00" localSheetId="20" hidden="1">#REF!</definedName>
    <definedName name="BExF6FGUF393KTMBT40S5BYAFG00" hidden="1">#REF!</definedName>
    <definedName name="BExF6GNYXWY8A0SY4PW1B6KJMMTM" localSheetId="19" hidden="1">#REF!</definedName>
    <definedName name="BExF6GNYXWY8A0SY4PW1B6KJMMTM" localSheetId="20" hidden="1">#REF!</definedName>
    <definedName name="BExF6GNYXWY8A0SY4PW1B6KJMMTM" hidden="1">#REF!</definedName>
    <definedName name="BExF6IB8K74Z0AFT05GPOKKZW7C9" localSheetId="19" hidden="1">#REF!</definedName>
    <definedName name="BExF6IB8K74Z0AFT05GPOKKZW7C9" localSheetId="20" hidden="1">#REF!</definedName>
    <definedName name="BExF6IB8K74Z0AFT05GPOKKZW7C9" hidden="1">#REF!</definedName>
    <definedName name="BExF6NUXJI11W2IAZNAM1QWC0459" localSheetId="19" hidden="1">#REF!</definedName>
    <definedName name="BExF6NUXJI11W2IAZNAM1QWC0459" localSheetId="20" hidden="1">#REF!</definedName>
    <definedName name="BExF6NUXJI11W2IAZNAM1QWC0459" hidden="1">#REF!</definedName>
    <definedName name="BExF6RR76KNVIXGJOVFO8GDILKGZ" localSheetId="19" hidden="1">#REF!</definedName>
    <definedName name="BExF6RR76KNVIXGJOVFO8GDILKGZ" localSheetId="20" hidden="1">#REF!</definedName>
    <definedName name="BExF6RR76KNVIXGJOVFO8GDILKGZ" hidden="1">#REF!</definedName>
    <definedName name="BExF6ZE8D5CMPJPRWT6S4HM56LPF" localSheetId="19" hidden="1">#REF!</definedName>
    <definedName name="BExF6ZE8D5CMPJPRWT6S4HM56LPF" localSheetId="20" hidden="1">#REF!</definedName>
    <definedName name="BExF6ZE8D5CMPJPRWT6S4HM56LPF" hidden="1">#REF!</definedName>
    <definedName name="BExF76FV8SF7AJK7B35AL7VTZF6D" localSheetId="19" hidden="1">#REF!</definedName>
    <definedName name="BExF76FV8SF7AJK7B35AL7VTZF6D" localSheetId="20" hidden="1">#REF!</definedName>
    <definedName name="BExF76FV8SF7AJK7B35AL7VTZF6D" hidden="1">#REF!</definedName>
    <definedName name="BExF7EOIMC1OYL1N7835KGOI0FIZ" localSheetId="19" hidden="1">#REF!</definedName>
    <definedName name="BExF7EOIMC1OYL1N7835KGOI0FIZ" localSheetId="20" hidden="1">#REF!</definedName>
    <definedName name="BExF7EOIMC1OYL1N7835KGOI0FIZ" hidden="1">#REF!</definedName>
    <definedName name="BExF7K88K7ASGV6RAOAGH52G04VR" localSheetId="19" hidden="1">#REF!</definedName>
    <definedName name="BExF7K88K7ASGV6RAOAGH52G04VR" localSheetId="20" hidden="1">#REF!</definedName>
    <definedName name="BExF7K88K7ASGV6RAOAGH52G04VR" hidden="1">#REF!</definedName>
    <definedName name="BExF7OVDRP3LHNAF2CX4V84CKKIR" localSheetId="19" hidden="1">#REF!</definedName>
    <definedName name="BExF7OVDRP3LHNAF2CX4V84CKKIR" localSheetId="20" hidden="1">#REF!</definedName>
    <definedName name="BExF7OVDRP3LHNAF2CX4V84CKKIR" hidden="1">#REF!</definedName>
    <definedName name="BExF7QO41X2A2SL8UXDNP99GY7U9" localSheetId="19" hidden="1">#REF!</definedName>
    <definedName name="BExF7QO41X2A2SL8UXDNP99GY7U9" localSheetId="20" hidden="1">#REF!</definedName>
    <definedName name="BExF7QO41X2A2SL8UXDNP99GY7U9" hidden="1">#REF!</definedName>
    <definedName name="BExF7QYWRJ8S4SID84VVXH3TN7X8" localSheetId="19" hidden="1">#REF!</definedName>
    <definedName name="BExF7QYWRJ8S4SID84VVXH3TN7X8" localSheetId="20" hidden="1">#REF!</definedName>
    <definedName name="BExF7QYWRJ8S4SID84VVXH3TN7X8" hidden="1">#REF!</definedName>
    <definedName name="BExF81GI8B8WBHXFTET68A9358BR" localSheetId="19" hidden="1">#REF!</definedName>
    <definedName name="BExF81GI8B8WBHXFTET68A9358BR" localSheetId="20" hidden="1">#REF!</definedName>
    <definedName name="BExF81GI8B8WBHXFTET68A9358BR" hidden="1">#REF!</definedName>
    <definedName name="BExGKN1EUJWHOYSSFY4XX6T9QVV5" localSheetId="19" hidden="1">#REF!</definedName>
    <definedName name="BExGKN1EUJWHOYSSFY4XX6T9QVV5" localSheetId="20" hidden="1">#REF!</definedName>
    <definedName name="BExGKN1EUJWHOYSSFY4XX6T9QVV5" hidden="1">#REF!</definedName>
    <definedName name="BExGL97US0Y3KXXASUTVR26XLT70" localSheetId="19" hidden="1">#REF!</definedName>
    <definedName name="BExGL97US0Y3KXXASUTVR26XLT70" localSheetId="20" hidden="1">#REF!</definedName>
    <definedName name="BExGL97US0Y3KXXASUTVR26XLT70" hidden="1">#REF!</definedName>
    <definedName name="BExGL9TEJAX73AMCXKXTMRO9T6QA" localSheetId="19" hidden="1">#REF!</definedName>
    <definedName name="BExGL9TEJAX73AMCXKXTMRO9T6QA" localSheetId="20" hidden="1">#REF!</definedName>
    <definedName name="BExGL9TEJAX73AMCXKXTMRO9T6QA" hidden="1">#REF!</definedName>
    <definedName name="BExGLBM5GKGBJDTZSMMBZBAVQ7N1" localSheetId="19" hidden="1">#REF!</definedName>
    <definedName name="BExGLBM5GKGBJDTZSMMBZBAVQ7N1" localSheetId="20" hidden="1">#REF!</definedName>
    <definedName name="BExGLBM5GKGBJDTZSMMBZBAVQ7N1" hidden="1">#REF!</definedName>
    <definedName name="BExGLC7R4C33RO0PID97ZPPVCW4M" localSheetId="19" hidden="1">#REF!</definedName>
    <definedName name="BExGLC7R4C33RO0PID97ZPPVCW4M" localSheetId="20" hidden="1">#REF!</definedName>
    <definedName name="BExGLC7R4C33RO0PID97ZPPVCW4M" hidden="1">#REF!</definedName>
    <definedName name="BExGLFIF7HCFSHNQHKEV6RY0WCO3" localSheetId="19" hidden="1">#REF!</definedName>
    <definedName name="BExGLFIF7HCFSHNQHKEV6RY0WCO3" localSheetId="20" hidden="1">#REF!</definedName>
    <definedName name="BExGLFIF7HCFSHNQHKEV6RY0WCO3" hidden="1">#REF!</definedName>
    <definedName name="BExGLPP9Z6SH15N8AV0F7H58S14K" localSheetId="19" hidden="1">#REF!</definedName>
    <definedName name="BExGLPP9Z6SH15N8AV0F7H58S14K" localSheetId="20" hidden="1">#REF!</definedName>
    <definedName name="BExGLPP9Z6SH15N8AV0F7H58S14K" hidden="1">#REF!</definedName>
    <definedName name="BExGLQATG820J44V2O4JEICPUUTR" localSheetId="19" hidden="1">#REF!</definedName>
    <definedName name="BExGLQATG820J44V2O4JEICPUUTR" localSheetId="20" hidden="1">#REF!</definedName>
    <definedName name="BExGLQATG820J44V2O4JEICPUUTR" hidden="1">#REF!</definedName>
    <definedName name="BExGLTARRL0J772UD2TXEYAVPY6E" localSheetId="19" hidden="1">#REF!</definedName>
    <definedName name="BExGLTARRL0J772UD2TXEYAVPY6E" localSheetId="20" hidden="1">#REF!</definedName>
    <definedName name="BExGLTARRL0J772UD2TXEYAVPY6E" hidden="1">#REF!</definedName>
    <definedName name="BExGLYE6RZTAAWHJBG2QFJPTDS2Q" localSheetId="19" hidden="1">#REF!</definedName>
    <definedName name="BExGLYE6RZTAAWHJBG2QFJPTDS2Q" localSheetId="20" hidden="1">#REF!</definedName>
    <definedName name="BExGLYE6RZTAAWHJBG2QFJPTDS2Q" hidden="1">#REF!</definedName>
    <definedName name="BExGM4DZ65OAQP7MA4LN6QMYZOFF" localSheetId="19" hidden="1">#REF!</definedName>
    <definedName name="BExGM4DZ65OAQP7MA4LN6QMYZOFF" localSheetId="20" hidden="1">#REF!</definedName>
    <definedName name="BExGM4DZ65OAQP7MA4LN6QMYZOFF" hidden="1">#REF!</definedName>
    <definedName name="BExGMCXCWEC9XNUOEMZ61TMI6CUO" localSheetId="19" hidden="1">#REF!</definedName>
    <definedName name="BExGMCXCWEC9XNUOEMZ61TMI6CUO" localSheetId="20" hidden="1">#REF!</definedName>
    <definedName name="BExGMCXCWEC9XNUOEMZ61TMI6CUO" hidden="1">#REF!</definedName>
    <definedName name="BExGMJDGIH0MEPC2TUSFUCY2ROTB" localSheetId="19" hidden="1">#REF!</definedName>
    <definedName name="BExGMJDGIH0MEPC2TUSFUCY2ROTB" localSheetId="20" hidden="1">#REF!</definedName>
    <definedName name="BExGMJDGIH0MEPC2TUSFUCY2ROTB" hidden="1">#REF!</definedName>
    <definedName name="BExGMKPW2HPKN0M0XKF3AZ8YP0D6" localSheetId="19" hidden="1">#REF!</definedName>
    <definedName name="BExGMKPW2HPKN0M0XKF3AZ8YP0D6" localSheetId="20" hidden="1">#REF!</definedName>
    <definedName name="BExGMKPW2HPKN0M0XKF3AZ8YP0D6" hidden="1">#REF!</definedName>
    <definedName name="BExGMOGUOL3NATNV0TIZH2J6DLLD" localSheetId="19" hidden="1">#REF!</definedName>
    <definedName name="BExGMOGUOL3NATNV0TIZH2J6DLLD" localSheetId="20" hidden="1">#REF!</definedName>
    <definedName name="BExGMOGUOL3NATNV0TIZH2J6DLLD" hidden="1">#REF!</definedName>
    <definedName name="BExGMP2F175LGL6QVSJGP6GKYHHA" localSheetId="19" hidden="1">#REF!</definedName>
    <definedName name="BExGMP2F175LGL6QVSJGP6GKYHHA" localSheetId="20" hidden="1">#REF!</definedName>
    <definedName name="BExGMP2F175LGL6QVSJGP6GKYHHA" hidden="1">#REF!</definedName>
    <definedName name="BExGMPIIP8GKML2VVA8OEFL43NCS" localSheetId="19" hidden="1">#REF!</definedName>
    <definedName name="BExGMPIIP8GKML2VVA8OEFL43NCS" localSheetId="20" hidden="1">#REF!</definedName>
    <definedName name="BExGMPIIP8GKML2VVA8OEFL43NCS" hidden="1">#REF!</definedName>
    <definedName name="BExGMZ3SRIXLXMWBVOXXV3M4U4YL" localSheetId="19" hidden="1">#REF!</definedName>
    <definedName name="BExGMZ3SRIXLXMWBVOXXV3M4U4YL" localSheetId="20" hidden="1">#REF!</definedName>
    <definedName name="BExGMZ3SRIXLXMWBVOXXV3M4U4YL" hidden="1">#REF!</definedName>
    <definedName name="BExGMZ3UBN48IXU1ZEFYECEMZ1IM" localSheetId="19" hidden="1">#REF!</definedName>
    <definedName name="BExGMZ3UBN48IXU1ZEFYECEMZ1IM" localSheetId="20" hidden="1">#REF!</definedName>
    <definedName name="BExGMZ3UBN48IXU1ZEFYECEMZ1IM" hidden="1">#REF!</definedName>
    <definedName name="BExGN4I0QATXNZCLZJM1KH1OIJQH" localSheetId="19" hidden="1">#REF!</definedName>
    <definedName name="BExGN4I0QATXNZCLZJM1KH1OIJQH" localSheetId="20" hidden="1">#REF!</definedName>
    <definedName name="BExGN4I0QATXNZCLZJM1KH1OIJQH" hidden="1">#REF!</definedName>
    <definedName name="BExGN9FZ2RWCMSY1YOBJKZMNIM9R" localSheetId="19" hidden="1">#REF!</definedName>
    <definedName name="BExGN9FZ2RWCMSY1YOBJKZMNIM9R" localSheetId="20" hidden="1">#REF!</definedName>
    <definedName name="BExGN9FZ2RWCMSY1YOBJKZMNIM9R" hidden="1">#REF!</definedName>
    <definedName name="BExGNDSIMTHOCXXG6QOGR6DA8SGG" localSheetId="19" hidden="1">#REF!</definedName>
    <definedName name="BExGNDSIMTHOCXXG6QOGR6DA8SGG" localSheetId="20" hidden="1">#REF!</definedName>
    <definedName name="BExGNDSIMTHOCXXG6QOGR6DA8SGG" hidden="1">#REF!</definedName>
    <definedName name="BExGNHOS7RBERG1J2M2HVGSRZL5G" localSheetId="19" hidden="1">#REF!</definedName>
    <definedName name="BExGNHOS7RBERG1J2M2HVGSRZL5G" localSheetId="20" hidden="1">#REF!</definedName>
    <definedName name="BExGNHOS7RBERG1J2M2HVGSRZL5G" hidden="1">#REF!</definedName>
    <definedName name="BExGNJ18W3Q55XAXY8XTFB80IVMV" localSheetId="19" hidden="1">#REF!</definedName>
    <definedName name="BExGNJ18W3Q55XAXY8XTFB80IVMV" localSheetId="20" hidden="1">#REF!</definedName>
    <definedName name="BExGNJ18W3Q55XAXY8XTFB80IVMV" hidden="1">#REF!</definedName>
    <definedName name="BExGNN2YQ9BDAZXT2GLCSAPXKIM7" localSheetId="19" hidden="1">#REF!</definedName>
    <definedName name="BExGNN2YQ9BDAZXT2GLCSAPXKIM7" localSheetId="20" hidden="1">#REF!</definedName>
    <definedName name="BExGNN2YQ9BDAZXT2GLCSAPXKIM7" hidden="1">#REF!</definedName>
    <definedName name="BExGNP6INLF5NZFP5ME6K7C9Y0NH" localSheetId="19" hidden="1">#REF!</definedName>
    <definedName name="BExGNP6INLF5NZFP5ME6K7C9Y0NH" localSheetId="20" hidden="1">#REF!</definedName>
    <definedName name="BExGNP6INLF5NZFP5ME6K7C9Y0NH" hidden="1">#REF!</definedName>
    <definedName name="BExGNSS0CKRPKHO25R3TDBEL2NHX" localSheetId="19" hidden="1">#REF!</definedName>
    <definedName name="BExGNSS0CKRPKHO25R3TDBEL2NHX" localSheetId="20" hidden="1">#REF!</definedName>
    <definedName name="BExGNSS0CKRPKHO25R3TDBEL2NHX" hidden="1">#REF!</definedName>
    <definedName name="BExGNYH0MO8NOVS85L15G0RWX4GW" localSheetId="19" hidden="1">#REF!</definedName>
    <definedName name="BExGNYH0MO8NOVS85L15G0RWX4GW" localSheetId="20" hidden="1">#REF!</definedName>
    <definedName name="BExGNYH0MO8NOVS85L15G0RWX4GW" hidden="1">#REF!</definedName>
    <definedName name="BExGNZO44DEG8CGIDYSEGDUQ531R" localSheetId="19" hidden="1">#REF!</definedName>
    <definedName name="BExGNZO44DEG8CGIDYSEGDUQ531R" localSheetId="20" hidden="1">#REF!</definedName>
    <definedName name="BExGNZO44DEG8CGIDYSEGDUQ531R" hidden="1">#REF!</definedName>
    <definedName name="BExGO22GMMPZVQY9RQ8MDKZDP5G3" localSheetId="19" hidden="1">#REF!</definedName>
    <definedName name="BExGO22GMMPZVQY9RQ8MDKZDP5G3" localSheetId="20" hidden="1">#REF!</definedName>
    <definedName name="BExGO22GMMPZVQY9RQ8MDKZDP5G3" hidden="1">#REF!</definedName>
    <definedName name="BExGO2O0V6UYDY26AX8OSN72F77N" localSheetId="19" hidden="1">#REF!</definedName>
    <definedName name="BExGO2O0V6UYDY26AX8OSN72F77N" localSheetId="20" hidden="1">#REF!</definedName>
    <definedName name="BExGO2O0V6UYDY26AX8OSN72F77N" hidden="1">#REF!</definedName>
    <definedName name="BExGO2YUBOVLYHY1QSIHRE1KLAFV" localSheetId="19" hidden="1">#REF!</definedName>
    <definedName name="BExGO2YUBOVLYHY1QSIHRE1KLAFV" localSheetId="20" hidden="1">#REF!</definedName>
    <definedName name="BExGO2YUBOVLYHY1QSIHRE1KLAFV" hidden="1">#REF!</definedName>
    <definedName name="BExGO70E2O70LF46V8T26YFPL4V8" localSheetId="19" hidden="1">#REF!</definedName>
    <definedName name="BExGO70E2O70LF46V8T26YFPL4V8" localSheetId="20" hidden="1">#REF!</definedName>
    <definedName name="BExGO70E2O70LF46V8T26YFPL4V8" hidden="1">#REF!</definedName>
    <definedName name="BExGOB25QJMQCQE76MRW9X58OIOO" localSheetId="19" hidden="1">#REF!</definedName>
    <definedName name="BExGOB25QJMQCQE76MRW9X58OIOO" localSheetId="20" hidden="1">#REF!</definedName>
    <definedName name="BExGOB25QJMQCQE76MRW9X58OIOO" hidden="1">#REF!</definedName>
    <definedName name="BExGODAZKJ9EXMQZNQR5YDBSS525" localSheetId="19" hidden="1">#REF!</definedName>
    <definedName name="BExGODAZKJ9EXMQZNQR5YDBSS525" localSheetId="20" hidden="1">#REF!</definedName>
    <definedName name="BExGODAZKJ9EXMQZNQR5YDBSS525" hidden="1">#REF!</definedName>
    <definedName name="BExGODR8ZSMUC11I56QHSZ686XV5" localSheetId="19" hidden="1">#REF!</definedName>
    <definedName name="BExGODR8ZSMUC11I56QHSZ686XV5" localSheetId="20" hidden="1">#REF!</definedName>
    <definedName name="BExGODR8ZSMUC11I56QHSZ686XV5" hidden="1">#REF!</definedName>
    <definedName name="BExGOXJDHUDPDT8I8IVGVW9J0R5Q" localSheetId="19" hidden="1">#REF!</definedName>
    <definedName name="BExGOXJDHUDPDT8I8IVGVW9J0R5Q" localSheetId="20" hidden="1">#REF!</definedName>
    <definedName name="BExGOXJDHUDPDT8I8IVGVW9J0R5Q" hidden="1">#REF!</definedName>
    <definedName name="BExGPAPYI1N5W3IH8H485BHSVOY3" localSheetId="19" hidden="1">#REF!</definedName>
    <definedName name="BExGPAPYI1N5W3IH8H485BHSVOY3" localSheetId="20" hidden="1">#REF!</definedName>
    <definedName name="BExGPAPYI1N5W3IH8H485BHSVOY3" hidden="1">#REF!</definedName>
    <definedName name="BExGPFO3GOKYO2922Y91GMQRCMOA" localSheetId="19" hidden="1">#REF!</definedName>
    <definedName name="BExGPFO3GOKYO2922Y91GMQRCMOA" localSheetId="20" hidden="1">#REF!</definedName>
    <definedName name="BExGPFO3GOKYO2922Y91GMQRCMOA" hidden="1">#REF!</definedName>
    <definedName name="BExGPHGT5KDOCMV2EFS4OVKTWBRD" localSheetId="19" hidden="1">#REF!</definedName>
    <definedName name="BExGPHGT5KDOCMV2EFS4OVKTWBRD" localSheetId="20" hidden="1">#REF!</definedName>
    <definedName name="BExGPHGT5KDOCMV2EFS4OVKTWBRD" hidden="1">#REF!</definedName>
    <definedName name="BExGPID72Y4Y619LWASUQZKZHJNC" localSheetId="19" hidden="1">#REF!</definedName>
    <definedName name="BExGPID72Y4Y619LWASUQZKZHJNC" localSheetId="20" hidden="1">#REF!</definedName>
    <definedName name="BExGPID72Y4Y619LWASUQZKZHJNC" hidden="1">#REF!</definedName>
    <definedName name="BExGPPENQIANVGLVQJ77DK5JPRTB" localSheetId="19" hidden="1">#REF!</definedName>
    <definedName name="BExGPPENQIANVGLVQJ77DK5JPRTB" localSheetId="20" hidden="1">#REF!</definedName>
    <definedName name="BExGPPENQIANVGLVQJ77DK5JPRTB" hidden="1">#REF!</definedName>
    <definedName name="BExGPSUUG7TL5F5PTYU6G4HPJV1B" localSheetId="19" hidden="1">#REF!</definedName>
    <definedName name="BExGPSUUG7TL5F5PTYU6G4HPJV1B" localSheetId="20" hidden="1">#REF!</definedName>
    <definedName name="BExGPSUUG7TL5F5PTYU6G4HPJV1B" hidden="1">#REF!</definedName>
    <definedName name="BExGQ1E950UYXYWQ84EZEQPWHVYY" localSheetId="19" hidden="1">#REF!</definedName>
    <definedName name="BExGQ1E950UYXYWQ84EZEQPWHVYY" localSheetId="20" hidden="1">#REF!</definedName>
    <definedName name="BExGQ1E950UYXYWQ84EZEQPWHVYY" hidden="1">#REF!</definedName>
    <definedName name="BExGQ1ZU4967P72AHF4V1D0FOL5C" localSheetId="19" hidden="1">#REF!</definedName>
    <definedName name="BExGQ1ZU4967P72AHF4V1D0FOL5C" localSheetId="20" hidden="1">#REF!</definedName>
    <definedName name="BExGQ1ZU4967P72AHF4V1D0FOL5C" hidden="1">#REF!</definedName>
    <definedName name="BExGQ36ZOMR9GV8T05M605MMOY3Y" localSheetId="19" hidden="1">#REF!</definedName>
    <definedName name="BExGQ36ZOMR9GV8T05M605MMOY3Y" localSheetId="20" hidden="1">#REF!</definedName>
    <definedName name="BExGQ36ZOMR9GV8T05M605MMOY3Y" hidden="1">#REF!</definedName>
    <definedName name="BExGQ4ZP0PPMLDNVBUG12W9FFVI9" localSheetId="19" hidden="1">#REF!</definedName>
    <definedName name="BExGQ4ZP0PPMLDNVBUG12W9FFVI9" localSheetId="20" hidden="1">#REF!</definedName>
    <definedName name="BExGQ4ZP0PPMLDNVBUG12W9FFVI9" hidden="1">#REF!</definedName>
    <definedName name="BExGQ61DTJ0SBFMDFBAK3XZ9O0ZO" localSheetId="19" hidden="1">#REF!</definedName>
    <definedName name="BExGQ61DTJ0SBFMDFBAK3XZ9O0ZO" localSheetId="20" hidden="1">#REF!</definedName>
    <definedName name="BExGQ61DTJ0SBFMDFBAK3XZ9O0ZO" hidden="1">#REF!</definedName>
    <definedName name="BExGQ6SG9XEOD0VMBAR22YPZWSTA" localSheetId="19" hidden="1">#REF!</definedName>
    <definedName name="BExGQ6SG9XEOD0VMBAR22YPZWSTA" localSheetId="20" hidden="1">#REF!</definedName>
    <definedName name="BExGQ6SG9XEOD0VMBAR22YPZWSTA" hidden="1">#REF!</definedName>
    <definedName name="BExGQ8FQN3FRAGH5H2V74848P5JX" localSheetId="19" hidden="1">#REF!</definedName>
    <definedName name="BExGQ8FQN3FRAGH5H2V74848P5JX" localSheetId="20" hidden="1">#REF!</definedName>
    <definedName name="BExGQ8FQN3FRAGH5H2V74848P5JX" hidden="1">#REF!</definedName>
    <definedName name="BExGQGJ1A7LNZUS8QSMOG8UNGLMK" localSheetId="19" hidden="1">#REF!</definedName>
    <definedName name="BExGQGJ1A7LNZUS8QSMOG8UNGLMK" localSheetId="20" hidden="1">#REF!</definedName>
    <definedName name="BExGQGJ1A7LNZUS8QSMOG8UNGLMK" hidden="1">#REF!</definedName>
    <definedName name="BExGQLBNZ35IK2VK33HJUAE4ADX2" localSheetId="19" hidden="1">#REF!</definedName>
    <definedName name="BExGQLBNZ35IK2VK33HJUAE4ADX2" localSheetId="20" hidden="1">#REF!</definedName>
    <definedName name="BExGQLBNZ35IK2VK33HJUAE4ADX2" hidden="1">#REF!</definedName>
    <definedName name="BExGQPO7ENFEQC0NC6MC9OZR2LHY" localSheetId="19" hidden="1">#REF!</definedName>
    <definedName name="BExGQPO7ENFEQC0NC6MC9OZR2LHY" localSheetId="20" hidden="1">#REF!</definedName>
    <definedName name="BExGQPO7ENFEQC0NC6MC9OZR2LHY" hidden="1">#REF!</definedName>
    <definedName name="BExGQX0H4EZMXBJTKJJE4ICJWN5O" localSheetId="19" hidden="1">#REF!</definedName>
    <definedName name="BExGQX0H4EZMXBJTKJJE4ICJWN5O" localSheetId="20" hidden="1">#REF!</definedName>
    <definedName name="BExGQX0H4EZMXBJTKJJE4ICJWN5O" hidden="1">#REF!</definedName>
    <definedName name="BExGR4CW3WRIID17GGX4MI9ZDHFE" localSheetId="19" hidden="1">#REF!</definedName>
    <definedName name="BExGR4CW3WRIID17GGX4MI9ZDHFE" localSheetId="20" hidden="1">#REF!</definedName>
    <definedName name="BExGR4CW3WRIID17GGX4MI9ZDHFE" hidden="1">#REF!</definedName>
    <definedName name="BExGR65GJX27MU2OL6NI5PB8XVB4" localSheetId="19" hidden="1">#REF!</definedName>
    <definedName name="BExGR65GJX27MU2OL6NI5PB8XVB4" localSheetId="20" hidden="1">#REF!</definedName>
    <definedName name="BExGR65GJX27MU2OL6NI5PB8XVB4" hidden="1">#REF!</definedName>
    <definedName name="BExGR6LQ97HETGS3CT96L4IK0JSH" localSheetId="19" hidden="1">#REF!</definedName>
    <definedName name="BExGR6LQ97HETGS3CT96L4IK0JSH" localSheetId="20" hidden="1">#REF!</definedName>
    <definedName name="BExGR6LQ97HETGS3CT96L4IK0JSH" hidden="1">#REF!</definedName>
    <definedName name="BExGR9ATP2LVT7B9OCPSLJ11H9SX" localSheetId="19" hidden="1">#REF!</definedName>
    <definedName name="BExGR9ATP2LVT7B9OCPSLJ11H9SX" localSheetId="20" hidden="1">#REF!</definedName>
    <definedName name="BExGR9ATP2LVT7B9OCPSLJ11H9SX" hidden="1">#REF!</definedName>
    <definedName name="BExGRILCZ3BMTGDY72B1Q9BUGW0J" localSheetId="19" hidden="1">#REF!</definedName>
    <definedName name="BExGRILCZ3BMTGDY72B1Q9BUGW0J" localSheetId="20" hidden="1">#REF!</definedName>
    <definedName name="BExGRILCZ3BMTGDY72B1Q9BUGW0J" hidden="1">#REF!</definedName>
    <definedName name="BExGRNZJ74Y6OYJB9F9Y9T3CAHOS" localSheetId="19" hidden="1">#REF!</definedName>
    <definedName name="BExGRNZJ74Y6OYJB9F9Y9T3CAHOS" localSheetId="20" hidden="1">#REF!</definedName>
    <definedName name="BExGRNZJ74Y6OYJB9F9Y9T3CAHOS" hidden="1">#REF!</definedName>
    <definedName name="BExGRPC5QJQ7UGQ4P7CFWVGRQGFW" localSheetId="19" hidden="1">#REF!</definedName>
    <definedName name="BExGRPC5QJQ7UGQ4P7CFWVGRQGFW" localSheetId="20" hidden="1">#REF!</definedName>
    <definedName name="BExGRPC5QJQ7UGQ4P7CFWVGRQGFW" hidden="1">#REF!</definedName>
    <definedName name="BExGRSMULUXOBEN8G0TK90PRKQ9O" localSheetId="19" hidden="1">#REF!</definedName>
    <definedName name="BExGRSMULUXOBEN8G0TK90PRKQ9O" localSheetId="20" hidden="1">#REF!</definedName>
    <definedName name="BExGRSMULUXOBEN8G0TK90PRKQ9O" hidden="1">#REF!</definedName>
    <definedName name="BExGRUKVVKDL8483WI70VN2QZDGD" localSheetId="19" hidden="1">#REF!</definedName>
    <definedName name="BExGRUKVVKDL8483WI70VN2QZDGD" localSheetId="20" hidden="1">#REF!</definedName>
    <definedName name="BExGRUKVVKDL8483WI70VN2QZDGD" hidden="1">#REF!</definedName>
    <definedName name="BExGS2IWR5DUNJ1U9PAKIV8CMBNI" localSheetId="19" hidden="1">#REF!</definedName>
    <definedName name="BExGS2IWR5DUNJ1U9PAKIV8CMBNI" localSheetId="20" hidden="1">#REF!</definedName>
    <definedName name="BExGS2IWR5DUNJ1U9PAKIV8CMBNI" hidden="1">#REF!</definedName>
    <definedName name="BExGS69P9FFTEOPDS0MWFKF45G47" localSheetId="19" hidden="1">#REF!</definedName>
    <definedName name="BExGS69P9FFTEOPDS0MWFKF45G47" localSheetId="20" hidden="1">#REF!</definedName>
    <definedName name="BExGS69P9FFTEOPDS0MWFKF45G47" hidden="1">#REF!</definedName>
    <definedName name="BExGS6F1JFHM5MUJ1RFO50WP6D05" localSheetId="19" hidden="1">#REF!</definedName>
    <definedName name="BExGS6F1JFHM5MUJ1RFO50WP6D05" localSheetId="20" hidden="1">#REF!</definedName>
    <definedName name="BExGS6F1JFHM5MUJ1RFO50WP6D05" hidden="1">#REF!</definedName>
    <definedName name="BExGSA5YB5ZGE4NHDVCZ55TQAJTL" localSheetId="19" hidden="1">#REF!</definedName>
    <definedName name="BExGSA5YB5ZGE4NHDVCZ55TQAJTL" localSheetId="20" hidden="1">#REF!</definedName>
    <definedName name="BExGSA5YB5ZGE4NHDVCZ55TQAJTL" hidden="1">#REF!</definedName>
    <definedName name="BExGSBYPYOBOB218ABCIM2X63GJ8" localSheetId="19" hidden="1">#REF!</definedName>
    <definedName name="BExGSBYPYOBOB218ABCIM2X63GJ8" localSheetId="20" hidden="1">#REF!</definedName>
    <definedName name="BExGSBYPYOBOB218ABCIM2X63GJ8" hidden="1">#REF!</definedName>
    <definedName name="BExGSCEUCQQVDEEKWJ677QTGUVTE" localSheetId="19" hidden="1">#REF!</definedName>
    <definedName name="BExGSCEUCQQVDEEKWJ677QTGUVTE" localSheetId="20" hidden="1">#REF!</definedName>
    <definedName name="BExGSCEUCQQVDEEKWJ677QTGUVTE" hidden="1">#REF!</definedName>
    <definedName name="BExGSQY65LH1PCKKM5WHDW83F35O" localSheetId="19" hidden="1">#REF!</definedName>
    <definedName name="BExGSQY65LH1PCKKM5WHDW83F35O" localSheetId="20" hidden="1">#REF!</definedName>
    <definedName name="BExGSQY65LH1PCKKM5WHDW83F35O" hidden="1">#REF!</definedName>
    <definedName name="BExGSYW1GKISF0PMUAK3XJK9PEW9" localSheetId="19" hidden="1">#REF!</definedName>
    <definedName name="BExGSYW1GKISF0PMUAK3XJK9PEW9" localSheetId="20" hidden="1">#REF!</definedName>
    <definedName name="BExGSYW1GKISF0PMUAK3XJK9PEW9" hidden="1">#REF!</definedName>
    <definedName name="BExGT0DZJB6LSF6L693UUB9EY1VQ" localSheetId="19" hidden="1">#REF!</definedName>
    <definedName name="BExGT0DZJB6LSF6L693UUB9EY1VQ" localSheetId="20" hidden="1">#REF!</definedName>
    <definedName name="BExGT0DZJB6LSF6L693UUB9EY1VQ" hidden="1">#REF!</definedName>
    <definedName name="BExGTEMKIEF46KBIDWCAOAN5U718" localSheetId="19" hidden="1">#REF!</definedName>
    <definedName name="BExGTEMKIEF46KBIDWCAOAN5U718" localSheetId="20" hidden="1">#REF!</definedName>
    <definedName name="BExGTEMKIEF46KBIDWCAOAN5U718" hidden="1">#REF!</definedName>
    <definedName name="BExGTGVFIF8HOQXR54SK065A8M4K" localSheetId="19" hidden="1">#REF!</definedName>
    <definedName name="BExGTGVFIF8HOQXR54SK065A8M4K" localSheetId="20" hidden="1">#REF!</definedName>
    <definedName name="BExGTGVFIF8HOQXR54SK065A8M4K" hidden="1">#REF!</definedName>
    <definedName name="BExGTIYX3OWPIINOGY1E4QQYSKHP" localSheetId="19" hidden="1">#REF!</definedName>
    <definedName name="BExGTIYX3OWPIINOGY1E4QQYSKHP" localSheetId="20" hidden="1">#REF!</definedName>
    <definedName name="BExGTIYX3OWPIINOGY1E4QQYSKHP" hidden="1">#REF!</definedName>
    <definedName name="BExGTKGUN0KUU3C0RL2LK98D8MEK" localSheetId="19" hidden="1">#REF!</definedName>
    <definedName name="BExGTKGUN0KUU3C0RL2LK98D8MEK" localSheetId="20" hidden="1">#REF!</definedName>
    <definedName name="BExGTKGUN0KUU3C0RL2LK98D8MEK" hidden="1">#REF!</definedName>
    <definedName name="BExGTV3U5SZUPLTWEMEY3IIN1L4L" localSheetId="19" hidden="1">#REF!</definedName>
    <definedName name="BExGTV3U5SZUPLTWEMEY3IIN1L4L" localSheetId="20" hidden="1">#REF!</definedName>
    <definedName name="BExGTV3U5SZUPLTWEMEY3IIN1L4L" hidden="1">#REF!</definedName>
    <definedName name="BExGTZ046J7VMUG4YPKFN2K8TWB7" localSheetId="19" hidden="1">#REF!</definedName>
    <definedName name="BExGTZ046J7VMUG4YPKFN2K8TWB7" localSheetId="20" hidden="1">#REF!</definedName>
    <definedName name="BExGTZ046J7VMUG4YPKFN2K8TWB7" hidden="1">#REF!</definedName>
    <definedName name="BExGTZ04EFFQ3Z3JMM0G35JYWUK3" localSheetId="19" hidden="1">#REF!</definedName>
    <definedName name="BExGTZ04EFFQ3Z3JMM0G35JYWUK3" localSheetId="20" hidden="1">#REF!</definedName>
    <definedName name="BExGTZ04EFFQ3Z3JMM0G35JYWUK3" hidden="1">#REF!</definedName>
    <definedName name="BExGU2G9OPRZRIU9YGF6NX9FUW0J" localSheetId="19" hidden="1">#REF!</definedName>
    <definedName name="BExGU2G9OPRZRIU9YGF6NX9FUW0J" localSheetId="20" hidden="1">#REF!</definedName>
    <definedName name="BExGU2G9OPRZRIU9YGF6NX9FUW0J" hidden="1">#REF!</definedName>
    <definedName name="BExGU6HTKLRZO8UOI3DTAM5RFDBA" localSheetId="19" hidden="1">#REF!</definedName>
    <definedName name="BExGU6HTKLRZO8UOI3DTAM5RFDBA" localSheetId="20" hidden="1">#REF!</definedName>
    <definedName name="BExGU6HTKLRZO8UOI3DTAM5RFDBA" hidden="1">#REF!</definedName>
    <definedName name="BExGUDDZXFFQHAF4UZF8ZB1HO7H6" localSheetId="19" hidden="1">#REF!</definedName>
    <definedName name="BExGUDDZXFFQHAF4UZF8ZB1HO7H6" localSheetId="20" hidden="1">#REF!</definedName>
    <definedName name="BExGUDDZXFFQHAF4UZF8ZB1HO7H6" hidden="1">#REF!</definedName>
    <definedName name="BExGUI6NCRHY7EAB6SK6EPPMWFG1" localSheetId="19" hidden="1">#REF!</definedName>
    <definedName name="BExGUI6NCRHY7EAB6SK6EPPMWFG1" localSheetId="20" hidden="1">#REF!</definedName>
    <definedName name="BExGUI6NCRHY7EAB6SK6EPPMWFG1" hidden="1">#REF!</definedName>
    <definedName name="BExGUIBXBRHGM97ZX6GBA4ZDQ79C" localSheetId="19" hidden="1">#REF!</definedName>
    <definedName name="BExGUIBXBRHGM97ZX6GBA4ZDQ79C" localSheetId="20" hidden="1">#REF!</definedName>
    <definedName name="BExGUIBXBRHGM97ZX6GBA4ZDQ79C" hidden="1">#REF!</definedName>
    <definedName name="BExGUM8D91UNPCOO4TKP9FGX85TF" localSheetId="19" hidden="1">#REF!</definedName>
    <definedName name="BExGUM8D91UNPCOO4TKP9FGX85TF" localSheetId="20" hidden="1">#REF!</definedName>
    <definedName name="BExGUM8D91UNPCOO4TKP9FGX85TF" hidden="1">#REF!</definedName>
    <definedName name="BExGUMDP0WYFBZL2MCB36WWJIC04" localSheetId="19" hidden="1">#REF!</definedName>
    <definedName name="BExGUMDP0WYFBZL2MCB36WWJIC04" localSheetId="20" hidden="1">#REF!</definedName>
    <definedName name="BExGUMDP0WYFBZL2MCB36WWJIC04" hidden="1">#REF!</definedName>
    <definedName name="BExGUQF9N9FKI7S0H30WUAEB5LPD" localSheetId="19" hidden="1">#REF!</definedName>
    <definedName name="BExGUQF9N9FKI7S0H30WUAEB5LPD" localSheetId="20" hidden="1">#REF!</definedName>
    <definedName name="BExGUQF9N9FKI7S0H30WUAEB5LPD" hidden="1">#REF!</definedName>
    <definedName name="BExGUR6BA03XPBK60SQUW197GJ5X" localSheetId="19" hidden="1">#REF!</definedName>
    <definedName name="BExGUR6BA03XPBK60SQUW197GJ5X" localSheetId="20" hidden="1">#REF!</definedName>
    <definedName name="BExGUR6BA03XPBK60SQUW197GJ5X" hidden="1">#REF!</definedName>
    <definedName name="BExGUVIP60TA4B7X2PFGMBFUSKGX" localSheetId="19" hidden="1">#REF!</definedName>
    <definedName name="BExGUVIP60TA4B7X2PFGMBFUSKGX" localSheetId="20" hidden="1">#REF!</definedName>
    <definedName name="BExGUVIP60TA4B7X2PFGMBFUSKGX" hidden="1">#REF!</definedName>
    <definedName name="BExGUVTIIWAK5T0F5FD428QDO46W" localSheetId="19" hidden="1">#REF!</definedName>
    <definedName name="BExGUVTIIWAK5T0F5FD428QDO46W" localSheetId="20" hidden="1">#REF!</definedName>
    <definedName name="BExGUVTIIWAK5T0F5FD428QDO46W" hidden="1">#REF!</definedName>
    <definedName name="BExGUZKF06F209XL1IZWVJEQ82EE" localSheetId="19" hidden="1">#REF!</definedName>
    <definedName name="BExGUZKF06F209XL1IZWVJEQ82EE" localSheetId="20" hidden="1">#REF!</definedName>
    <definedName name="BExGUZKF06F209XL1IZWVJEQ82EE" hidden="1">#REF!</definedName>
    <definedName name="BExGUZPWM950OZ8P1A3N86LXK97U" localSheetId="19" hidden="1">#REF!</definedName>
    <definedName name="BExGUZPWM950OZ8P1A3N86LXK97U" localSheetId="20" hidden="1">#REF!</definedName>
    <definedName name="BExGUZPWM950OZ8P1A3N86LXK97U" hidden="1">#REF!</definedName>
    <definedName name="BExGV2EVT380QHD4AP2RL9MR8L5L" localSheetId="19" hidden="1">#REF!</definedName>
    <definedName name="BExGV2EVT380QHD4AP2RL9MR8L5L" localSheetId="20" hidden="1">#REF!</definedName>
    <definedName name="BExGV2EVT380QHD4AP2RL9MR8L5L" hidden="1">#REF!</definedName>
    <definedName name="BExGVBUSKOI7KB24K40PTXJE6MER" localSheetId="19" hidden="1">#REF!</definedName>
    <definedName name="BExGVBUSKOI7KB24K40PTXJE6MER" localSheetId="20" hidden="1">#REF!</definedName>
    <definedName name="BExGVBUSKOI7KB24K40PTXJE6MER" hidden="1">#REF!</definedName>
    <definedName name="BExGVGSQSVWTL2MNI6TT8Y92W3KA" localSheetId="19" hidden="1">#REF!</definedName>
    <definedName name="BExGVGSQSVWTL2MNI6TT8Y92W3KA" localSheetId="20" hidden="1">#REF!</definedName>
    <definedName name="BExGVGSQSVWTL2MNI6TT8Y92W3KA" hidden="1">#REF!</definedName>
    <definedName name="BExGVHP63K0GSYU17R73XGX6W2U6" localSheetId="19" hidden="1">#REF!</definedName>
    <definedName name="BExGVHP63K0GSYU17R73XGX6W2U6" localSheetId="20" hidden="1">#REF!</definedName>
    <definedName name="BExGVHP63K0GSYU17R73XGX6W2U6" hidden="1">#REF!</definedName>
    <definedName name="BExGVN3DDSLKWSP9MVJS9QMNEUIK" localSheetId="19" hidden="1">#REF!</definedName>
    <definedName name="BExGVN3DDSLKWSP9MVJS9QMNEUIK" localSheetId="20" hidden="1">#REF!</definedName>
    <definedName name="BExGVN3DDSLKWSP9MVJS9QMNEUIK" hidden="1">#REF!</definedName>
    <definedName name="BExGVUVVMLOCR9DPVUZSQ141EE4J" localSheetId="19" hidden="1">#REF!</definedName>
    <definedName name="BExGVUVVMLOCR9DPVUZSQ141EE4J" localSheetId="20" hidden="1">#REF!</definedName>
    <definedName name="BExGVUVVMLOCR9DPVUZSQ141EE4J" hidden="1">#REF!</definedName>
    <definedName name="BExGVV6OOLDQ3TXZK51TTF3YX0WN" localSheetId="19" hidden="1">#REF!</definedName>
    <definedName name="BExGVV6OOLDQ3TXZK51TTF3YX0WN" localSheetId="20" hidden="1">#REF!</definedName>
    <definedName name="BExGVV6OOLDQ3TXZK51TTF3YX0WN" hidden="1">#REF!</definedName>
    <definedName name="BExGW0KVS7U0C87XFZ78QW991IEV" localSheetId="19" hidden="1">#REF!</definedName>
    <definedName name="BExGW0KVS7U0C87XFZ78QW991IEV" localSheetId="20" hidden="1">#REF!</definedName>
    <definedName name="BExGW0KVS7U0C87XFZ78QW991IEV" hidden="1">#REF!</definedName>
    <definedName name="BExGW0Q7QHE29TGNWAWQ6GR0V6TQ" localSheetId="19" hidden="1">#REF!</definedName>
    <definedName name="BExGW0Q7QHE29TGNWAWQ6GR0V6TQ" localSheetId="20" hidden="1">#REF!</definedName>
    <definedName name="BExGW0Q7QHE29TGNWAWQ6GR0V6TQ" hidden="1">#REF!</definedName>
    <definedName name="BExGW2Z7AMPG6H9EXA9ML6EZVGGA" localSheetId="19" hidden="1">#REF!</definedName>
    <definedName name="BExGW2Z7AMPG6H9EXA9ML6EZVGGA" localSheetId="20" hidden="1">#REF!</definedName>
    <definedName name="BExGW2Z7AMPG6H9EXA9ML6EZVGGA" hidden="1">#REF!</definedName>
    <definedName name="BExGWABG5VT5XO1A196RK61AXA8C" localSheetId="19" hidden="1">#REF!</definedName>
    <definedName name="BExGWABG5VT5XO1A196RK61AXA8C" localSheetId="20" hidden="1">#REF!</definedName>
    <definedName name="BExGWABG5VT5XO1A196RK61AXA8C" hidden="1">#REF!</definedName>
    <definedName name="BExGWEO0JDG84NYLEAV5NSOAGMJZ" localSheetId="19" hidden="1">#REF!</definedName>
    <definedName name="BExGWEO0JDG84NYLEAV5NSOAGMJZ" localSheetId="20" hidden="1">#REF!</definedName>
    <definedName name="BExGWEO0JDG84NYLEAV5NSOAGMJZ" hidden="1">#REF!</definedName>
    <definedName name="BExGWLEOC70Z8QAJTPT2PDHTNM4L" localSheetId="19" hidden="1">#REF!</definedName>
    <definedName name="BExGWLEOC70Z8QAJTPT2PDHTNM4L" localSheetId="20" hidden="1">#REF!</definedName>
    <definedName name="BExGWLEOC70Z8QAJTPT2PDHTNM4L" hidden="1">#REF!</definedName>
    <definedName name="BExGWNCXLCRTLBVMTXYJ5PHQI6SS" localSheetId="19" hidden="1">#REF!</definedName>
    <definedName name="BExGWNCXLCRTLBVMTXYJ5PHQI6SS" localSheetId="20" hidden="1">#REF!</definedName>
    <definedName name="BExGWNCXLCRTLBVMTXYJ5PHQI6SS" hidden="1">#REF!</definedName>
    <definedName name="BExGX4L8N6ERT0Q4EVVNA97EGD80" localSheetId="19" hidden="1">#REF!</definedName>
    <definedName name="BExGX4L8N6ERT0Q4EVVNA97EGD80" localSheetId="20" hidden="1">#REF!</definedName>
    <definedName name="BExGX4L8N6ERT0Q4EVVNA97EGD80" hidden="1">#REF!</definedName>
    <definedName name="BExGX5MWTL78XM0QCP4NT564ML39" localSheetId="19" hidden="1">#REF!</definedName>
    <definedName name="BExGX5MWTL78XM0QCP4NT564ML39" localSheetId="20" hidden="1">#REF!</definedName>
    <definedName name="BExGX5MWTL78XM0QCP4NT564ML39" hidden="1">#REF!</definedName>
    <definedName name="BExGX6U988MCFIGDA1282F92U9AA" localSheetId="19" hidden="1">#REF!</definedName>
    <definedName name="BExGX6U988MCFIGDA1282F92U9AA" localSheetId="20" hidden="1">#REF!</definedName>
    <definedName name="BExGX6U988MCFIGDA1282F92U9AA" hidden="1">#REF!</definedName>
    <definedName name="BExGX7FTB1CKAT5HUW6H531FIY6I" localSheetId="19" hidden="1">#REF!</definedName>
    <definedName name="BExGX7FTB1CKAT5HUW6H531FIY6I" localSheetId="20" hidden="1">#REF!</definedName>
    <definedName name="BExGX7FTB1CKAT5HUW6H531FIY6I" hidden="1">#REF!</definedName>
    <definedName name="BExGX9DVACJQIZ4GH6YAD2A7F70O" localSheetId="19" hidden="1">#REF!</definedName>
    <definedName name="BExGX9DVACJQIZ4GH6YAD2A7F70O" localSheetId="20" hidden="1">#REF!</definedName>
    <definedName name="BExGX9DVACJQIZ4GH6YAD2A7F70O" hidden="1">#REF!</definedName>
    <definedName name="BExGXCZBQISQ3IMF6DJH1OXNAQP8" localSheetId="19" hidden="1">#REF!</definedName>
    <definedName name="BExGXCZBQISQ3IMF6DJH1OXNAQP8" localSheetId="20" hidden="1">#REF!</definedName>
    <definedName name="BExGXCZBQISQ3IMF6DJH1OXNAQP8" hidden="1">#REF!</definedName>
    <definedName name="BExGXDVP2S2Y8Z8Q43I78RCIK3DD" localSheetId="19" hidden="1">#REF!</definedName>
    <definedName name="BExGXDVP2S2Y8Z8Q43I78RCIK3DD" localSheetId="20" hidden="1">#REF!</definedName>
    <definedName name="BExGXDVP2S2Y8Z8Q43I78RCIK3DD" hidden="1">#REF!</definedName>
    <definedName name="BExGXJ9W5JU7TT9S0BKL5Y6VVB39" localSheetId="19" hidden="1">#REF!</definedName>
    <definedName name="BExGXJ9W5JU7TT9S0BKL5Y6VVB39" localSheetId="20" hidden="1">#REF!</definedName>
    <definedName name="BExGXJ9W5JU7TT9S0BKL5Y6VVB39" hidden="1">#REF!</definedName>
    <definedName name="BExGXWB73RJ4BASBQTQ8EY0EC1EB" localSheetId="19" hidden="1">#REF!</definedName>
    <definedName name="BExGXWB73RJ4BASBQTQ8EY0EC1EB" localSheetId="20" hidden="1">#REF!</definedName>
    <definedName name="BExGXWB73RJ4BASBQTQ8EY0EC1EB" hidden="1">#REF!</definedName>
    <definedName name="BExGXZ0ABB43C7SMRKZHWOSU9EQX" localSheetId="19" hidden="1">#REF!</definedName>
    <definedName name="BExGXZ0ABB43C7SMRKZHWOSU9EQX" localSheetId="20" hidden="1">#REF!</definedName>
    <definedName name="BExGXZ0ABB43C7SMRKZHWOSU9EQX" hidden="1">#REF!</definedName>
    <definedName name="BExGY6SU3SYVCJ3AG2ITY59SAZ5A" localSheetId="19" hidden="1">#REF!</definedName>
    <definedName name="BExGY6SU3SYVCJ3AG2ITY59SAZ5A" localSheetId="20" hidden="1">#REF!</definedName>
    <definedName name="BExGY6SU3SYVCJ3AG2ITY59SAZ5A" hidden="1">#REF!</definedName>
    <definedName name="BExGY6YA4P5KMY2VHT0DYK3YTFAX" localSheetId="19" hidden="1">#REF!</definedName>
    <definedName name="BExGY6YA4P5KMY2VHT0DYK3YTFAX" localSheetId="20" hidden="1">#REF!</definedName>
    <definedName name="BExGY6YA4P5KMY2VHT0DYK3YTFAX" hidden="1">#REF!</definedName>
    <definedName name="BExGY8G88PVVRYHPHRPJZFSX6HSC" localSheetId="19" hidden="1">#REF!</definedName>
    <definedName name="BExGY8G88PVVRYHPHRPJZFSX6HSC" localSheetId="20" hidden="1">#REF!</definedName>
    <definedName name="BExGY8G88PVVRYHPHRPJZFSX6HSC" hidden="1">#REF!</definedName>
    <definedName name="BExGYC718HTZ80PNKYPVIYGRJVF6" localSheetId="19" hidden="1">#REF!</definedName>
    <definedName name="BExGYC718HTZ80PNKYPVIYGRJVF6" localSheetId="20" hidden="1">#REF!</definedName>
    <definedName name="BExGYC718HTZ80PNKYPVIYGRJVF6" hidden="1">#REF!</definedName>
    <definedName name="BExGYCNATXZY2FID93B17YWIPPRD" localSheetId="19" hidden="1">#REF!</definedName>
    <definedName name="BExGYCNATXZY2FID93B17YWIPPRD" localSheetId="20" hidden="1">#REF!</definedName>
    <definedName name="BExGYCNATXZY2FID93B17YWIPPRD" hidden="1">#REF!</definedName>
    <definedName name="BExGYGJJJ3BBCQAOA51WHP01HN73" localSheetId="19" hidden="1">#REF!</definedName>
    <definedName name="BExGYGJJJ3BBCQAOA51WHP01HN73" localSheetId="20" hidden="1">#REF!</definedName>
    <definedName name="BExGYGJJJ3BBCQAOA51WHP01HN73" hidden="1">#REF!</definedName>
    <definedName name="BExGYOS6TV2C72PLRFU8RP1I58GY" localSheetId="19" hidden="1">#REF!</definedName>
    <definedName name="BExGYOS6TV2C72PLRFU8RP1I58GY" localSheetId="20" hidden="1">#REF!</definedName>
    <definedName name="BExGYOS6TV2C72PLRFU8RP1I58GY" hidden="1">#REF!</definedName>
    <definedName name="BExGYXBM828PX0KPDVAZBWDL6MJZ" localSheetId="19" hidden="1">#REF!</definedName>
    <definedName name="BExGYXBM828PX0KPDVAZBWDL6MJZ" localSheetId="20" hidden="1">#REF!</definedName>
    <definedName name="BExGYXBM828PX0KPDVAZBWDL6MJZ" hidden="1">#REF!</definedName>
    <definedName name="BExGZJ78ZWZCVHZ3BKEKFJZ6MAEO" localSheetId="19" hidden="1">#REF!</definedName>
    <definedName name="BExGZJ78ZWZCVHZ3BKEKFJZ6MAEO" localSheetId="20" hidden="1">#REF!</definedName>
    <definedName name="BExGZJ78ZWZCVHZ3BKEKFJZ6MAEO" hidden="1">#REF!</definedName>
    <definedName name="BExGZOLH2QV73J3M9IWDDPA62TP4" localSheetId="19" hidden="1">#REF!</definedName>
    <definedName name="BExGZOLH2QV73J3M9IWDDPA62TP4" localSheetId="20" hidden="1">#REF!</definedName>
    <definedName name="BExGZOLH2QV73J3M9IWDDPA62TP4" hidden="1">#REF!</definedName>
    <definedName name="BExGZP1PWGFKVVVN4YDIS22DZPCR" localSheetId="19" hidden="1">#REF!</definedName>
    <definedName name="BExGZP1PWGFKVVVN4YDIS22DZPCR" localSheetId="20" hidden="1">#REF!</definedName>
    <definedName name="BExGZP1PWGFKVVVN4YDIS22DZPCR" hidden="1">#REF!</definedName>
    <definedName name="BExGZQUHCPM6G5U9OM8JU339JAG6" localSheetId="19" hidden="1">#REF!</definedName>
    <definedName name="BExGZQUHCPM6G5U9OM8JU339JAG6" localSheetId="20" hidden="1">#REF!</definedName>
    <definedName name="BExGZQUHCPM6G5U9OM8JU339JAG6" hidden="1">#REF!</definedName>
    <definedName name="BExH00FQKX09BD5WU4DB5KPXAUYA" localSheetId="19" hidden="1">#REF!</definedName>
    <definedName name="BExH00FQKX09BD5WU4DB5KPXAUYA" localSheetId="20" hidden="1">#REF!</definedName>
    <definedName name="BExH00FQKX09BD5WU4DB5KPXAUYA" hidden="1">#REF!</definedName>
    <definedName name="BExH00L21GZX5YJJGVMOAWBERLP5" localSheetId="19" hidden="1">#REF!</definedName>
    <definedName name="BExH00L21GZX5YJJGVMOAWBERLP5" localSheetId="20" hidden="1">#REF!</definedName>
    <definedName name="BExH00L21GZX5YJJGVMOAWBERLP5" hidden="1">#REF!</definedName>
    <definedName name="BExH02ZD6VAY1KQLAQYBBI6WWIZB" localSheetId="19" hidden="1">#REF!</definedName>
    <definedName name="BExH02ZD6VAY1KQLAQYBBI6WWIZB" localSheetId="20" hidden="1">#REF!</definedName>
    <definedName name="BExH02ZD6VAY1KQLAQYBBI6WWIZB" hidden="1">#REF!</definedName>
    <definedName name="BExH08Z6LQCGGSGSAILMHX4X7JMD" localSheetId="19" hidden="1">#REF!</definedName>
    <definedName name="BExH08Z6LQCGGSGSAILMHX4X7JMD" localSheetId="20" hidden="1">#REF!</definedName>
    <definedName name="BExH08Z6LQCGGSGSAILMHX4X7JMD" hidden="1">#REF!</definedName>
    <definedName name="BExH0KT9Z8HEVRRQRGQ8YHXRLIJA" localSheetId="19" hidden="1">#REF!</definedName>
    <definedName name="BExH0KT9Z8HEVRRQRGQ8YHXRLIJA" localSheetId="20" hidden="1">#REF!</definedName>
    <definedName name="BExH0KT9Z8HEVRRQRGQ8YHXRLIJA" hidden="1">#REF!</definedName>
    <definedName name="BExH0M0FDN12YBOCKL3XL2Z7T7Y8" localSheetId="19" hidden="1">#REF!</definedName>
    <definedName name="BExH0M0FDN12YBOCKL3XL2Z7T7Y8" localSheetId="20" hidden="1">#REF!</definedName>
    <definedName name="BExH0M0FDN12YBOCKL3XL2Z7T7Y8" hidden="1">#REF!</definedName>
    <definedName name="BExH0O9G06YPZ5TN9RYT326I1CP2" localSheetId="19" hidden="1">#REF!</definedName>
    <definedName name="BExH0O9G06YPZ5TN9RYT326I1CP2" localSheetId="20" hidden="1">#REF!</definedName>
    <definedName name="BExH0O9G06YPZ5TN9RYT326I1CP2" hidden="1">#REF!</definedName>
    <definedName name="BExH0PGM6RG0F3AAGULBIGOH91C2" localSheetId="19" hidden="1">#REF!</definedName>
    <definedName name="BExH0PGM6RG0F3AAGULBIGOH91C2" localSheetId="20" hidden="1">#REF!</definedName>
    <definedName name="BExH0PGM6RG0F3AAGULBIGOH91C2" hidden="1">#REF!</definedName>
    <definedName name="BExH0QIB3F0YZLM5XYHBCU5F0OVR" localSheetId="19" hidden="1">#REF!</definedName>
    <definedName name="BExH0QIB3F0YZLM5XYHBCU5F0OVR" localSheetId="20" hidden="1">#REF!</definedName>
    <definedName name="BExH0QIB3F0YZLM5XYHBCU5F0OVR" hidden="1">#REF!</definedName>
    <definedName name="BExH0RK5LJAAP7O67ZFB4RG6WPPL" localSheetId="19" hidden="1">#REF!</definedName>
    <definedName name="BExH0RK5LJAAP7O67ZFB4RG6WPPL" localSheetId="20" hidden="1">#REF!</definedName>
    <definedName name="BExH0RK5LJAAP7O67ZFB4RG6WPPL" hidden="1">#REF!</definedName>
    <definedName name="BExH0WNJAKTJRCKMTX8O4KNMIIJM" localSheetId="19" hidden="1">#REF!</definedName>
    <definedName name="BExH0WNJAKTJRCKMTX8O4KNMIIJM" localSheetId="20" hidden="1">#REF!</definedName>
    <definedName name="BExH0WNJAKTJRCKMTX8O4KNMIIJM" hidden="1">#REF!</definedName>
    <definedName name="BExH12Y4WX542WI3ZEM15AK4UM9J" localSheetId="19" hidden="1">#REF!</definedName>
    <definedName name="BExH12Y4WX542WI3ZEM15AK4UM9J" localSheetId="20" hidden="1">#REF!</definedName>
    <definedName name="BExH12Y4WX542WI3ZEM15AK4UM9J" hidden="1">#REF!</definedName>
    <definedName name="BExH18CCU7B8JWO8AWGEQRLWZG6J" localSheetId="19" hidden="1">#REF!</definedName>
    <definedName name="BExH18CCU7B8JWO8AWGEQRLWZG6J" localSheetId="20" hidden="1">#REF!</definedName>
    <definedName name="BExH18CCU7B8JWO8AWGEQRLWZG6J" hidden="1">#REF!</definedName>
    <definedName name="BExH1BN2H92IQKKP5IREFSS9FBF2" localSheetId="19" hidden="1">#REF!</definedName>
    <definedName name="BExH1BN2H92IQKKP5IREFSS9FBF2" localSheetId="20" hidden="1">#REF!</definedName>
    <definedName name="BExH1BN2H92IQKKP5IREFSS9FBF2" hidden="1">#REF!</definedName>
    <definedName name="BExH1FDTQXR9QQ31WDB7OPXU7MPT" localSheetId="19" hidden="1">#REF!</definedName>
    <definedName name="BExH1FDTQXR9QQ31WDB7OPXU7MPT" localSheetId="20" hidden="1">#REF!</definedName>
    <definedName name="BExH1FDTQXR9QQ31WDB7OPXU7MPT" hidden="1">#REF!</definedName>
    <definedName name="BExH1FOMEUIJNIDJAUY0ZQFBJSY9" localSheetId="19" hidden="1">#REF!</definedName>
    <definedName name="BExH1FOMEUIJNIDJAUY0ZQFBJSY9" localSheetId="20" hidden="1">#REF!</definedName>
    <definedName name="BExH1FOMEUIJNIDJAUY0ZQFBJSY9" hidden="1">#REF!</definedName>
    <definedName name="BExH1GA6TT290OTIZ8C3N610CYZ1" localSheetId="19" hidden="1">#REF!</definedName>
    <definedName name="BExH1GA6TT290OTIZ8C3N610CYZ1" localSheetId="20" hidden="1">#REF!</definedName>
    <definedName name="BExH1GA6TT290OTIZ8C3N610CYZ1" hidden="1">#REF!</definedName>
    <definedName name="BExH1I8E3HJSZLFRZZ1ZKX7TBJEP" localSheetId="19" hidden="1">#REF!</definedName>
    <definedName name="BExH1I8E3HJSZLFRZZ1ZKX7TBJEP" localSheetId="20" hidden="1">#REF!</definedName>
    <definedName name="BExH1I8E3HJSZLFRZZ1ZKX7TBJEP" hidden="1">#REF!</definedName>
    <definedName name="BExH1JFFHEBFX9BWJMNIA3N66R3Z" localSheetId="19" hidden="1">#REF!</definedName>
    <definedName name="BExH1JFFHEBFX9BWJMNIA3N66R3Z" localSheetId="20" hidden="1">#REF!</definedName>
    <definedName name="BExH1JFFHEBFX9BWJMNIA3N66R3Z" hidden="1">#REF!</definedName>
    <definedName name="BExH1XYRKX51T571O1SRBP9J1D98" localSheetId="19" hidden="1">#REF!</definedName>
    <definedName name="BExH1XYRKX51T571O1SRBP9J1D98" localSheetId="20" hidden="1">#REF!</definedName>
    <definedName name="BExH1XYRKX51T571O1SRBP9J1D98" hidden="1">#REF!</definedName>
    <definedName name="BExH1Z0GIUSVTF2H1G1I3PDGBNK2" localSheetId="19" hidden="1">#REF!</definedName>
    <definedName name="BExH1Z0GIUSVTF2H1G1I3PDGBNK2" localSheetId="20" hidden="1">#REF!</definedName>
    <definedName name="BExH1Z0GIUSVTF2H1G1I3PDGBNK2" hidden="1">#REF!</definedName>
    <definedName name="BExH225UTM6S9FW4MUDZS7F1PQSH" localSheetId="19" hidden="1">#REF!</definedName>
    <definedName name="BExH225UTM6S9FW4MUDZS7F1PQSH" localSheetId="20" hidden="1">#REF!</definedName>
    <definedName name="BExH225UTM6S9FW4MUDZS7F1PQSH" hidden="1">#REF!</definedName>
    <definedName name="BExH23271RF7AYZ542KHQTH68GQ7" localSheetId="19" hidden="1">#REF!</definedName>
    <definedName name="BExH23271RF7AYZ542KHQTH68GQ7" localSheetId="20" hidden="1">#REF!</definedName>
    <definedName name="BExH23271RF7AYZ542KHQTH68GQ7" hidden="1">#REF!</definedName>
    <definedName name="BExH2DP58R7D1BGUFBM2FHESVRF0" localSheetId="19" hidden="1">#REF!</definedName>
    <definedName name="BExH2DP58R7D1BGUFBM2FHESVRF0" localSheetId="20" hidden="1">#REF!</definedName>
    <definedName name="BExH2DP58R7D1BGUFBM2FHESVRF0" hidden="1">#REF!</definedName>
    <definedName name="BExH2GJQR4JALNB314RY0LDI49VH" localSheetId="19" hidden="1">#REF!</definedName>
    <definedName name="BExH2GJQR4JALNB314RY0LDI49VH" localSheetId="20" hidden="1">#REF!</definedName>
    <definedName name="BExH2GJQR4JALNB314RY0LDI49VH" hidden="1">#REF!</definedName>
    <definedName name="BExH2JZR49T7644JFVE7B3N7RZM9" localSheetId="19" hidden="1">#REF!</definedName>
    <definedName name="BExH2JZR49T7644JFVE7B3N7RZM9" localSheetId="20" hidden="1">#REF!</definedName>
    <definedName name="BExH2JZR49T7644JFVE7B3N7RZM9" hidden="1">#REF!</definedName>
    <definedName name="BExH2QVWL3AXHSB9EK2GQRD0DBRH" localSheetId="19" hidden="1">#REF!</definedName>
    <definedName name="BExH2QVWL3AXHSB9EK2GQRD0DBRH" localSheetId="20" hidden="1">#REF!</definedName>
    <definedName name="BExH2QVWL3AXHSB9EK2GQRD0DBRH" hidden="1">#REF!</definedName>
    <definedName name="BExH2WKXV8X5S2GSBBTWGI0NLNAH" localSheetId="19" hidden="1">#REF!</definedName>
    <definedName name="BExH2WKXV8X5S2GSBBTWGI0NLNAH" localSheetId="20" hidden="1">#REF!</definedName>
    <definedName name="BExH2WKXV8X5S2GSBBTWGI0NLNAH" hidden="1">#REF!</definedName>
    <definedName name="BExH2XS1UFYFGU0S0EBXX90W2WE8" localSheetId="19" hidden="1">#REF!</definedName>
    <definedName name="BExH2XS1UFYFGU0S0EBXX90W2WE8" localSheetId="20" hidden="1">#REF!</definedName>
    <definedName name="BExH2XS1UFYFGU0S0EBXX90W2WE8" hidden="1">#REF!</definedName>
    <definedName name="BExH2XS1X04DMUN544K5RU4XPDCI" localSheetId="19" hidden="1">#REF!</definedName>
    <definedName name="BExH2XS1X04DMUN544K5RU4XPDCI" localSheetId="20" hidden="1">#REF!</definedName>
    <definedName name="BExH2XS1X04DMUN544K5RU4XPDCI" hidden="1">#REF!</definedName>
    <definedName name="BExH2XS2TND9SB0GC295R4FP6K5Y" localSheetId="19" hidden="1">#REF!</definedName>
    <definedName name="BExH2XS2TND9SB0GC295R4FP6K5Y" localSheetId="20" hidden="1">#REF!</definedName>
    <definedName name="BExH2XS2TND9SB0GC295R4FP6K5Y" hidden="1">#REF!</definedName>
    <definedName name="BExH2ZA0SZ4SSITL50NA8LZ3OEX6" localSheetId="19" hidden="1">#REF!</definedName>
    <definedName name="BExH2ZA0SZ4SSITL50NA8LZ3OEX6" localSheetId="20" hidden="1">#REF!</definedName>
    <definedName name="BExH2ZA0SZ4SSITL50NA8LZ3OEX6" hidden="1">#REF!</definedName>
    <definedName name="BExH31Z3JNVJPESWKXHILGXZHP2M" localSheetId="19" hidden="1">#REF!</definedName>
    <definedName name="BExH31Z3JNVJPESWKXHILGXZHP2M" localSheetId="20" hidden="1">#REF!</definedName>
    <definedName name="BExH31Z3JNVJPESWKXHILGXZHP2M" hidden="1">#REF!</definedName>
    <definedName name="BExH3E9HZ3QJCDZW7WI7YACFQCHE" localSheetId="19" hidden="1">#REF!</definedName>
    <definedName name="BExH3E9HZ3QJCDZW7WI7YACFQCHE" localSheetId="20" hidden="1">#REF!</definedName>
    <definedName name="BExH3E9HZ3QJCDZW7WI7YACFQCHE" hidden="1">#REF!</definedName>
    <definedName name="BExH3IRB6764RQ5HBYRLH6XCT29X" localSheetId="19" hidden="1">#REF!</definedName>
    <definedName name="BExH3IRB6764RQ5HBYRLH6XCT29X" localSheetId="20" hidden="1">#REF!</definedName>
    <definedName name="BExH3IRB6764RQ5HBYRLH6XCT29X" hidden="1">#REF!</definedName>
    <definedName name="BExIG2U8V6RSB47SXLCQG3Q68YRO" localSheetId="19" hidden="1">#REF!</definedName>
    <definedName name="BExIG2U8V6RSB47SXLCQG3Q68YRO" localSheetId="20" hidden="1">#REF!</definedName>
    <definedName name="BExIG2U8V6RSB47SXLCQG3Q68YRO" hidden="1">#REF!</definedName>
    <definedName name="BExIGJBO8R13LV7CZ7C1YCP974NN" localSheetId="19" hidden="1">#REF!</definedName>
    <definedName name="BExIGJBO8R13LV7CZ7C1YCP974NN" localSheetId="20" hidden="1">#REF!</definedName>
    <definedName name="BExIGJBO8R13LV7CZ7C1YCP974NN" hidden="1">#REF!</definedName>
    <definedName name="BExIGWT86FPOEYTI8GXCGU5Y3KGK" localSheetId="19" hidden="1">#REF!</definedName>
    <definedName name="BExIGWT86FPOEYTI8GXCGU5Y3KGK" localSheetId="20" hidden="1">#REF!</definedName>
    <definedName name="BExIGWT86FPOEYTI8GXCGU5Y3KGK" hidden="1">#REF!</definedName>
    <definedName name="BExIHBHXA7E7VUTBVHXXXCH3A5CL" localSheetId="19" hidden="1">#REF!</definedName>
    <definedName name="BExIHBHXA7E7VUTBVHXXXCH3A5CL" localSheetId="20" hidden="1">#REF!</definedName>
    <definedName name="BExIHBHXA7E7VUTBVHXXXCH3A5CL" hidden="1">#REF!</definedName>
    <definedName name="BExIHBSOGRSH1GKS6GKBRAJ7GXFQ" localSheetId="19" hidden="1">#REF!</definedName>
    <definedName name="BExIHBSOGRSH1GKS6GKBRAJ7GXFQ" localSheetId="20" hidden="1">#REF!</definedName>
    <definedName name="BExIHBSOGRSH1GKS6GKBRAJ7GXFQ" hidden="1">#REF!</definedName>
    <definedName name="BExIHDFY73YM0AHAR2Z5OJTFKSL2" localSheetId="19" hidden="1">#REF!</definedName>
    <definedName name="BExIHDFY73YM0AHAR2Z5OJTFKSL2" localSheetId="20" hidden="1">#REF!</definedName>
    <definedName name="BExIHDFY73YM0AHAR2Z5OJTFKSL2" hidden="1">#REF!</definedName>
    <definedName name="BExIHPQCQTGEW8QOJVIQ4VX0P6DX" localSheetId="19" hidden="1">#REF!</definedName>
    <definedName name="BExIHPQCQTGEW8QOJVIQ4VX0P6DX" localSheetId="20" hidden="1">#REF!</definedName>
    <definedName name="BExIHPQCQTGEW8QOJVIQ4VX0P6DX" hidden="1">#REF!</definedName>
    <definedName name="BExII1KN91Q7DLW0UB7W2TJ5ACT9" localSheetId="19" hidden="1">#REF!</definedName>
    <definedName name="BExII1KN91Q7DLW0UB7W2TJ5ACT9" localSheetId="20" hidden="1">#REF!</definedName>
    <definedName name="BExII1KN91Q7DLW0UB7W2TJ5ACT9" hidden="1">#REF!</definedName>
    <definedName name="BExII50LI8I0CDOOZEMIVHVA2V95" localSheetId="19" hidden="1">#REF!</definedName>
    <definedName name="BExII50LI8I0CDOOZEMIVHVA2V95" localSheetId="20" hidden="1">#REF!</definedName>
    <definedName name="BExII50LI8I0CDOOZEMIVHVA2V95" hidden="1">#REF!</definedName>
    <definedName name="BExIINQWABWRGYDT02DOJQ5L7BQF" localSheetId="19" hidden="1">#REF!</definedName>
    <definedName name="BExIINQWABWRGYDT02DOJQ5L7BQF" localSheetId="20" hidden="1">#REF!</definedName>
    <definedName name="BExIINQWABWRGYDT02DOJQ5L7BQF" hidden="1">#REF!</definedName>
    <definedName name="BExIIXMY38TQD12CVV4S57L3I809" localSheetId="19" hidden="1">#REF!</definedName>
    <definedName name="BExIIXMY38TQD12CVV4S57L3I809" localSheetId="20" hidden="1">#REF!</definedName>
    <definedName name="BExIIXMY38TQD12CVV4S57L3I809" hidden="1">#REF!</definedName>
    <definedName name="BExIIY37NEVU2LGS1JE4VR9AN6W4" localSheetId="19" hidden="1">#REF!</definedName>
    <definedName name="BExIIY37NEVU2LGS1JE4VR9AN6W4" localSheetId="20" hidden="1">#REF!</definedName>
    <definedName name="BExIIY37NEVU2LGS1JE4VR9AN6W4" hidden="1">#REF!</definedName>
    <definedName name="BExIIYJAGXR8TPZ1KCYM7EGJ79UW" localSheetId="19" hidden="1">#REF!</definedName>
    <definedName name="BExIIYJAGXR8TPZ1KCYM7EGJ79UW" localSheetId="20" hidden="1">#REF!</definedName>
    <definedName name="BExIIYJAGXR8TPZ1KCYM7EGJ79UW" hidden="1">#REF!</definedName>
    <definedName name="BExIJ3160YCWGAVEU0208ZGXXG3P" localSheetId="19" hidden="1">#REF!</definedName>
    <definedName name="BExIJ3160YCWGAVEU0208ZGXXG3P" localSheetId="20" hidden="1">#REF!</definedName>
    <definedName name="BExIJ3160YCWGAVEU0208ZGXXG3P" hidden="1">#REF!</definedName>
    <definedName name="BExIJFGZJ5ED9D6KAY4PGQYLELAX" localSheetId="19" hidden="1">#REF!</definedName>
    <definedName name="BExIJFGZJ5ED9D6KAY4PGQYLELAX" localSheetId="20" hidden="1">#REF!</definedName>
    <definedName name="BExIJFGZJ5ED9D6KAY4PGQYLELAX" hidden="1">#REF!</definedName>
    <definedName name="BExIJQK80ZEKSTV62E59AYJYUNLI" localSheetId="19" hidden="1">#REF!</definedName>
    <definedName name="BExIJQK80ZEKSTV62E59AYJYUNLI" localSheetId="20" hidden="1">#REF!</definedName>
    <definedName name="BExIJQK80ZEKSTV62E59AYJYUNLI" hidden="1">#REF!</definedName>
    <definedName name="BExIJRLX3M0YQLU1D5Y9V7HM5QNM" localSheetId="19" hidden="1">#REF!</definedName>
    <definedName name="BExIJRLX3M0YQLU1D5Y9V7HM5QNM" localSheetId="20" hidden="1">#REF!</definedName>
    <definedName name="BExIJRLX3M0YQLU1D5Y9V7HM5QNM" hidden="1">#REF!</definedName>
    <definedName name="BExIJV22J0QA7286KNPMHO1ZUCB3" localSheetId="19" hidden="1">#REF!</definedName>
    <definedName name="BExIJV22J0QA7286KNPMHO1ZUCB3" localSheetId="20" hidden="1">#REF!</definedName>
    <definedName name="BExIJV22J0QA7286KNPMHO1ZUCB3" hidden="1">#REF!</definedName>
    <definedName name="BExIJVI6OC7B6ZE9V4PAOYZXKNER" localSheetId="19" hidden="1">#REF!</definedName>
    <definedName name="BExIJVI6OC7B6ZE9V4PAOYZXKNER" localSheetId="20" hidden="1">#REF!</definedName>
    <definedName name="BExIJVI6OC7B6ZE9V4PAOYZXKNER" hidden="1">#REF!</definedName>
    <definedName name="BExIJWK0NGTGQ4X7D5VIVXD14JHI" localSheetId="19" hidden="1">#REF!</definedName>
    <definedName name="BExIJWK0NGTGQ4X7D5VIVXD14JHI" localSheetId="20" hidden="1">#REF!</definedName>
    <definedName name="BExIJWK0NGTGQ4X7D5VIVXD14JHI" hidden="1">#REF!</definedName>
    <definedName name="BExIJWPCIYINEJUTXU74VK7WG031" localSheetId="19" hidden="1">#REF!</definedName>
    <definedName name="BExIJWPCIYINEJUTXU74VK7WG031" localSheetId="20" hidden="1">#REF!</definedName>
    <definedName name="BExIJWPCIYINEJUTXU74VK7WG031" hidden="1">#REF!</definedName>
    <definedName name="BExIKHTXPZR5A8OHB6HDP6QWDHAD" localSheetId="19" hidden="1">#REF!</definedName>
    <definedName name="BExIKHTXPZR5A8OHB6HDP6QWDHAD" localSheetId="20" hidden="1">#REF!</definedName>
    <definedName name="BExIKHTXPZR5A8OHB6HDP6QWDHAD" hidden="1">#REF!</definedName>
    <definedName name="BExIKMMJOETSAXJYY1SIKM58LMA2" localSheetId="19" hidden="1">#REF!</definedName>
    <definedName name="BExIKMMJOETSAXJYY1SIKM58LMA2" localSheetId="20" hidden="1">#REF!</definedName>
    <definedName name="BExIKMMJOETSAXJYY1SIKM58LMA2" hidden="1">#REF!</definedName>
    <definedName name="BExIKRF6AQ6VOO9KCIWSM6FY8M7D" localSheetId="19" hidden="1">#REF!</definedName>
    <definedName name="BExIKRF6AQ6VOO9KCIWSM6FY8M7D" localSheetId="20" hidden="1">#REF!</definedName>
    <definedName name="BExIKRF6AQ6VOO9KCIWSM6FY8M7D" hidden="1">#REF!</definedName>
    <definedName name="BExIKTYZESFT3LC0ASFMFKSE0D1X" localSheetId="19" hidden="1">#REF!</definedName>
    <definedName name="BExIKTYZESFT3LC0ASFMFKSE0D1X" localSheetId="20" hidden="1">#REF!</definedName>
    <definedName name="BExIKTYZESFT3LC0ASFMFKSE0D1X" hidden="1">#REF!</definedName>
    <definedName name="BExIKXVA6M8K0PTRYAGXS666L335" localSheetId="19" hidden="1">#REF!</definedName>
    <definedName name="BExIKXVA6M8K0PTRYAGXS666L335" localSheetId="20" hidden="1">#REF!</definedName>
    <definedName name="BExIKXVA6M8K0PTRYAGXS666L335" hidden="1">#REF!</definedName>
    <definedName name="BExIL0PMZ2SXK9R6MLP43KBU1J2P" localSheetId="19" hidden="1">#REF!</definedName>
    <definedName name="BExIL0PMZ2SXK9R6MLP43KBU1J2P" localSheetId="20" hidden="1">#REF!</definedName>
    <definedName name="BExIL0PMZ2SXK9R6MLP43KBU1J2P" hidden="1">#REF!</definedName>
    <definedName name="BExIL1WSMNNQQK98YHWHV5HVONIZ" localSheetId="19" hidden="1">#REF!</definedName>
    <definedName name="BExIL1WSMNNQQK98YHWHV5HVONIZ" localSheetId="20" hidden="1">#REF!</definedName>
    <definedName name="BExIL1WSMNNQQK98YHWHV5HVONIZ" hidden="1">#REF!</definedName>
    <definedName name="BExILAAXRTRAD18K74M6MGUEEPUM" localSheetId="19" hidden="1">#REF!</definedName>
    <definedName name="BExILAAXRTRAD18K74M6MGUEEPUM" localSheetId="20" hidden="1">#REF!</definedName>
    <definedName name="BExILAAXRTRAD18K74M6MGUEEPUM" hidden="1">#REF!</definedName>
    <definedName name="BExILG5F338C0FFLMVOKMKF8X5ZP" localSheetId="19" hidden="1">#REF!</definedName>
    <definedName name="BExILG5F338C0FFLMVOKMKF8X5ZP" localSheetId="20" hidden="1">#REF!</definedName>
    <definedName name="BExILG5F338C0FFLMVOKMKF8X5ZP" hidden="1">#REF!</definedName>
    <definedName name="BExILGQTQM0HOD0BJI90YO7GOIN3" localSheetId="19" hidden="1">#REF!</definedName>
    <definedName name="BExILGQTQM0HOD0BJI90YO7GOIN3" localSheetId="20" hidden="1">#REF!</definedName>
    <definedName name="BExILGQTQM0HOD0BJI90YO7GOIN3" hidden="1">#REF!</definedName>
    <definedName name="BExILPL7P2BNCD7MYCGTQ9F0R5JX" localSheetId="19" hidden="1">#REF!</definedName>
    <definedName name="BExILPL7P2BNCD7MYCGTQ9F0R5JX" localSheetId="20" hidden="1">#REF!</definedName>
    <definedName name="BExILPL7P2BNCD7MYCGTQ9F0R5JX" hidden="1">#REF!</definedName>
    <definedName name="BExILVVS4B1B4G7IO0LPUDWY9K8W" localSheetId="19" hidden="1">#REF!</definedName>
    <definedName name="BExILVVS4B1B4G7IO0LPUDWY9K8W" localSheetId="20" hidden="1">#REF!</definedName>
    <definedName name="BExILVVS4B1B4G7IO0LPUDWY9K8W" hidden="1">#REF!</definedName>
    <definedName name="BExIM9DBUB7ZGF4B20FVUO9QGOX2" localSheetId="19" hidden="1">#REF!</definedName>
    <definedName name="BExIM9DBUB7ZGF4B20FVUO9QGOX2" localSheetId="20" hidden="1">#REF!</definedName>
    <definedName name="BExIM9DBUB7ZGF4B20FVUO9QGOX2" hidden="1">#REF!</definedName>
    <definedName name="BExIMCTBZ4WAESGCDWJ64SB4F0L1" localSheetId="19" hidden="1">#REF!</definedName>
    <definedName name="BExIMCTBZ4WAESGCDWJ64SB4F0L1" localSheetId="20" hidden="1">#REF!</definedName>
    <definedName name="BExIMCTBZ4WAESGCDWJ64SB4F0L1" hidden="1">#REF!</definedName>
    <definedName name="BExIMGK9Z94TFPWWZFMD10HV0IF6" localSheetId="19" hidden="1">#REF!</definedName>
    <definedName name="BExIMGK9Z94TFPWWZFMD10HV0IF6" localSheetId="20" hidden="1">#REF!</definedName>
    <definedName name="BExIMGK9Z94TFPWWZFMD10HV0IF6" hidden="1">#REF!</definedName>
    <definedName name="BExIMPEGKG18TELVC33T4OQTNBWC" localSheetId="19" hidden="1">#REF!</definedName>
    <definedName name="BExIMPEGKG18TELVC33T4OQTNBWC" localSheetId="20" hidden="1">#REF!</definedName>
    <definedName name="BExIMPEGKG18TELVC33T4OQTNBWC" hidden="1">#REF!</definedName>
    <definedName name="BExIN4OR435DL1US13JQPOQK8GD5" localSheetId="19" hidden="1">#REF!</definedName>
    <definedName name="BExIN4OR435DL1US13JQPOQK8GD5" localSheetId="20" hidden="1">#REF!</definedName>
    <definedName name="BExIN4OR435DL1US13JQPOQK8GD5" hidden="1">#REF!</definedName>
    <definedName name="BExINI6A7H3KSFRFA6UBBDPKW37F" localSheetId="19" hidden="1">#REF!</definedName>
    <definedName name="BExINI6A7H3KSFRFA6UBBDPKW37F" localSheetId="20" hidden="1">#REF!</definedName>
    <definedName name="BExINI6A7H3KSFRFA6UBBDPKW37F" hidden="1">#REF!</definedName>
    <definedName name="BExINIMK8XC3JOBT2EXYFHHH52H0" localSheetId="19" hidden="1">#REF!</definedName>
    <definedName name="BExINIMK8XC3JOBT2EXYFHHH52H0" localSheetId="20" hidden="1">#REF!</definedName>
    <definedName name="BExINIMK8XC3JOBT2EXYFHHH52H0" hidden="1">#REF!</definedName>
    <definedName name="BExINLX401ZKEGWU168DS4JUM2J6" localSheetId="19" hidden="1">#REF!</definedName>
    <definedName name="BExINLX401ZKEGWU168DS4JUM2J6" localSheetId="20" hidden="1">#REF!</definedName>
    <definedName name="BExINLX401ZKEGWU168DS4JUM2J6" hidden="1">#REF!</definedName>
    <definedName name="BExINMYYJO1FTV1CZF6O5XCFAMQX" localSheetId="19" hidden="1">#REF!</definedName>
    <definedName name="BExINMYYJO1FTV1CZF6O5XCFAMQX" localSheetId="20" hidden="1">#REF!</definedName>
    <definedName name="BExINMYYJO1FTV1CZF6O5XCFAMQX" hidden="1">#REF!</definedName>
    <definedName name="BExINP2H4KI05FRFV5PKZFE00HKO" localSheetId="19" hidden="1">#REF!</definedName>
    <definedName name="BExINP2H4KI05FRFV5PKZFE00HKO" localSheetId="20" hidden="1">#REF!</definedName>
    <definedName name="BExINP2H4KI05FRFV5PKZFE00HKO" hidden="1">#REF!</definedName>
    <definedName name="BExINPTCEJ9RPDEBJEJH80NATGUQ" localSheetId="19" hidden="1">#REF!</definedName>
    <definedName name="BExINPTCEJ9RPDEBJEJH80NATGUQ" localSheetId="20" hidden="1">#REF!</definedName>
    <definedName name="BExINPTCEJ9RPDEBJEJH80NATGUQ" hidden="1">#REF!</definedName>
    <definedName name="BExINWEQMNJ70A6JRXC2LACBX1GX" localSheetId="19" hidden="1">#REF!</definedName>
    <definedName name="BExINWEQMNJ70A6JRXC2LACBX1GX" localSheetId="20" hidden="1">#REF!</definedName>
    <definedName name="BExINWEQMNJ70A6JRXC2LACBX1GX" hidden="1">#REF!</definedName>
    <definedName name="BExINZELVWYGU876QUUZCIMXPBQC" localSheetId="19" hidden="1">#REF!</definedName>
    <definedName name="BExINZELVWYGU876QUUZCIMXPBQC" localSheetId="20" hidden="1">#REF!</definedName>
    <definedName name="BExINZELVWYGU876QUUZCIMXPBQC" hidden="1">#REF!</definedName>
    <definedName name="BExIO9QZ59ZHRA8SX6QICH2AY8A2" localSheetId="19" hidden="1">#REF!</definedName>
    <definedName name="BExIO9QZ59ZHRA8SX6QICH2AY8A2" localSheetId="20" hidden="1">#REF!</definedName>
    <definedName name="BExIO9QZ59ZHRA8SX6QICH2AY8A2" hidden="1">#REF!</definedName>
    <definedName name="BExIOAHV525SMMGFDJFE7456JPBD" localSheetId="19" hidden="1">#REF!</definedName>
    <definedName name="BExIOAHV525SMMGFDJFE7456JPBD" localSheetId="20" hidden="1">#REF!</definedName>
    <definedName name="BExIOAHV525SMMGFDJFE7456JPBD" hidden="1">#REF!</definedName>
    <definedName name="BExIOCQUQHKUU1KONGSDOLQTQEIC" localSheetId="19" hidden="1">#REF!</definedName>
    <definedName name="BExIOCQUQHKUU1KONGSDOLQTQEIC" localSheetId="20" hidden="1">#REF!</definedName>
    <definedName name="BExIOCQUQHKUU1KONGSDOLQTQEIC" hidden="1">#REF!</definedName>
    <definedName name="BExIOFAGCDQQKALMX3V0KU94KUQO" localSheetId="19" hidden="1">#REF!</definedName>
    <definedName name="BExIOFAGCDQQKALMX3V0KU94KUQO" localSheetId="20" hidden="1">#REF!</definedName>
    <definedName name="BExIOFAGCDQQKALMX3V0KU94KUQO" hidden="1">#REF!</definedName>
    <definedName name="BExIOFL8Y5O61VLKTB4H20IJNWS1" localSheetId="19" hidden="1">#REF!</definedName>
    <definedName name="BExIOFL8Y5O61VLKTB4H20IJNWS1" localSheetId="20" hidden="1">#REF!</definedName>
    <definedName name="BExIOFL8Y5O61VLKTB4H20IJNWS1" hidden="1">#REF!</definedName>
    <definedName name="BExIOMBXRW5NS4ZPYX9G5QREZ5J6" localSheetId="19" hidden="1">#REF!</definedName>
    <definedName name="BExIOMBXRW5NS4ZPYX9G5QREZ5J6" localSheetId="20" hidden="1">#REF!</definedName>
    <definedName name="BExIOMBXRW5NS4ZPYX9G5QREZ5J6" hidden="1">#REF!</definedName>
    <definedName name="BExIORA3GK78T7C7SNBJJUONJ0LS" localSheetId="19" hidden="1">#REF!</definedName>
    <definedName name="BExIORA3GK78T7C7SNBJJUONJ0LS" localSheetId="20" hidden="1">#REF!</definedName>
    <definedName name="BExIORA3GK78T7C7SNBJJUONJ0LS" hidden="1">#REF!</definedName>
    <definedName name="BExIORFDXP4AVIEBLSTZ8ETSXMNM" localSheetId="19" hidden="1">#REF!</definedName>
    <definedName name="BExIORFDXP4AVIEBLSTZ8ETSXMNM" localSheetId="20" hidden="1">#REF!</definedName>
    <definedName name="BExIORFDXP4AVIEBLSTZ8ETSXMNM" hidden="1">#REF!</definedName>
    <definedName name="BExIOTZ5EFZ2NASVQ05RH15HRSW6" localSheetId="19" hidden="1">#REF!</definedName>
    <definedName name="BExIOTZ5EFZ2NASVQ05RH15HRSW6" localSheetId="20" hidden="1">#REF!</definedName>
    <definedName name="BExIOTZ5EFZ2NASVQ05RH15HRSW6" hidden="1">#REF!</definedName>
    <definedName name="BExIP8YNN6UUE1GZ223SWH7DLGKO" localSheetId="19" hidden="1">#REF!</definedName>
    <definedName name="BExIP8YNN6UUE1GZ223SWH7DLGKO" localSheetId="20" hidden="1">#REF!</definedName>
    <definedName name="BExIP8YNN6UUE1GZ223SWH7DLGKO" hidden="1">#REF!</definedName>
    <definedName name="BExIPAB4AOL592OJCC1CFAXTLF1A" localSheetId="19" hidden="1">#REF!</definedName>
    <definedName name="BExIPAB4AOL592OJCC1CFAXTLF1A" localSheetId="20" hidden="1">#REF!</definedName>
    <definedName name="BExIPAB4AOL592OJCC1CFAXTLF1A" hidden="1">#REF!</definedName>
    <definedName name="BExIPB25DKX4S2ZCKQN7KWSC3JBF" localSheetId="19" hidden="1">#REF!</definedName>
    <definedName name="BExIPB25DKX4S2ZCKQN7KWSC3JBF" localSheetId="20" hidden="1">#REF!</definedName>
    <definedName name="BExIPB25DKX4S2ZCKQN7KWSC3JBF" hidden="1">#REF!</definedName>
    <definedName name="BExIPCUX4I4S2N50TLMMLALYLH9S" localSheetId="19" hidden="1">#REF!</definedName>
    <definedName name="BExIPCUX4I4S2N50TLMMLALYLH9S" localSheetId="20" hidden="1">#REF!</definedName>
    <definedName name="BExIPCUX4I4S2N50TLMMLALYLH9S" hidden="1">#REF!</definedName>
    <definedName name="BExIPDLT8JYAMGE5HTN4D1YHZF3V" localSheetId="19" hidden="1">#REF!</definedName>
    <definedName name="BExIPDLT8JYAMGE5HTN4D1YHZF3V" localSheetId="20" hidden="1">#REF!</definedName>
    <definedName name="BExIPDLT8JYAMGE5HTN4D1YHZF3V" hidden="1">#REF!</definedName>
    <definedName name="BExIPG040Q08EWIWL6CAVR3GRI43" localSheetId="19" hidden="1">#REF!</definedName>
    <definedName name="BExIPG040Q08EWIWL6CAVR3GRI43" localSheetId="20" hidden="1">#REF!</definedName>
    <definedName name="BExIPG040Q08EWIWL6CAVR3GRI43" hidden="1">#REF!</definedName>
    <definedName name="BExIPKNFUDPDKOSH5GHDVNA8D66S" localSheetId="19" hidden="1">#REF!</definedName>
    <definedName name="BExIPKNFUDPDKOSH5GHDVNA8D66S" localSheetId="20" hidden="1">#REF!</definedName>
    <definedName name="BExIPKNFUDPDKOSH5GHDVNA8D66S" hidden="1">#REF!</definedName>
    <definedName name="BExIQ1VS9A2FHVD9TUHKG9K8EVVP" localSheetId="19" hidden="1">#REF!</definedName>
    <definedName name="BExIQ1VS9A2FHVD9TUHKG9K8EVVP" localSheetId="20" hidden="1">#REF!</definedName>
    <definedName name="BExIQ1VS9A2FHVD9TUHKG9K8EVVP" hidden="1">#REF!</definedName>
    <definedName name="BExIQ3J19L30PSQ2CXNT6IHW0I7V" localSheetId="19" hidden="1">#REF!</definedName>
    <definedName name="BExIQ3J19L30PSQ2CXNT6IHW0I7V" localSheetId="20" hidden="1">#REF!</definedName>
    <definedName name="BExIQ3J19L30PSQ2CXNT6IHW0I7V" hidden="1">#REF!</definedName>
    <definedName name="BExIQ3OJ7M04XCY276IO0LJA5XUK" localSheetId="19" hidden="1">#REF!</definedName>
    <definedName name="BExIQ3OJ7M04XCY276IO0LJA5XUK" localSheetId="20" hidden="1">#REF!</definedName>
    <definedName name="BExIQ3OJ7M04XCY276IO0LJA5XUK" hidden="1">#REF!</definedName>
    <definedName name="BExIQ5S19ITB0NDRUN4XV7B905ED" localSheetId="19" hidden="1">#REF!</definedName>
    <definedName name="BExIQ5S19ITB0NDRUN4XV7B905ED" localSheetId="20" hidden="1">#REF!</definedName>
    <definedName name="BExIQ5S19ITB0NDRUN4XV7B905ED" hidden="1">#REF!</definedName>
    <definedName name="BExIQ810MMN2UN0EQ9CRQAFWA19X" localSheetId="19" hidden="1">#REF!</definedName>
    <definedName name="BExIQ810MMN2UN0EQ9CRQAFWA19X" localSheetId="20" hidden="1">#REF!</definedName>
    <definedName name="BExIQ810MMN2UN0EQ9CRQAFWA19X" hidden="1">#REF!</definedName>
    <definedName name="BExIQ9TMQT2EIXSVQW7GVSOAW2VJ" localSheetId="19" hidden="1">#REF!</definedName>
    <definedName name="BExIQ9TMQT2EIXSVQW7GVSOAW2VJ" localSheetId="20" hidden="1">#REF!</definedName>
    <definedName name="BExIQ9TMQT2EIXSVQW7GVSOAW2VJ" hidden="1">#REF!</definedName>
    <definedName name="BExIQBMDE1L6J4H27K1FMSHQKDSE" localSheetId="19" hidden="1">#REF!</definedName>
    <definedName name="BExIQBMDE1L6J4H27K1FMSHQKDSE" localSheetId="20" hidden="1">#REF!</definedName>
    <definedName name="BExIQBMDE1L6J4H27K1FMSHQKDSE" hidden="1">#REF!</definedName>
    <definedName name="BExIQE65LVXUOF3UZFO7SDHFJH22" localSheetId="19" hidden="1">#REF!</definedName>
    <definedName name="BExIQE65LVXUOF3UZFO7SDHFJH22" localSheetId="20" hidden="1">#REF!</definedName>
    <definedName name="BExIQE65LVXUOF3UZFO7SDHFJH22" hidden="1">#REF!</definedName>
    <definedName name="BExIQG9OO2KKBOWTMD1OXY36TEGA" localSheetId="19" hidden="1">#REF!</definedName>
    <definedName name="BExIQG9OO2KKBOWTMD1OXY36TEGA" localSheetId="20" hidden="1">#REF!</definedName>
    <definedName name="BExIQG9OO2KKBOWTMD1OXY36TEGA" hidden="1">#REF!</definedName>
    <definedName name="BExIQHWZ65ALA9VAFCJEGIL1145G" localSheetId="19" hidden="1">#REF!</definedName>
    <definedName name="BExIQHWZ65ALA9VAFCJEGIL1145G" localSheetId="20" hidden="1">#REF!</definedName>
    <definedName name="BExIQHWZ65ALA9VAFCJEGIL1145G" hidden="1">#REF!</definedName>
    <definedName name="BExIQX1XBB31HZTYEEVOBSE3C5A6" localSheetId="19" hidden="1">#REF!</definedName>
    <definedName name="BExIQX1XBB31HZTYEEVOBSE3C5A6" localSheetId="20" hidden="1">#REF!</definedName>
    <definedName name="BExIQX1XBB31HZTYEEVOBSE3C5A6" hidden="1">#REF!</definedName>
    <definedName name="BExIR2ALYRP9FW99DK2084J7IIDC" localSheetId="19" hidden="1">#REF!</definedName>
    <definedName name="BExIR2ALYRP9FW99DK2084J7IIDC" localSheetId="20" hidden="1">#REF!</definedName>
    <definedName name="BExIR2ALYRP9FW99DK2084J7IIDC" hidden="1">#REF!</definedName>
    <definedName name="BExIR8FQETPTQYW37DBVDWG3J4JW" localSheetId="19" hidden="1">#REF!</definedName>
    <definedName name="BExIR8FQETPTQYW37DBVDWG3J4JW" localSheetId="20" hidden="1">#REF!</definedName>
    <definedName name="BExIR8FQETPTQYW37DBVDWG3J4JW" hidden="1">#REF!</definedName>
    <definedName name="BExIRHKWQB1PP4ZLB0C3AVUBAFMD" localSheetId="19" hidden="1">#REF!</definedName>
    <definedName name="BExIRHKWQB1PP4ZLB0C3AVUBAFMD" localSheetId="20" hidden="1">#REF!</definedName>
    <definedName name="BExIRHKWQB1PP4ZLB0C3AVUBAFMD" hidden="1">#REF!</definedName>
    <definedName name="BExIRJTRJPQR3OTAGAV7JTA4VMPS" localSheetId="19" hidden="1">#REF!</definedName>
    <definedName name="BExIRJTRJPQR3OTAGAV7JTA4VMPS" localSheetId="20" hidden="1">#REF!</definedName>
    <definedName name="BExIRJTRJPQR3OTAGAV7JTA4VMPS" hidden="1">#REF!</definedName>
    <definedName name="BExIROH27RJOG6VI7ZHR0RZGAZZ4" localSheetId="19" hidden="1">#REF!</definedName>
    <definedName name="BExIROH27RJOG6VI7ZHR0RZGAZZ4" localSheetId="20" hidden="1">#REF!</definedName>
    <definedName name="BExIROH27RJOG6VI7ZHR0RZGAZZ4" hidden="1">#REF!</definedName>
    <definedName name="BExIRRBGTY01OQOI3U5SW59RFDFI" localSheetId="19" hidden="1">#REF!</definedName>
    <definedName name="BExIRRBGTY01OQOI3U5SW59RFDFI" localSheetId="20" hidden="1">#REF!</definedName>
    <definedName name="BExIRRBGTY01OQOI3U5SW59RFDFI" hidden="1">#REF!</definedName>
    <definedName name="BExIS4T0DRF57HYO7OGG72KBOFOI" localSheetId="19" hidden="1">#REF!</definedName>
    <definedName name="BExIS4T0DRF57HYO7OGG72KBOFOI" localSheetId="20" hidden="1">#REF!</definedName>
    <definedName name="BExIS4T0DRF57HYO7OGG72KBOFOI" hidden="1">#REF!</definedName>
    <definedName name="BExIS77BJDDK18PGI9DSEYZPIL7P" localSheetId="19" hidden="1">#REF!</definedName>
    <definedName name="BExIS77BJDDK18PGI9DSEYZPIL7P" localSheetId="20" hidden="1">#REF!</definedName>
    <definedName name="BExIS77BJDDK18PGI9DSEYZPIL7P" hidden="1">#REF!</definedName>
    <definedName name="BExIS8USL1T3Z97CZ30HJ98E2GXQ" localSheetId="19" hidden="1">#REF!</definedName>
    <definedName name="BExIS8USL1T3Z97CZ30HJ98E2GXQ" localSheetId="20" hidden="1">#REF!</definedName>
    <definedName name="BExIS8USL1T3Z97CZ30HJ98E2GXQ" hidden="1">#REF!</definedName>
    <definedName name="BExISC5B700MZUBFTQ9K4IKTF7HR" localSheetId="19" hidden="1">#REF!</definedName>
    <definedName name="BExISC5B700MZUBFTQ9K4IKTF7HR" localSheetId="20" hidden="1">#REF!</definedName>
    <definedName name="BExISC5B700MZUBFTQ9K4IKTF7HR" hidden="1">#REF!</definedName>
    <definedName name="BExISDHXS49S1H56ENBPRF1NLD5C" localSheetId="19" hidden="1">#REF!</definedName>
    <definedName name="BExISDHXS49S1H56ENBPRF1NLD5C" localSheetId="20" hidden="1">#REF!</definedName>
    <definedName name="BExISDHXS49S1H56ENBPRF1NLD5C" hidden="1">#REF!</definedName>
    <definedName name="BExISM1JLV54A21A164IURMPGUMU" localSheetId="19" hidden="1">#REF!</definedName>
    <definedName name="BExISM1JLV54A21A164IURMPGUMU" localSheetId="20" hidden="1">#REF!</definedName>
    <definedName name="BExISM1JLV54A21A164IURMPGUMU" hidden="1">#REF!</definedName>
    <definedName name="BExISRFKJYUZ4AKW44IJF7RF9Y90" localSheetId="19" hidden="1">#REF!</definedName>
    <definedName name="BExISRFKJYUZ4AKW44IJF7RF9Y90" localSheetId="20" hidden="1">#REF!</definedName>
    <definedName name="BExISRFKJYUZ4AKW44IJF7RF9Y90" hidden="1">#REF!</definedName>
    <definedName name="BExISSMVV57JAUB6CSGBMBFVNGWK" localSheetId="19" hidden="1">#REF!</definedName>
    <definedName name="BExISSMVV57JAUB6CSGBMBFVNGWK" localSheetId="20" hidden="1">#REF!</definedName>
    <definedName name="BExISSMVV57JAUB6CSGBMBFVNGWK" hidden="1">#REF!</definedName>
    <definedName name="BExIT16AD4HCD0WQCCA72AKLQHK1" localSheetId="19" hidden="1">#REF!</definedName>
    <definedName name="BExIT16AD4HCD0WQCCA72AKLQHK1" localSheetId="20" hidden="1">#REF!</definedName>
    <definedName name="BExIT16AD4HCD0WQCCA72AKLQHK1" hidden="1">#REF!</definedName>
    <definedName name="BExIT1MK8TBAK3SNP36A8FKDQSOK" localSheetId="19" hidden="1">#REF!</definedName>
    <definedName name="BExIT1MK8TBAK3SNP36A8FKDQSOK" localSheetId="20" hidden="1">#REF!</definedName>
    <definedName name="BExIT1MK8TBAK3SNP36A8FKDQSOK" hidden="1">#REF!</definedName>
    <definedName name="BExIT9PPVL7XGGIZS7G6QI6L7H9U" localSheetId="19" hidden="1">#REF!</definedName>
    <definedName name="BExIT9PPVL7XGGIZS7G6QI6L7H9U" localSheetId="20" hidden="1">#REF!</definedName>
    <definedName name="BExIT9PPVL7XGGIZS7G6QI6L7H9U" hidden="1">#REF!</definedName>
    <definedName name="BExITBNYANV2S8KD56GOGCKW393R" localSheetId="19" hidden="1">#REF!</definedName>
    <definedName name="BExITBNYANV2S8KD56GOGCKW393R" localSheetId="20" hidden="1">#REF!</definedName>
    <definedName name="BExITBNYANV2S8KD56GOGCKW393R" hidden="1">#REF!</definedName>
    <definedName name="BExITGB4FVAV0LE88D7JMX7FBYXI" localSheetId="19" hidden="1">#REF!</definedName>
    <definedName name="BExITGB4FVAV0LE88D7JMX7FBYXI" localSheetId="20" hidden="1">#REF!</definedName>
    <definedName name="BExITGB4FVAV0LE88D7JMX7FBYXI" hidden="1">#REF!</definedName>
    <definedName name="BExITI3TQ14K842P38QF0PNWSWNO" localSheetId="19" hidden="1">#REF!</definedName>
    <definedName name="BExITI3TQ14K842P38QF0PNWSWNO" localSheetId="20" hidden="1">#REF!</definedName>
    <definedName name="BExITI3TQ14K842P38QF0PNWSWNO" hidden="1">#REF!</definedName>
    <definedName name="BExIU9OGER4TPMETACWUEP1UENK0" localSheetId="19" hidden="1">#REF!</definedName>
    <definedName name="BExIU9OGER4TPMETACWUEP1UENK0" localSheetId="20" hidden="1">#REF!</definedName>
    <definedName name="BExIU9OGER4TPMETACWUEP1UENK0" hidden="1">#REF!</definedName>
    <definedName name="BExIUD4OJGH65NFNQ4VMCE3R4J1X" localSheetId="19" hidden="1">#REF!</definedName>
    <definedName name="BExIUD4OJGH65NFNQ4VMCE3R4J1X" localSheetId="20" hidden="1">#REF!</definedName>
    <definedName name="BExIUD4OJGH65NFNQ4VMCE3R4J1X" hidden="1">#REF!</definedName>
    <definedName name="BExIUQM0XWNNW3MJD26EOVIT7FSU" localSheetId="19" hidden="1">#REF!</definedName>
    <definedName name="BExIUQM0XWNNW3MJD26EOVIT7FSU" localSheetId="20" hidden="1">#REF!</definedName>
    <definedName name="BExIUQM0XWNNW3MJD26EOVIT7FSU" hidden="1">#REF!</definedName>
    <definedName name="BExIUTB5OAAXYW0OFMP0PS40SPOB" localSheetId="19" hidden="1">#REF!</definedName>
    <definedName name="BExIUTB5OAAXYW0OFMP0PS40SPOB" localSheetId="20" hidden="1">#REF!</definedName>
    <definedName name="BExIUTB5OAAXYW0OFMP0PS40SPOB" hidden="1">#REF!</definedName>
    <definedName name="BExIUUT2MHIOV6R3WHA0DPM1KBKY" localSheetId="19" hidden="1">#REF!</definedName>
    <definedName name="BExIUUT2MHIOV6R3WHA0DPM1KBKY" localSheetId="20" hidden="1">#REF!</definedName>
    <definedName name="BExIUUT2MHIOV6R3WHA0DPM1KBKY" hidden="1">#REF!</definedName>
    <definedName name="BExIUYPDT1AM6MWGWQS646PIZIWC" localSheetId="19" hidden="1">#REF!</definedName>
    <definedName name="BExIUYPDT1AM6MWGWQS646PIZIWC" localSheetId="20" hidden="1">#REF!</definedName>
    <definedName name="BExIUYPDT1AM6MWGWQS646PIZIWC" hidden="1">#REF!</definedName>
    <definedName name="BExIV0I2O9F8D1UK1SI8AEYR6U0A" localSheetId="19" hidden="1">#REF!</definedName>
    <definedName name="BExIV0I2O9F8D1UK1SI8AEYR6U0A" localSheetId="20" hidden="1">#REF!</definedName>
    <definedName name="BExIV0I2O9F8D1UK1SI8AEYR6U0A" hidden="1">#REF!</definedName>
    <definedName name="BExIV2LM38XPLRTWT0R44TMQ59E5" localSheetId="19" hidden="1">#REF!</definedName>
    <definedName name="BExIV2LM38XPLRTWT0R44TMQ59E5" localSheetId="20" hidden="1">#REF!</definedName>
    <definedName name="BExIV2LM38XPLRTWT0R44TMQ59E5" hidden="1">#REF!</definedName>
    <definedName name="BExIV3HY4S0YRV1F7XEMF2YHAR2I" localSheetId="19" hidden="1">#REF!</definedName>
    <definedName name="BExIV3HY4S0YRV1F7XEMF2YHAR2I" localSheetId="20" hidden="1">#REF!</definedName>
    <definedName name="BExIV3HY4S0YRV1F7XEMF2YHAR2I" hidden="1">#REF!</definedName>
    <definedName name="BExIV6HUZFRIFLXW2SICKGTAH1PV" localSheetId="19" hidden="1">#REF!</definedName>
    <definedName name="BExIV6HUZFRIFLXW2SICKGTAH1PV" localSheetId="20" hidden="1">#REF!</definedName>
    <definedName name="BExIV6HUZFRIFLXW2SICKGTAH1PV" hidden="1">#REF!</definedName>
    <definedName name="BExIVCXWL6H5LD9DHDIA4F5U9TQL" localSheetId="19" hidden="1">#REF!</definedName>
    <definedName name="BExIVCXWL6H5LD9DHDIA4F5U9TQL" localSheetId="20" hidden="1">#REF!</definedName>
    <definedName name="BExIVCXWL6H5LD9DHDIA4F5U9TQL" hidden="1">#REF!</definedName>
    <definedName name="BExIVEVYJ7KL8QNR5ZTOSD11I5A6" localSheetId="19" hidden="1">#REF!</definedName>
    <definedName name="BExIVEVYJ7KL8QNR5ZTOSD11I5A6" localSheetId="20" hidden="1">#REF!</definedName>
    <definedName name="BExIVEVYJ7KL8QNR5ZTOSD11I5A6" hidden="1">#REF!</definedName>
    <definedName name="BExIVJ30S9U8MA1TUBRND8DGF96D" localSheetId="19" hidden="1">#REF!</definedName>
    <definedName name="BExIVJ30S9U8MA1TUBRND8DGF96D" localSheetId="20" hidden="1">#REF!</definedName>
    <definedName name="BExIVJ30S9U8MA1TUBRND8DGF96D" hidden="1">#REF!</definedName>
    <definedName name="BExIVMOIPSEWSIHIDDLOXESQ28A0" localSheetId="19" hidden="1">#REF!</definedName>
    <definedName name="BExIVMOIPSEWSIHIDDLOXESQ28A0" localSheetId="20" hidden="1">#REF!</definedName>
    <definedName name="BExIVMOIPSEWSIHIDDLOXESQ28A0" hidden="1">#REF!</definedName>
    <definedName name="BExIVNVNJX9BYDLC88NG09YF5XQ6" localSheetId="19" hidden="1">#REF!</definedName>
    <definedName name="BExIVNVNJX9BYDLC88NG09YF5XQ6" localSheetId="20" hidden="1">#REF!</definedName>
    <definedName name="BExIVNVNJX9BYDLC88NG09YF5XQ6" hidden="1">#REF!</definedName>
    <definedName name="BExIVQVKLMGSRYT1LFZH0KUIA4OR" localSheetId="19" hidden="1">#REF!</definedName>
    <definedName name="BExIVQVKLMGSRYT1LFZH0KUIA4OR" localSheetId="20" hidden="1">#REF!</definedName>
    <definedName name="BExIVQVKLMGSRYT1LFZH0KUIA4OR" hidden="1">#REF!</definedName>
    <definedName name="BExIVYTFI35KNR2XSA6N8OJYUTUR" localSheetId="19" hidden="1">#REF!</definedName>
    <definedName name="BExIVYTFI35KNR2XSA6N8OJYUTUR" localSheetId="20" hidden="1">#REF!</definedName>
    <definedName name="BExIVYTFI35KNR2XSA6N8OJYUTUR" hidden="1">#REF!</definedName>
    <definedName name="BExIVZF05SNB8DE7VLQOFG9S41HS" localSheetId="19" hidden="1">#REF!</definedName>
    <definedName name="BExIVZF05SNB8DE7VLQOFG9S41HS" localSheetId="20" hidden="1">#REF!</definedName>
    <definedName name="BExIVZF05SNB8DE7VLQOFG9S41HS" hidden="1">#REF!</definedName>
    <definedName name="BExIWB3SY3WRIVIOF988DNNODBOA" localSheetId="19" hidden="1">#REF!</definedName>
    <definedName name="BExIWB3SY3WRIVIOF988DNNODBOA" localSheetId="20" hidden="1">#REF!</definedName>
    <definedName name="BExIWB3SY3WRIVIOF988DNNODBOA" hidden="1">#REF!</definedName>
    <definedName name="BExIWB99CG0H52LRD6QWPN4L6DV2" localSheetId="19" hidden="1">#REF!</definedName>
    <definedName name="BExIWB99CG0H52LRD6QWPN4L6DV2" localSheetId="20" hidden="1">#REF!</definedName>
    <definedName name="BExIWB99CG0H52LRD6QWPN4L6DV2" hidden="1">#REF!</definedName>
    <definedName name="BExIWG1W7XP9DFYYSZAIOSHM0QLQ" localSheetId="19" hidden="1">#REF!</definedName>
    <definedName name="BExIWG1W7XP9DFYYSZAIOSHM0QLQ" localSheetId="20" hidden="1">#REF!</definedName>
    <definedName name="BExIWG1W7XP9DFYYSZAIOSHM0QLQ" hidden="1">#REF!</definedName>
    <definedName name="BExIWH3KUK94B7833DD4TB0Y6KP9" localSheetId="19" hidden="1">#REF!</definedName>
    <definedName name="BExIWH3KUK94B7833DD4TB0Y6KP9" localSheetId="20" hidden="1">#REF!</definedName>
    <definedName name="BExIWH3KUK94B7833DD4TB0Y6KP9" hidden="1">#REF!</definedName>
    <definedName name="BExIWHZXYAALPLS8CSHZHJ82LBOH" localSheetId="19" hidden="1">#REF!</definedName>
    <definedName name="BExIWHZXYAALPLS8CSHZHJ82LBOH" localSheetId="20" hidden="1">#REF!</definedName>
    <definedName name="BExIWHZXYAALPLS8CSHZHJ82LBOH" hidden="1">#REF!</definedName>
    <definedName name="BExIWJY6FHR6KOO0P8U4IZ7VD42D" localSheetId="19" hidden="1">#REF!</definedName>
    <definedName name="BExIWJY6FHR6KOO0P8U4IZ7VD42D" localSheetId="20" hidden="1">#REF!</definedName>
    <definedName name="BExIWJY6FHR6KOO0P8U4IZ7VD42D" hidden="1">#REF!</definedName>
    <definedName name="BExIWKE9MGIDWORBI43AWTUNYFAN" localSheetId="19" hidden="1">#REF!</definedName>
    <definedName name="BExIWKE9MGIDWORBI43AWTUNYFAN" localSheetId="20" hidden="1">#REF!</definedName>
    <definedName name="BExIWKE9MGIDWORBI43AWTUNYFAN" hidden="1">#REF!</definedName>
    <definedName name="BExIWPHOYLSNGZKVD3RRKOEALEUG" localSheetId="19" hidden="1">#REF!</definedName>
    <definedName name="BExIWPHOYLSNGZKVD3RRKOEALEUG" localSheetId="20" hidden="1">#REF!</definedName>
    <definedName name="BExIWPHOYLSNGZKVD3RRKOEALEUG" hidden="1">#REF!</definedName>
    <definedName name="BExIWSHLD1QIZPL5ARLXOJ9Y2CAA" localSheetId="19" hidden="1">#REF!</definedName>
    <definedName name="BExIWSHLD1QIZPL5ARLXOJ9Y2CAA" localSheetId="20" hidden="1">#REF!</definedName>
    <definedName name="BExIWSHLD1QIZPL5ARLXOJ9Y2CAA" hidden="1">#REF!</definedName>
    <definedName name="BExIX34PM5DBTRHRQWP6PL6WIX88" localSheetId="19" hidden="1">#REF!</definedName>
    <definedName name="BExIX34PM5DBTRHRQWP6PL6WIX88" localSheetId="20" hidden="1">#REF!</definedName>
    <definedName name="BExIX34PM5DBTRHRQWP6PL6WIX88" hidden="1">#REF!</definedName>
    <definedName name="BExIX5OAP9KSUE5SIZCW9P39Q4WE" localSheetId="19" hidden="1">#REF!</definedName>
    <definedName name="BExIX5OAP9KSUE5SIZCW9P39Q4WE" localSheetId="20" hidden="1">#REF!</definedName>
    <definedName name="BExIX5OAP9KSUE5SIZCW9P39Q4WE" hidden="1">#REF!</definedName>
    <definedName name="BExIXGRJPVJMUDGSG7IHPXPNO69B" localSheetId="19" hidden="1">#REF!</definedName>
    <definedName name="BExIXGRJPVJMUDGSG7IHPXPNO69B" localSheetId="20" hidden="1">#REF!</definedName>
    <definedName name="BExIXGRJPVJMUDGSG7IHPXPNO69B" hidden="1">#REF!</definedName>
    <definedName name="BExIXGWVQ9WOO0NCJLXAU4PJPOPM" localSheetId="19" hidden="1">#REF!</definedName>
    <definedName name="BExIXGWVQ9WOO0NCJLXAU4PJPOPM" localSheetId="20" hidden="1">#REF!</definedName>
    <definedName name="BExIXGWVQ9WOO0NCJLXAU4PJPOPM" hidden="1">#REF!</definedName>
    <definedName name="BExIXLK6SEOTUWQVNLCH4SAKTVGQ" localSheetId="19" hidden="1">#REF!</definedName>
    <definedName name="BExIXLK6SEOTUWQVNLCH4SAKTVGQ" localSheetId="20" hidden="1">#REF!</definedName>
    <definedName name="BExIXLK6SEOTUWQVNLCH4SAKTVGQ" hidden="1">#REF!</definedName>
    <definedName name="BExIXM5R87ZL3FHALWZXYCPHGX3E" localSheetId="19" hidden="1">#REF!</definedName>
    <definedName name="BExIXM5R87ZL3FHALWZXYCPHGX3E" localSheetId="20" hidden="1">#REF!</definedName>
    <definedName name="BExIXM5R87ZL3FHALWZXYCPHGX3E" hidden="1">#REF!</definedName>
    <definedName name="BExIXN24YK8MIB3OZ905DHU9CDH1" localSheetId="19" hidden="1">#REF!</definedName>
    <definedName name="BExIXN24YK8MIB3OZ905DHU9CDH1" localSheetId="20" hidden="1">#REF!</definedName>
    <definedName name="BExIXN24YK8MIB3OZ905DHU9CDH1" hidden="1">#REF!</definedName>
    <definedName name="BExIXS036ZCKT2Z8XZKLZ8PFWQGL" localSheetId="19" hidden="1">#REF!</definedName>
    <definedName name="BExIXS036ZCKT2Z8XZKLZ8PFWQGL" localSheetId="20" hidden="1">#REF!</definedName>
    <definedName name="BExIXS036ZCKT2Z8XZKLZ8PFWQGL" hidden="1">#REF!</definedName>
    <definedName name="BExIXY5CF9PFM0P40AZ4U51TMWV0" localSheetId="19" hidden="1">#REF!</definedName>
    <definedName name="BExIXY5CF9PFM0P40AZ4U51TMWV0" localSheetId="20" hidden="1">#REF!</definedName>
    <definedName name="BExIXY5CF9PFM0P40AZ4U51TMWV0" hidden="1">#REF!</definedName>
    <definedName name="BExIYEXJBK8JDWIRSVV4RJSKZVV1" localSheetId="19" hidden="1">#REF!</definedName>
    <definedName name="BExIYEXJBK8JDWIRSVV4RJSKZVV1" localSheetId="20" hidden="1">#REF!</definedName>
    <definedName name="BExIYEXJBK8JDWIRSVV4RJSKZVV1" hidden="1">#REF!</definedName>
    <definedName name="BExIYFJ59KLIPRTGIHX9X07UVGT3" localSheetId="19" hidden="1">#REF!</definedName>
    <definedName name="BExIYFJ59KLIPRTGIHX9X07UVGT3" localSheetId="20" hidden="1">#REF!</definedName>
    <definedName name="BExIYFJ59KLIPRTGIHX9X07UVGT3" hidden="1">#REF!</definedName>
    <definedName name="BExIYHH7GZO6BU3DC4GRLH3FD3ZS" localSheetId="19" hidden="1">#REF!</definedName>
    <definedName name="BExIYHH7GZO6BU3DC4GRLH3FD3ZS" localSheetId="20" hidden="1">#REF!</definedName>
    <definedName name="BExIYHH7GZO6BU3DC4GRLH3FD3ZS" hidden="1">#REF!</definedName>
    <definedName name="BExIYHMPBTD67ZNUL9O76FZQHYPT" localSheetId="19" hidden="1">#REF!</definedName>
    <definedName name="BExIYHMPBTD67ZNUL9O76FZQHYPT" localSheetId="20" hidden="1">#REF!</definedName>
    <definedName name="BExIYHMPBTD67ZNUL9O76FZQHYPT" hidden="1">#REF!</definedName>
    <definedName name="BExIYI2RH0K4225XO970K2IQ1E79" localSheetId="19" hidden="1">#REF!</definedName>
    <definedName name="BExIYI2RH0K4225XO970K2IQ1E79" localSheetId="20" hidden="1">#REF!</definedName>
    <definedName name="BExIYI2RH0K4225XO970K2IQ1E79" hidden="1">#REF!</definedName>
    <definedName name="BExIYMPZ0KS2KOJFQAUQJ77L7701" localSheetId="19" hidden="1">#REF!</definedName>
    <definedName name="BExIYMPZ0KS2KOJFQAUQJ77L7701" localSheetId="20" hidden="1">#REF!</definedName>
    <definedName name="BExIYMPZ0KS2KOJFQAUQJ77L7701" hidden="1">#REF!</definedName>
    <definedName name="BExIYP9Q6FV9T0R9G3UDKLS4TTYX" localSheetId="19" hidden="1">#REF!</definedName>
    <definedName name="BExIYP9Q6FV9T0R9G3UDKLS4TTYX" localSheetId="20" hidden="1">#REF!</definedName>
    <definedName name="BExIYP9Q6FV9T0R9G3UDKLS4TTYX" hidden="1">#REF!</definedName>
    <definedName name="BExIYZGLDQ1TN7BIIN4RLDP31GIM" localSheetId="19" hidden="1">#REF!</definedName>
    <definedName name="BExIYZGLDQ1TN7BIIN4RLDP31GIM" localSheetId="20" hidden="1">#REF!</definedName>
    <definedName name="BExIYZGLDQ1TN7BIIN4RLDP31GIM" hidden="1">#REF!</definedName>
    <definedName name="BExIZ4K0EZJK6PW3L8SVKTJFSWW9" localSheetId="19" hidden="1">#REF!</definedName>
    <definedName name="BExIZ4K0EZJK6PW3L8SVKTJFSWW9" localSheetId="20" hidden="1">#REF!</definedName>
    <definedName name="BExIZ4K0EZJK6PW3L8SVKTJFSWW9" hidden="1">#REF!</definedName>
    <definedName name="BExIZAECOEZGBAO29QMV14E6XDIV" localSheetId="19" hidden="1">#REF!</definedName>
    <definedName name="BExIZAECOEZGBAO29QMV14E6XDIV" localSheetId="20" hidden="1">#REF!</definedName>
    <definedName name="BExIZAECOEZGBAO29QMV14E6XDIV" hidden="1">#REF!</definedName>
    <definedName name="BExIZHQR3N1546MQS83ZJ8I6SPZ3" localSheetId="19" hidden="1">#REF!</definedName>
    <definedName name="BExIZHQR3N1546MQS83ZJ8I6SPZ3" localSheetId="20" hidden="1">#REF!</definedName>
    <definedName name="BExIZHQR3N1546MQS83ZJ8I6SPZ3" hidden="1">#REF!</definedName>
    <definedName name="BExIZKVXYD5O2JBU81F2UFJZLLSI" localSheetId="19" hidden="1">#REF!</definedName>
    <definedName name="BExIZKVXYD5O2JBU81F2UFJZLLSI" localSheetId="20" hidden="1">#REF!</definedName>
    <definedName name="BExIZKVXYD5O2JBU81F2UFJZLLSI" hidden="1">#REF!</definedName>
    <definedName name="BExIZPZDHC8HGER83WHCZAHOX7LK" localSheetId="19" hidden="1">#REF!</definedName>
    <definedName name="BExIZPZDHC8HGER83WHCZAHOX7LK" localSheetId="20" hidden="1">#REF!</definedName>
    <definedName name="BExIZPZDHC8HGER83WHCZAHOX7LK" hidden="1">#REF!</definedName>
    <definedName name="BExIZQA5XCS39QKXMYR1MH2ZIGPS" localSheetId="19" hidden="1">#REF!</definedName>
    <definedName name="BExIZQA5XCS39QKXMYR1MH2ZIGPS" localSheetId="20" hidden="1">#REF!</definedName>
    <definedName name="BExIZQA5XCS39QKXMYR1MH2ZIGPS" hidden="1">#REF!</definedName>
    <definedName name="BExIZVDLRUNAL32D9KO9X7Y4PB3O" localSheetId="19" hidden="1">#REF!</definedName>
    <definedName name="BExIZVDLRUNAL32D9KO9X7Y4PB3O" localSheetId="20" hidden="1">#REF!</definedName>
    <definedName name="BExIZVDLRUNAL32D9KO9X7Y4PB3O" hidden="1">#REF!</definedName>
    <definedName name="BExIZY2PUZ0OF9YKK1B13IW0VS6G" localSheetId="19" hidden="1">#REF!</definedName>
    <definedName name="BExIZY2PUZ0OF9YKK1B13IW0VS6G" localSheetId="20" hidden="1">#REF!</definedName>
    <definedName name="BExIZY2PUZ0OF9YKK1B13IW0VS6G" hidden="1">#REF!</definedName>
    <definedName name="BExJ08KBRR2XMWW3VZMPSQKXHZUH" localSheetId="19" hidden="1">#REF!</definedName>
    <definedName name="BExJ08KBRR2XMWW3VZMPSQKXHZUH" localSheetId="20" hidden="1">#REF!</definedName>
    <definedName name="BExJ08KBRR2XMWW3VZMPSQKXHZUH" hidden="1">#REF!</definedName>
    <definedName name="BExJ0DYJWXGE7DA39PYL3WM05U9O" localSheetId="19" hidden="1">#REF!</definedName>
    <definedName name="BExJ0DYJWXGE7DA39PYL3WM05U9O" localSheetId="20" hidden="1">#REF!</definedName>
    <definedName name="BExJ0DYJWXGE7DA39PYL3WM05U9O" hidden="1">#REF!</definedName>
    <definedName name="BExJ0JYDEZPM2303TRBXOZ74M7N6" localSheetId="19" hidden="1">#REF!</definedName>
    <definedName name="BExJ0JYDEZPM2303TRBXOZ74M7N6" localSheetId="20" hidden="1">#REF!</definedName>
    <definedName name="BExJ0JYDEZPM2303TRBXOZ74M7N6" hidden="1">#REF!</definedName>
    <definedName name="BExJ0MY8SY5J5V50H3UKE78ODTVB" localSheetId="19" hidden="1">#REF!</definedName>
    <definedName name="BExJ0MY8SY5J5V50H3UKE78ODTVB" localSheetId="20" hidden="1">#REF!</definedName>
    <definedName name="BExJ0MY8SY5J5V50H3UKE78ODTVB" hidden="1">#REF!</definedName>
    <definedName name="BExJ0YC98G37ML4N8FLP8D95EFRF" localSheetId="19" hidden="1">#REF!</definedName>
    <definedName name="BExJ0YC98G37ML4N8FLP8D95EFRF" localSheetId="20" hidden="1">#REF!</definedName>
    <definedName name="BExJ0YC98G37ML4N8FLP8D95EFRF" hidden="1">#REF!</definedName>
    <definedName name="BExKCDYKAEV45AFXHVHZZ62E5BM3" localSheetId="19" hidden="1">#REF!</definedName>
    <definedName name="BExKCDYKAEV45AFXHVHZZ62E5BM3" localSheetId="20" hidden="1">#REF!</definedName>
    <definedName name="BExKCDYKAEV45AFXHVHZZ62E5BM3" hidden="1">#REF!</definedName>
    <definedName name="BExKCYXU0W2VQVDI3N3N37K2598P" localSheetId="19" hidden="1">#REF!</definedName>
    <definedName name="BExKCYXU0W2VQVDI3N3N37K2598P" localSheetId="20" hidden="1">#REF!</definedName>
    <definedName name="BExKCYXU0W2VQVDI3N3N37K2598P" hidden="1">#REF!</definedName>
    <definedName name="BExKDJX3Z1TS0WFDD9EAO42JHL9G" localSheetId="19" hidden="1">#REF!</definedName>
    <definedName name="BExKDJX3Z1TS0WFDD9EAO42JHL9G" localSheetId="20" hidden="1">#REF!</definedName>
    <definedName name="BExKDJX3Z1TS0WFDD9EAO42JHL9G" hidden="1">#REF!</definedName>
    <definedName name="BExKDK7WVA5I2WBACAZHAHN35D0I" localSheetId="19" hidden="1">#REF!</definedName>
    <definedName name="BExKDK7WVA5I2WBACAZHAHN35D0I" localSheetId="20" hidden="1">#REF!</definedName>
    <definedName name="BExKDK7WVA5I2WBACAZHAHN35D0I" hidden="1">#REF!</definedName>
    <definedName name="BExKDKO0W4AGQO1V7K6Q4VM750FT" localSheetId="19" hidden="1">#REF!</definedName>
    <definedName name="BExKDKO0W4AGQO1V7K6Q4VM750FT" localSheetId="20" hidden="1">#REF!</definedName>
    <definedName name="BExKDKO0W4AGQO1V7K6Q4VM750FT" hidden="1">#REF!</definedName>
    <definedName name="BExKDLF10G7W77J87QWH3ZGLUCLW" localSheetId="19" hidden="1">#REF!</definedName>
    <definedName name="BExKDLF10G7W77J87QWH3ZGLUCLW" localSheetId="20" hidden="1">#REF!</definedName>
    <definedName name="BExKDLF10G7W77J87QWH3ZGLUCLW" hidden="1">#REF!</definedName>
    <definedName name="BExKE2NDBQ14HOJH945N4W9ZZFJO" localSheetId="19" hidden="1">#REF!</definedName>
    <definedName name="BExKE2NDBQ14HOJH945N4W9ZZFJO" localSheetId="20" hidden="1">#REF!</definedName>
    <definedName name="BExKE2NDBQ14HOJH945N4W9ZZFJO" hidden="1">#REF!</definedName>
    <definedName name="BExKEFE0I3MT6ZLC4T1L9465HKTN" localSheetId="19" hidden="1">#REF!</definedName>
    <definedName name="BExKEFE0I3MT6ZLC4T1L9465HKTN" localSheetId="20" hidden="1">#REF!</definedName>
    <definedName name="BExKEFE0I3MT6ZLC4T1L9465HKTN" hidden="1">#REF!</definedName>
    <definedName name="BExKEK6O5BVJP4VY02FY7JNAZ6BT" localSheetId="19" hidden="1">#REF!</definedName>
    <definedName name="BExKEK6O5BVJP4VY02FY7JNAZ6BT" localSheetId="20" hidden="1">#REF!</definedName>
    <definedName name="BExKEK6O5BVJP4VY02FY7JNAZ6BT" hidden="1">#REF!</definedName>
    <definedName name="BExKEKXK6E6QX339ELPXDIRZSJE0" localSheetId="19" hidden="1">#REF!</definedName>
    <definedName name="BExKEKXK6E6QX339ELPXDIRZSJE0" localSheetId="20" hidden="1">#REF!</definedName>
    <definedName name="BExKEKXK6E6QX339ELPXDIRZSJE0" hidden="1">#REF!</definedName>
    <definedName name="BExKEMFI35R0D4WN4A59V9QH7I5S" localSheetId="19" hidden="1">#REF!</definedName>
    <definedName name="BExKEMFI35R0D4WN4A59V9QH7I5S" localSheetId="20" hidden="1">#REF!</definedName>
    <definedName name="BExKEMFI35R0D4WN4A59V9QH7I5S" hidden="1">#REF!</definedName>
    <definedName name="BExKEOOIBMP7N8033EY2CJYCBX6H" localSheetId="19" hidden="1">#REF!</definedName>
    <definedName name="BExKEOOIBMP7N8033EY2CJYCBX6H" localSheetId="20" hidden="1">#REF!</definedName>
    <definedName name="BExKEOOIBMP7N8033EY2CJYCBX6H" hidden="1">#REF!</definedName>
    <definedName name="BExKEW0RR5LA3VC46A2BEOOMQE56" localSheetId="19" hidden="1">#REF!</definedName>
    <definedName name="BExKEW0RR5LA3VC46A2BEOOMQE56" localSheetId="20" hidden="1">#REF!</definedName>
    <definedName name="BExKEW0RR5LA3VC46A2BEOOMQE56" hidden="1">#REF!</definedName>
    <definedName name="BExKF37PTJB4PE1PUQWG20ASBX4E" localSheetId="19" hidden="1">#REF!</definedName>
    <definedName name="BExKF37PTJB4PE1PUQWG20ASBX4E" localSheetId="20" hidden="1">#REF!</definedName>
    <definedName name="BExKF37PTJB4PE1PUQWG20ASBX4E" hidden="1">#REF!</definedName>
    <definedName name="BExKFA3VI1CZK21SM0N3LZWT9LA1" localSheetId="19" hidden="1">#REF!</definedName>
    <definedName name="BExKFA3VI1CZK21SM0N3LZWT9LA1" localSheetId="20" hidden="1">#REF!</definedName>
    <definedName name="BExKFA3VI1CZK21SM0N3LZWT9LA1" hidden="1">#REF!</definedName>
    <definedName name="BExKFBB29XXT9A2LVUXYSIVKPWGB" localSheetId="19" hidden="1">#REF!</definedName>
    <definedName name="BExKFBB29XXT9A2LVUXYSIVKPWGB" localSheetId="20" hidden="1">#REF!</definedName>
    <definedName name="BExKFBB29XXT9A2LVUXYSIVKPWGB" hidden="1">#REF!</definedName>
    <definedName name="BExKFINBFV5J2NFRCL4YUO3YF0ZE" localSheetId="19" hidden="1">#REF!</definedName>
    <definedName name="BExKFINBFV5J2NFRCL4YUO3YF0ZE" localSheetId="20" hidden="1">#REF!</definedName>
    <definedName name="BExKFINBFV5J2NFRCL4YUO3YF0ZE" hidden="1">#REF!</definedName>
    <definedName name="BExKFISRBFACTAMJSALEYMY66F6X" localSheetId="19" hidden="1">#REF!</definedName>
    <definedName name="BExKFISRBFACTAMJSALEYMY66F6X" localSheetId="20" hidden="1">#REF!</definedName>
    <definedName name="BExKFISRBFACTAMJSALEYMY66F6X" hidden="1">#REF!</definedName>
    <definedName name="BExKFOSK5DJ151C4E8544UWMYTOC" localSheetId="19" hidden="1">#REF!</definedName>
    <definedName name="BExKFOSK5DJ151C4E8544UWMYTOC" localSheetId="20" hidden="1">#REF!</definedName>
    <definedName name="BExKFOSK5DJ151C4E8544UWMYTOC" hidden="1">#REF!</definedName>
    <definedName name="BExKFWL3DE1V1VOVHAFYBE85QUB7" localSheetId="19" hidden="1">#REF!</definedName>
    <definedName name="BExKFWL3DE1V1VOVHAFYBE85QUB7" localSheetId="20" hidden="1">#REF!</definedName>
    <definedName name="BExKFWL3DE1V1VOVHAFYBE85QUB7" hidden="1">#REF!</definedName>
    <definedName name="BExKFXS9NDEWPZDVGLTMOM3CFO7N" localSheetId="19" hidden="1">#REF!</definedName>
    <definedName name="BExKFXS9NDEWPZDVGLTMOM3CFO7N" localSheetId="20" hidden="1">#REF!</definedName>
    <definedName name="BExKFXS9NDEWPZDVGLTMOM3CFO7N" hidden="1">#REF!</definedName>
    <definedName name="BExKFYJC4EVEV54F82K6VKP7Q3OU" localSheetId="19" hidden="1">#REF!</definedName>
    <definedName name="BExKFYJC4EVEV54F82K6VKP7Q3OU" localSheetId="20" hidden="1">#REF!</definedName>
    <definedName name="BExKFYJC4EVEV54F82K6VKP7Q3OU" hidden="1">#REF!</definedName>
    <definedName name="BExKG4IYHBKQQ8J8FN10GB2IKO33" localSheetId="19" hidden="1">#REF!</definedName>
    <definedName name="BExKG4IYHBKQQ8J8FN10GB2IKO33" localSheetId="20" hidden="1">#REF!</definedName>
    <definedName name="BExKG4IYHBKQQ8J8FN10GB2IKO33" hidden="1">#REF!</definedName>
    <definedName name="BExKGBVDO2JNJUFOFQMF0RJG03ZK" localSheetId="19" hidden="1">#REF!</definedName>
    <definedName name="BExKGBVDO2JNJUFOFQMF0RJG03ZK" localSheetId="20" hidden="1">#REF!</definedName>
    <definedName name="BExKGBVDO2JNJUFOFQMF0RJG03ZK" hidden="1">#REF!</definedName>
    <definedName name="BExKGF0L44S78D33WMQ1A75TRKB9" localSheetId="19" hidden="1">#REF!</definedName>
    <definedName name="BExKGF0L44S78D33WMQ1A75TRKB9" localSheetId="20" hidden="1">#REF!</definedName>
    <definedName name="BExKGF0L44S78D33WMQ1A75TRKB9" hidden="1">#REF!</definedName>
    <definedName name="BExKGFRN31B3G20LMQ4LRF879J68" localSheetId="19" hidden="1">#REF!</definedName>
    <definedName name="BExKGFRN31B3G20LMQ4LRF879J68" localSheetId="20" hidden="1">#REF!</definedName>
    <definedName name="BExKGFRN31B3G20LMQ4LRF879J68" hidden="1">#REF!</definedName>
    <definedName name="BExKGJD3U3ADZILP20U3EURP0UQP" localSheetId="19" hidden="1">#REF!</definedName>
    <definedName name="BExKGJD3U3ADZILP20U3EURP0UQP" localSheetId="20" hidden="1">#REF!</definedName>
    <definedName name="BExKGJD3U3ADZILP20U3EURP0UQP" hidden="1">#REF!</definedName>
    <definedName name="BExKGNK5YGKP0YHHTAAOV17Z9EIM" localSheetId="19" hidden="1">#REF!</definedName>
    <definedName name="BExKGNK5YGKP0YHHTAAOV17Z9EIM" localSheetId="20" hidden="1">#REF!</definedName>
    <definedName name="BExKGNK5YGKP0YHHTAAOV17Z9EIM" hidden="1">#REF!</definedName>
    <definedName name="BExKGV77YH9YXIQTRKK2331QGYKF" localSheetId="19" hidden="1">#REF!</definedName>
    <definedName name="BExKGV77YH9YXIQTRKK2331QGYKF" localSheetId="20" hidden="1">#REF!</definedName>
    <definedName name="BExKGV77YH9YXIQTRKK2331QGYKF" hidden="1">#REF!</definedName>
    <definedName name="BExKH3FTZ5VGTB86W9M4AB39R0G8" localSheetId="19" hidden="1">#REF!</definedName>
    <definedName name="BExKH3FTZ5VGTB86W9M4AB39R0G8" localSheetId="20" hidden="1">#REF!</definedName>
    <definedName name="BExKH3FTZ5VGTB86W9M4AB39R0G8" hidden="1">#REF!</definedName>
    <definedName name="BExKH3FV5U5O6XZM7STS3NZKQFGJ" localSheetId="19" hidden="1">#REF!</definedName>
    <definedName name="BExKH3FV5U5O6XZM7STS3NZKQFGJ" localSheetId="20" hidden="1">#REF!</definedName>
    <definedName name="BExKH3FV5U5O6XZM7STS3NZKQFGJ" hidden="1">#REF!</definedName>
    <definedName name="BExKH3W5435VN8DZ68OCKI93SEO4" localSheetId="19" hidden="1">#REF!</definedName>
    <definedName name="BExKH3W5435VN8DZ68OCKI93SEO4" localSheetId="20" hidden="1">#REF!</definedName>
    <definedName name="BExKH3W5435VN8DZ68OCKI93SEO4" hidden="1">#REF!</definedName>
    <definedName name="BExKH9L4L5ZUAA98QAZ7DB7YH4QE" localSheetId="19" hidden="1">#REF!</definedName>
    <definedName name="BExKH9L4L5ZUAA98QAZ7DB7YH4QE" localSheetId="20" hidden="1">#REF!</definedName>
    <definedName name="BExKH9L4L5ZUAA98QAZ7DB7YH4QE" hidden="1">#REF!</definedName>
    <definedName name="BExKHAMUH8NR3HRV0V6FHJE3ROLN" localSheetId="19" hidden="1">#REF!</definedName>
    <definedName name="BExKHAMUH8NR3HRV0V6FHJE3ROLN" localSheetId="20" hidden="1">#REF!</definedName>
    <definedName name="BExKHAMUH8NR3HRV0V6FHJE3ROLN" hidden="1">#REF!</definedName>
    <definedName name="BExKHCFKOWFHO2WW0N7Y5XDXEWAO" localSheetId="19" hidden="1">#REF!</definedName>
    <definedName name="BExKHCFKOWFHO2WW0N7Y5XDXEWAO" localSheetId="20" hidden="1">#REF!</definedName>
    <definedName name="BExKHCFKOWFHO2WW0N7Y5XDXEWAO" hidden="1">#REF!</definedName>
    <definedName name="BExKHIVLONZ46HLMR50DEXKEUNEP" localSheetId="19" hidden="1">#REF!</definedName>
    <definedName name="BExKHIVLONZ46HLMR50DEXKEUNEP" localSheetId="20" hidden="1">#REF!</definedName>
    <definedName name="BExKHIVLONZ46HLMR50DEXKEUNEP" hidden="1">#REF!</definedName>
    <definedName name="BExKHPM9XA0ADDK7TUR0N38EXWEP" localSheetId="19" hidden="1">#REF!</definedName>
    <definedName name="BExKHPM9XA0ADDK7TUR0N38EXWEP" localSheetId="20" hidden="1">#REF!</definedName>
    <definedName name="BExKHPM9XA0ADDK7TUR0N38EXWEP" hidden="1">#REF!</definedName>
    <definedName name="BExKHQYXEM47TMIQRQVHE4T5LT8K" localSheetId="19" hidden="1">#REF!</definedName>
    <definedName name="BExKHQYXEM47TMIQRQVHE4T5LT8K" localSheetId="20" hidden="1">#REF!</definedName>
    <definedName name="BExKHQYXEM47TMIQRQVHE4T5LT8K" hidden="1">#REF!</definedName>
    <definedName name="BExKI4076KXCDE5KXL79KT36OKLO" localSheetId="19" hidden="1">#REF!</definedName>
    <definedName name="BExKI4076KXCDE5KXL79KT36OKLO" localSheetId="20" hidden="1">#REF!</definedName>
    <definedName name="BExKI4076KXCDE5KXL79KT36OKLO" hidden="1">#REF!</definedName>
    <definedName name="BExKI7AUWXBP1WBLFRIYSNQZDWCY" localSheetId="19" hidden="1">#REF!</definedName>
    <definedName name="BExKI7AUWXBP1WBLFRIYSNQZDWCY" localSheetId="20" hidden="1">#REF!</definedName>
    <definedName name="BExKI7AUWXBP1WBLFRIYSNQZDWCY" hidden="1">#REF!</definedName>
    <definedName name="BExKI7LO70WYISR7Q0Y1ZDWO9M3B" localSheetId="19" hidden="1">#REF!</definedName>
    <definedName name="BExKI7LO70WYISR7Q0Y1ZDWO9M3B" localSheetId="20" hidden="1">#REF!</definedName>
    <definedName name="BExKI7LO70WYISR7Q0Y1ZDWO9M3B" hidden="1">#REF!</definedName>
    <definedName name="BExKIF3EIT434ZQKMDXUBJCRLMK8" localSheetId="19" hidden="1">#REF!</definedName>
    <definedName name="BExKIF3EIT434ZQKMDXUBJCRLMK8" localSheetId="20" hidden="1">#REF!</definedName>
    <definedName name="BExKIF3EIT434ZQKMDXUBJCRLMK8" hidden="1">#REF!</definedName>
    <definedName name="BExKIGQV6TXIZG039HBOJU62WP2U" localSheetId="19" hidden="1">#REF!</definedName>
    <definedName name="BExKIGQV6TXIZG039HBOJU62WP2U" localSheetId="20" hidden="1">#REF!</definedName>
    <definedName name="BExKIGQV6TXIZG039HBOJU62WP2U" hidden="1">#REF!</definedName>
    <definedName name="BExKILE008SF3KTAN8WML3XKI1NZ" localSheetId="19" hidden="1">#REF!</definedName>
    <definedName name="BExKILE008SF3KTAN8WML3XKI1NZ" localSheetId="20" hidden="1">#REF!</definedName>
    <definedName name="BExKILE008SF3KTAN8WML3XKI1NZ" hidden="1">#REF!</definedName>
    <definedName name="BExKINSBB6RS7I489QHMCOMU4Z2X" localSheetId="19" hidden="1">#REF!</definedName>
    <definedName name="BExKINSBB6RS7I489QHMCOMU4Z2X" localSheetId="20" hidden="1">#REF!</definedName>
    <definedName name="BExKINSBB6RS7I489QHMCOMU4Z2X" hidden="1">#REF!</definedName>
    <definedName name="BExKINXMPEA03CETGL1VOW1XRJIR" localSheetId="19" hidden="1">#REF!</definedName>
    <definedName name="BExKINXMPEA03CETGL1VOW1XRJIR" localSheetId="20" hidden="1">#REF!</definedName>
    <definedName name="BExKINXMPEA03CETGL1VOW1XRJIR" hidden="1">#REF!</definedName>
    <definedName name="BExKITBU5LXLZYDJS3D3BAVWEY3U" localSheetId="19" hidden="1">#REF!</definedName>
    <definedName name="BExKITBU5LXLZYDJS3D3BAVWEY3U" localSheetId="20" hidden="1">#REF!</definedName>
    <definedName name="BExKITBU5LXLZYDJS3D3BAVWEY3U" hidden="1">#REF!</definedName>
    <definedName name="BExKIU87ZKSOC2DYZWFK6SAK9I8E" localSheetId="19" hidden="1">#REF!</definedName>
    <definedName name="BExKIU87ZKSOC2DYZWFK6SAK9I8E" localSheetId="20" hidden="1">#REF!</definedName>
    <definedName name="BExKIU87ZKSOC2DYZWFK6SAK9I8E" hidden="1">#REF!</definedName>
    <definedName name="BExKJ449HLYX2DJ9UF0H9GTPSQ73" localSheetId="19" hidden="1">#REF!</definedName>
    <definedName name="BExKJ449HLYX2DJ9UF0H9GTPSQ73" localSheetId="20" hidden="1">#REF!</definedName>
    <definedName name="BExKJ449HLYX2DJ9UF0H9GTPSQ73" hidden="1">#REF!</definedName>
    <definedName name="BExKJ5649R9IC0GKQD6QI2G7C99Q" localSheetId="19" hidden="1">#REF!</definedName>
    <definedName name="BExKJ5649R9IC0GKQD6QI2G7C99Q" localSheetId="20" hidden="1">#REF!</definedName>
    <definedName name="BExKJ5649R9IC0GKQD6QI2G7C99Q" hidden="1">#REF!</definedName>
    <definedName name="BExKJEB4FXIMV2AAE9S3FCGRK1R0" localSheetId="19" hidden="1">#REF!</definedName>
    <definedName name="BExKJEB4FXIMV2AAE9S3FCGRK1R0" localSheetId="20" hidden="1">#REF!</definedName>
    <definedName name="BExKJEB4FXIMV2AAE9S3FCGRK1R0" hidden="1">#REF!</definedName>
    <definedName name="BExKJELX2RUC8UEC56IZPYYZXHA7" localSheetId="19" hidden="1">#REF!</definedName>
    <definedName name="BExKJELX2RUC8UEC56IZPYYZXHA7" localSheetId="20" hidden="1">#REF!</definedName>
    <definedName name="BExKJELX2RUC8UEC56IZPYYZXHA7" hidden="1">#REF!</definedName>
    <definedName name="BExKJI7CV9I6ILFIZ3SVO4DGK64J" localSheetId="19" hidden="1">#REF!</definedName>
    <definedName name="BExKJI7CV9I6ILFIZ3SVO4DGK64J" localSheetId="20" hidden="1">#REF!</definedName>
    <definedName name="BExKJI7CV9I6ILFIZ3SVO4DGK64J" hidden="1">#REF!</definedName>
    <definedName name="BExKJINMXS61G2TZEXCJAWVV4F57" localSheetId="19" hidden="1">#REF!</definedName>
    <definedName name="BExKJINMXS61G2TZEXCJAWVV4F57" localSheetId="20" hidden="1">#REF!</definedName>
    <definedName name="BExKJINMXS61G2TZEXCJAWVV4F57" hidden="1">#REF!</definedName>
    <definedName name="BExKJK5ME8KB7HA0180L7OUZDDGV" localSheetId="19" hidden="1">#REF!</definedName>
    <definedName name="BExKJK5ME8KB7HA0180L7OUZDDGV" localSheetId="20" hidden="1">#REF!</definedName>
    <definedName name="BExKJK5ME8KB7HA0180L7OUZDDGV" hidden="1">#REF!</definedName>
    <definedName name="BExKJLY652HI5GNEEWQXOB08K2C1" localSheetId="19" hidden="1">#REF!</definedName>
    <definedName name="BExKJLY652HI5GNEEWQXOB08K2C1" localSheetId="20" hidden="1">#REF!</definedName>
    <definedName name="BExKJLY652HI5GNEEWQXOB08K2C1" hidden="1">#REF!</definedName>
    <definedName name="BExKJN5IF0VMDILJ5K8ZENF2QYV1" localSheetId="19" hidden="1">#REF!</definedName>
    <definedName name="BExKJN5IF0VMDILJ5K8ZENF2QYV1" localSheetId="20" hidden="1">#REF!</definedName>
    <definedName name="BExKJN5IF0VMDILJ5K8ZENF2QYV1" hidden="1">#REF!</definedName>
    <definedName name="BExKJUSJPFUIK20FTVAFJWR2OUYX" localSheetId="19" hidden="1">#REF!</definedName>
    <definedName name="BExKJUSJPFUIK20FTVAFJWR2OUYX" localSheetId="20" hidden="1">#REF!</definedName>
    <definedName name="BExKJUSJPFUIK20FTVAFJWR2OUYX" hidden="1">#REF!</definedName>
    <definedName name="BExKJXHNZTE5OMRQ1KTVM1DIQE9I" localSheetId="19" hidden="1">#REF!</definedName>
    <definedName name="BExKJXHNZTE5OMRQ1KTVM1DIQE9I" localSheetId="20" hidden="1">#REF!</definedName>
    <definedName name="BExKJXHNZTE5OMRQ1KTVM1DIQE9I" hidden="1">#REF!</definedName>
    <definedName name="BExKK8VP5RS3D0UXZVKA37C4SYBP" localSheetId="19" hidden="1">#REF!</definedName>
    <definedName name="BExKK8VP5RS3D0UXZVKA37C4SYBP" localSheetId="20" hidden="1">#REF!</definedName>
    <definedName name="BExKK8VP5RS3D0UXZVKA37C4SYBP" hidden="1">#REF!</definedName>
    <definedName name="BExKKIM9NPF6B3SPMPIQB27HQME4" localSheetId="19" hidden="1">#REF!</definedName>
    <definedName name="BExKKIM9NPF6B3SPMPIQB27HQME4" localSheetId="20" hidden="1">#REF!</definedName>
    <definedName name="BExKKIM9NPF6B3SPMPIQB27HQME4" hidden="1">#REF!</definedName>
    <definedName name="BExKKIX1BCBQ4R3K41QD8NTV0OV0" localSheetId="19" hidden="1">#REF!</definedName>
    <definedName name="BExKKIX1BCBQ4R3K41QD8NTV0OV0" localSheetId="20" hidden="1">#REF!</definedName>
    <definedName name="BExKKIX1BCBQ4R3K41QD8NTV0OV0" hidden="1">#REF!</definedName>
    <definedName name="BExKKJ2IHMOO66DQ0V2YABR4GV05" localSheetId="19" hidden="1">#REF!</definedName>
    <definedName name="BExKKJ2IHMOO66DQ0V2YABR4GV05" localSheetId="20" hidden="1">#REF!</definedName>
    <definedName name="BExKKJ2IHMOO66DQ0V2YABR4GV05" hidden="1">#REF!</definedName>
    <definedName name="BExKKQ3ZWADYV03YHMXDOAMU90EB" localSheetId="19" hidden="1">#REF!</definedName>
    <definedName name="BExKKQ3ZWADYV03YHMXDOAMU90EB" localSheetId="20" hidden="1">#REF!</definedName>
    <definedName name="BExKKQ3ZWADYV03YHMXDOAMU90EB" hidden="1">#REF!</definedName>
    <definedName name="BExKKUGD2HMJWQEYZ8H3X1BMXFS9" localSheetId="19" hidden="1">#REF!</definedName>
    <definedName name="BExKKUGD2HMJWQEYZ8H3X1BMXFS9" localSheetId="20" hidden="1">#REF!</definedName>
    <definedName name="BExKKUGD2HMJWQEYZ8H3X1BMXFS9" hidden="1">#REF!</definedName>
    <definedName name="BExKKX05KCZZZPKOR1NE5A8RGVT4" localSheetId="19" hidden="1">#REF!</definedName>
    <definedName name="BExKKX05KCZZZPKOR1NE5A8RGVT4" localSheetId="20" hidden="1">#REF!</definedName>
    <definedName name="BExKKX05KCZZZPKOR1NE5A8RGVT4" hidden="1">#REF!</definedName>
    <definedName name="BExKL3QUCLQLECGZM555PRF8EN56" localSheetId="19" hidden="1">#REF!</definedName>
    <definedName name="BExKL3QUCLQLECGZM555PRF8EN56" localSheetId="20" hidden="1">#REF!</definedName>
    <definedName name="BExKL3QUCLQLECGZM555PRF8EN56" hidden="1">#REF!</definedName>
    <definedName name="BExKL7CGLA62V9UQH9ZDEHIK8W4O" localSheetId="19" hidden="1">#REF!</definedName>
    <definedName name="BExKL7CGLA62V9UQH9ZDEHIK8W4O" localSheetId="20" hidden="1">#REF!</definedName>
    <definedName name="BExKL7CGLA62V9UQH9ZDEHIK8W4O" hidden="1">#REF!</definedName>
    <definedName name="BExKLD6S9L66QYREYHBE5J44OK7X" localSheetId="19" hidden="1">#REF!</definedName>
    <definedName name="BExKLD6S9L66QYREYHBE5J44OK7X" localSheetId="20" hidden="1">#REF!</definedName>
    <definedName name="BExKLD6S9L66QYREYHBE5J44OK7X" hidden="1">#REF!</definedName>
    <definedName name="BExKLEZK32L28GYJWVO63BZ5E1JD" localSheetId="19" hidden="1">#REF!</definedName>
    <definedName name="BExKLEZK32L28GYJWVO63BZ5E1JD" localSheetId="20" hidden="1">#REF!</definedName>
    <definedName name="BExKLEZK32L28GYJWVO63BZ5E1JD" hidden="1">#REF!</definedName>
    <definedName name="BExKLLKVVHT06LA55JB2FC871DC5" localSheetId="19" hidden="1">#REF!</definedName>
    <definedName name="BExKLLKVVHT06LA55JB2FC871DC5" localSheetId="20" hidden="1">#REF!</definedName>
    <definedName name="BExKLLKVVHT06LA55JB2FC871DC5" hidden="1">#REF!</definedName>
    <definedName name="BExKMKNALVJRCZS69GFJA4M1J08O" localSheetId="19" hidden="1">#REF!</definedName>
    <definedName name="BExKMKNALVJRCZS69GFJA4M1J08O" localSheetId="20" hidden="1">#REF!</definedName>
    <definedName name="BExKMKNALVJRCZS69GFJA4M1J08O" hidden="1">#REF!</definedName>
    <definedName name="BExKMMFZIDRFNSBCWVADJ4S2JE52" localSheetId="19" hidden="1">#REF!</definedName>
    <definedName name="BExKMMFZIDRFNSBCWVADJ4S2JE52" localSheetId="20" hidden="1">#REF!</definedName>
    <definedName name="BExKMMFZIDRFNSBCWVADJ4S2JE52" hidden="1">#REF!</definedName>
    <definedName name="BExKMRZJS845FERFW6HUXLFAOMYD" localSheetId="19" hidden="1">#REF!</definedName>
    <definedName name="BExKMRZJS845FERFW6HUXLFAOMYD" localSheetId="20" hidden="1">#REF!</definedName>
    <definedName name="BExKMRZJS845FERFW6HUXLFAOMYD" hidden="1">#REF!</definedName>
    <definedName name="BExKMS514WWPGUGRYGTH6XU97T8B" localSheetId="19" hidden="1">#REF!</definedName>
    <definedName name="BExKMS514WWPGUGRYGTH6XU97T8B" localSheetId="20" hidden="1">#REF!</definedName>
    <definedName name="BExKMS514WWPGUGRYGTH6XU97T8B" hidden="1">#REF!</definedName>
    <definedName name="BExKMUDV8AH8HQAD5HJVUW7GFDWU" localSheetId="19" hidden="1">#REF!</definedName>
    <definedName name="BExKMUDV8AH8HQAD5HJVUW7GFDWU" localSheetId="20" hidden="1">#REF!</definedName>
    <definedName name="BExKMUDV8AH8HQAD5HJVUW7GFDWU" hidden="1">#REF!</definedName>
    <definedName name="BExKMWBX4EH3EYJ07UFEM08NB40Z" localSheetId="19" hidden="1">#REF!</definedName>
    <definedName name="BExKMWBX4EH3EYJ07UFEM08NB40Z" localSheetId="20" hidden="1">#REF!</definedName>
    <definedName name="BExKMWBX4EH3EYJ07UFEM08NB40Z" hidden="1">#REF!</definedName>
    <definedName name="BExKN4Q70IU9OY91QRUSK3044MQD" localSheetId="19" hidden="1">#REF!</definedName>
    <definedName name="BExKN4Q70IU9OY91QRUSK3044MQD" localSheetId="20" hidden="1">#REF!</definedName>
    <definedName name="BExKN4Q70IU9OY91QRUSK3044MQD" hidden="1">#REF!</definedName>
    <definedName name="BExKNBGV2IR3S7M0BX4810KZB4V3" localSheetId="19" hidden="1">#REF!</definedName>
    <definedName name="BExKNBGV2IR3S7M0BX4810KZB4V3" localSheetId="20" hidden="1">#REF!</definedName>
    <definedName name="BExKNBGV2IR3S7M0BX4810KZB4V3" hidden="1">#REF!</definedName>
    <definedName name="BExKNCTBZTSY3MO42VU5PLV6YUHZ" localSheetId="19" hidden="1">#REF!</definedName>
    <definedName name="BExKNCTBZTSY3MO42VU5PLV6YUHZ" localSheetId="20" hidden="1">#REF!</definedName>
    <definedName name="BExKNCTBZTSY3MO42VU5PLV6YUHZ" hidden="1">#REF!</definedName>
    <definedName name="BExKNGV2YY749C42AQ2T9QNIE5C3" localSheetId="19" hidden="1">#REF!</definedName>
    <definedName name="BExKNGV2YY749C42AQ2T9QNIE5C3" localSheetId="20" hidden="1">#REF!</definedName>
    <definedName name="BExKNGV2YY749C42AQ2T9QNIE5C3" hidden="1">#REF!</definedName>
    <definedName name="BExKNH0F1WPNUEQITIUN5T4NDX9H" localSheetId="19" hidden="1">#REF!</definedName>
    <definedName name="BExKNH0F1WPNUEQITIUN5T4NDX9H" localSheetId="20" hidden="1">#REF!</definedName>
    <definedName name="BExKNH0F1WPNUEQITIUN5T4NDX9H" hidden="1">#REF!</definedName>
    <definedName name="BExKNV8UOHVWEHDJWI2WMJ9X6QHZ" localSheetId="19" hidden="1">#REF!</definedName>
    <definedName name="BExKNV8UOHVWEHDJWI2WMJ9X6QHZ" localSheetId="20" hidden="1">#REF!</definedName>
    <definedName name="BExKNV8UOHVWEHDJWI2WMJ9X6QHZ" hidden="1">#REF!</definedName>
    <definedName name="BExKNZLD7UATC1MYRNJD8H2NH4KU" localSheetId="19" hidden="1">#REF!</definedName>
    <definedName name="BExKNZLD7UATC1MYRNJD8H2NH4KU" localSheetId="20" hidden="1">#REF!</definedName>
    <definedName name="BExKNZLD7UATC1MYRNJD8H2NH4KU" hidden="1">#REF!</definedName>
    <definedName name="BExKNZQUKQQG2Y97R74G4O4BJP1L" localSheetId="19" hidden="1">#REF!</definedName>
    <definedName name="BExKNZQUKQQG2Y97R74G4O4BJP1L" localSheetId="20" hidden="1">#REF!</definedName>
    <definedName name="BExKNZQUKQQG2Y97R74G4O4BJP1L" hidden="1">#REF!</definedName>
    <definedName name="BExKO06X0EAD3ABEG1E8PWLDWHBA" localSheetId="19" hidden="1">#REF!</definedName>
    <definedName name="BExKO06X0EAD3ABEG1E8PWLDWHBA" localSheetId="20" hidden="1">#REF!</definedName>
    <definedName name="BExKO06X0EAD3ABEG1E8PWLDWHBA" hidden="1">#REF!</definedName>
    <definedName name="BExKO2AHHSGNI1AZOIOW21KPXKPE" localSheetId="19" hidden="1">#REF!</definedName>
    <definedName name="BExKO2AHHSGNI1AZOIOW21KPXKPE" localSheetId="20" hidden="1">#REF!</definedName>
    <definedName name="BExKO2AHHSGNI1AZOIOW21KPXKPE" hidden="1">#REF!</definedName>
    <definedName name="BExKO2FXWJWC5IZLDN8JHYILQJ2N" localSheetId="19" hidden="1">#REF!</definedName>
    <definedName name="BExKO2FXWJWC5IZLDN8JHYILQJ2N" localSheetId="20" hidden="1">#REF!</definedName>
    <definedName name="BExKO2FXWJWC5IZLDN8JHYILQJ2N" hidden="1">#REF!</definedName>
    <definedName name="BExKO438WZ8FKOU00NURGFMOYXWN" localSheetId="19" hidden="1">#REF!</definedName>
    <definedName name="BExKO438WZ8FKOU00NURGFMOYXWN" localSheetId="20" hidden="1">#REF!</definedName>
    <definedName name="BExKO438WZ8FKOU00NURGFMOYXWN" hidden="1">#REF!</definedName>
    <definedName name="BExKO551EZ73M80UFHBQE7BQVU4L" localSheetId="19" hidden="1">#REF!</definedName>
    <definedName name="BExKO551EZ73M80UFHBQE7BQVU4L" localSheetId="20" hidden="1">#REF!</definedName>
    <definedName name="BExKO551EZ73M80UFHBQE7BQVU4L" hidden="1">#REF!</definedName>
    <definedName name="BExKOBA4VTRV9YG31IM1PDDO3J9M" localSheetId="19" hidden="1">#REF!</definedName>
    <definedName name="BExKOBA4VTRV9YG31IM1PDDO3J9M" localSheetId="20" hidden="1">#REF!</definedName>
    <definedName name="BExKOBA4VTRV9YG31IM1PDDO3J9M" hidden="1">#REF!</definedName>
    <definedName name="BExKODIZGWW2EQD0FEYW6WK6XLCM" localSheetId="19" hidden="1">#REF!</definedName>
    <definedName name="BExKODIZGWW2EQD0FEYW6WK6XLCM" localSheetId="20" hidden="1">#REF!</definedName>
    <definedName name="BExKODIZGWW2EQD0FEYW6WK6XLCM" hidden="1">#REF!</definedName>
    <definedName name="BExKOPO2HPWVQGAKW8LOZMPIDEFG" localSheetId="19" hidden="1">#REF!</definedName>
    <definedName name="BExKOPO2HPWVQGAKW8LOZMPIDEFG" localSheetId="20" hidden="1">#REF!</definedName>
    <definedName name="BExKOPO2HPWVQGAKW8LOZMPIDEFG" hidden="1">#REF!</definedName>
    <definedName name="BExKP7SRQ3MN5BDYXV2XMBQNUH23" localSheetId="19" hidden="1">#REF!</definedName>
    <definedName name="BExKP7SRQ3MN5BDYXV2XMBQNUH23" localSheetId="20" hidden="1">#REF!</definedName>
    <definedName name="BExKP7SRQ3MN5BDYXV2XMBQNUH23" hidden="1">#REF!</definedName>
    <definedName name="BExKPEZP0QTKOTLIMMIFSVTHQEEK" localSheetId="19" hidden="1">#REF!</definedName>
    <definedName name="BExKPEZP0QTKOTLIMMIFSVTHQEEK" localSheetId="20" hidden="1">#REF!</definedName>
    <definedName name="BExKPEZP0QTKOTLIMMIFSVTHQEEK" hidden="1">#REF!</definedName>
    <definedName name="BExKPFFSVTL757PNITV8R9RN4452" localSheetId="19" hidden="1">#REF!</definedName>
    <definedName name="BExKPFFSVTL757PNITV8R9RN4452" localSheetId="20" hidden="1">#REF!</definedName>
    <definedName name="BExKPFFSVTL757PNITV8R9RN4452" hidden="1">#REF!</definedName>
    <definedName name="BExKPJHKPVROP9QX9BMBZMU2HEZ1" localSheetId="19" hidden="1">#REF!</definedName>
    <definedName name="BExKPJHKPVROP9QX9BMBZMU2HEZ1" localSheetId="20" hidden="1">#REF!</definedName>
    <definedName name="BExKPJHKPVROP9QX9BMBZMU2HEZ1" hidden="1">#REF!</definedName>
    <definedName name="BExKPLQJX0HJ8OTXBXH9IC9J2V0W" localSheetId="19" hidden="1">#REF!</definedName>
    <definedName name="BExKPLQJX0HJ8OTXBXH9IC9J2V0W" localSheetId="20" hidden="1">#REF!</definedName>
    <definedName name="BExKPLQJX0HJ8OTXBXH9IC9J2V0W" hidden="1">#REF!</definedName>
    <definedName name="BExKPN8C7GN36ZJZHLOB74LU6KT0" localSheetId="19" hidden="1">#REF!</definedName>
    <definedName name="BExKPN8C7GN36ZJZHLOB74LU6KT0" localSheetId="20" hidden="1">#REF!</definedName>
    <definedName name="BExKPN8C7GN36ZJZHLOB74LU6KT0" hidden="1">#REF!</definedName>
    <definedName name="BExKPX9VZ1J5021Q98K60HMPJU58" localSheetId="19" hidden="1">#REF!</definedName>
    <definedName name="BExKPX9VZ1J5021Q98K60HMPJU58" localSheetId="20" hidden="1">#REF!</definedName>
    <definedName name="BExKPX9VZ1J5021Q98K60HMPJU58" hidden="1">#REF!</definedName>
    <definedName name="BExKQGGEP203MUWSJVORTY7RFOFT" localSheetId="19" hidden="1">#REF!</definedName>
    <definedName name="BExKQGGEP203MUWSJVORTY7RFOFT" localSheetId="20" hidden="1">#REF!</definedName>
    <definedName name="BExKQGGEP203MUWSJVORTY7RFOFT" hidden="1">#REF!</definedName>
    <definedName name="BExKQJGAAWNM3NT19E9I0CQDBTU0" localSheetId="19" hidden="1">#REF!</definedName>
    <definedName name="BExKQJGAAWNM3NT19E9I0CQDBTU0" localSheetId="20" hidden="1">#REF!</definedName>
    <definedName name="BExKQJGAAWNM3NT19E9I0CQDBTU0" hidden="1">#REF!</definedName>
    <definedName name="BExKQM5GJ1ZN5REKFE7YVBQ0KXWF" localSheetId="19" hidden="1">#REF!</definedName>
    <definedName name="BExKQM5GJ1ZN5REKFE7YVBQ0KXWF" localSheetId="20" hidden="1">#REF!</definedName>
    <definedName name="BExKQM5GJ1ZN5REKFE7YVBQ0KXWF" hidden="1">#REF!</definedName>
    <definedName name="BExKQQ71278061G7ZFYGPWOMOMY2" localSheetId="19" hidden="1">#REF!</definedName>
    <definedName name="BExKQQ71278061G7ZFYGPWOMOMY2" localSheetId="20" hidden="1">#REF!</definedName>
    <definedName name="BExKQQ71278061G7ZFYGPWOMOMY2" hidden="1">#REF!</definedName>
    <definedName name="BExKQTXRG3ECU8NT47UR7643LO5G" localSheetId="19" hidden="1">#REF!</definedName>
    <definedName name="BExKQTXRG3ECU8NT47UR7643LO5G" localSheetId="20" hidden="1">#REF!</definedName>
    <definedName name="BExKQTXRG3ECU8NT47UR7643LO5G" hidden="1">#REF!</definedName>
    <definedName name="BExKQVL7HPOIZ4FHANDFMVOJLEPR" localSheetId="19" hidden="1">#REF!</definedName>
    <definedName name="BExKQVL7HPOIZ4FHANDFMVOJLEPR" localSheetId="20" hidden="1">#REF!</definedName>
    <definedName name="BExKQVL7HPOIZ4FHANDFMVOJLEPR" hidden="1">#REF!</definedName>
    <definedName name="BExKR3ZAJRYXZB4M7XZPK0I7E55W" localSheetId="19" hidden="1">#REF!</definedName>
    <definedName name="BExKR3ZAJRYXZB4M7XZPK0I7E55W" localSheetId="20" hidden="1">#REF!</definedName>
    <definedName name="BExKR3ZAJRYXZB4M7XZPK0I7E55W" hidden="1">#REF!</definedName>
    <definedName name="BExKR8RZSEHW184G0Z56B4EGNU72" localSheetId="19" hidden="1">#REF!</definedName>
    <definedName name="BExKR8RZSEHW184G0Z56B4EGNU72" localSheetId="20" hidden="1">#REF!</definedName>
    <definedName name="BExKR8RZSEHW184G0Z56B4EGNU72" hidden="1">#REF!</definedName>
    <definedName name="BExKRHM60KUPM7RGAAFRSKX4TMS5" localSheetId="19" hidden="1">#REF!</definedName>
    <definedName name="BExKRHM60KUPM7RGAAFRSKX4TMS5" localSheetId="20" hidden="1">#REF!</definedName>
    <definedName name="BExKRHM60KUPM7RGAAFRSKX4TMS5" hidden="1">#REF!</definedName>
    <definedName name="BExKRQB2LX164R610N3VXJPD3C1W" localSheetId="19" hidden="1">#REF!</definedName>
    <definedName name="BExKRQB2LX164R610N3VXJPD3C1W" localSheetId="20" hidden="1">#REF!</definedName>
    <definedName name="BExKRQB2LX164R610N3VXJPD3C1W" hidden="1">#REF!</definedName>
    <definedName name="BExKRVUSQ6PA7ZYQSTEQL3X7PB9P" localSheetId="19" hidden="1">#REF!</definedName>
    <definedName name="BExKRVUSQ6PA7ZYQSTEQL3X7PB9P" localSheetId="20" hidden="1">#REF!</definedName>
    <definedName name="BExKRVUSQ6PA7ZYQSTEQL3X7PB9P" hidden="1">#REF!</definedName>
    <definedName name="BExKRY3KZ7F7RB2KH8HXSQ85IEQO" localSheetId="19" hidden="1">#REF!</definedName>
    <definedName name="BExKRY3KZ7F7RB2KH8HXSQ85IEQO" localSheetId="20" hidden="1">#REF!</definedName>
    <definedName name="BExKRY3KZ7F7RB2KH8HXSQ85IEQO" hidden="1">#REF!</definedName>
    <definedName name="BExKS91CCVW1YKNE1EQ4MCE1E9JX" localSheetId="19" hidden="1">#REF!</definedName>
    <definedName name="BExKS91CCVW1YKNE1EQ4MCE1E9JX" localSheetId="20" hidden="1">#REF!</definedName>
    <definedName name="BExKS91CCVW1YKNE1EQ4MCE1E9JX" hidden="1">#REF!</definedName>
    <definedName name="BExKSA37DZTCK6H13HPIKR0ZFVL8" localSheetId="19" hidden="1">#REF!</definedName>
    <definedName name="BExKSA37DZTCK6H13HPIKR0ZFVL8" localSheetId="20" hidden="1">#REF!</definedName>
    <definedName name="BExKSA37DZTCK6H13HPIKR0ZFVL8" hidden="1">#REF!</definedName>
    <definedName name="BExKSB51O073JLM4PEU353GBBSMI" localSheetId="19" hidden="1">#REF!</definedName>
    <definedName name="BExKSB51O073JLM4PEU353GBBSMI" localSheetId="20" hidden="1">#REF!</definedName>
    <definedName name="BExKSB51O073JLM4PEU353GBBSMI" hidden="1">#REF!</definedName>
    <definedName name="BExKSC1EDUXA6RM44LZV6HMMHKLX" localSheetId="19" hidden="1">#REF!</definedName>
    <definedName name="BExKSC1EDUXA6RM44LZV6HMMHKLX" localSheetId="20" hidden="1">#REF!</definedName>
    <definedName name="BExKSC1EDUXA6RM44LZV6HMMHKLX" hidden="1">#REF!</definedName>
    <definedName name="BExKSFMOMSZYDE0WNC94F40S6636" localSheetId="19" hidden="1">#REF!</definedName>
    <definedName name="BExKSFMOMSZYDE0WNC94F40S6636" localSheetId="20" hidden="1">#REF!</definedName>
    <definedName name="BExKSFMOMSZYDE0WNC94F40S6636" hidden="1">#REF!</definedName>
    <definedName name="BExKSHQ9K79S8KYUWIV5M5LAHHF1" localSheetId="19" hidden="1">#REF!</definedName>
    <definedName name="BExKSHQ9K79S8KYUWIV5M5LAHHF1" localSheetId="20" hidden="1">#REF!</definedName>
    <definedName name="BExKSHQ9K79S8KYUWIV5M5LAHHF1" hidden="1">#REF!</definedName>
    <definedName name="BExKSJTWG9L3FCX8FLK4EMUJMF27" localSheetId="19" hidden="1">#REF!</definedName>
    <definedName name="BExKSJTWG9L3FCX8FLK4EMUJMF27" localSheetId="20" hidden="1">#REF!</definedName>
    <definedName name="BExKSJTWG9L3FCX8FLK4EMUJMF27" hidden="1">#REF!</definedName>
    <definedName name="BExKSU0MKNAVZYYPKCYTZDWQX4R8" localSheetId="19" hidden="1">#REF!</definedName>
    <definedName name="BExKSU0MKNAVZYYPKCYTZDWQX4R8" localSheetId="20" hidden="1">#REF!</definedName>
    <definedName name="BExKSU0MKNAVZYYPKCYTZDWQX4R8" hidden="1">#REF!</definedName>
    <definedName name="BExKSX60G1MUS689FXIGYP2F7C62" localSheetId="19" hidden="1">#REF!</definedName>
    <definedName name="BExKSX60G1MUS689FXIGYP2F7C62" localSheetId="20" hidden="1">#REF!</definedName>
    <definedName name="BExKSX60G1MUS689FXIGYP2F7C62" hidden="1">#REF!</definedName>
    <definedName name="BExKT2UZ7Y2VWF5NQE18SJRLD2RN" localSheetId="19" hidden="1">#REF!</definedName>
    <definedName name="BExKT2UZ7Y2VWF5NQE18SJRLD2RN" localSheetId="20" hidden="1">#REF!</definedName>
    <definedName name="BExKT2UZ7Y2VWF5NQE18SJRLD2RN" hidden="1">#REF!</definedName>
    <definedName name="BExKT3GJFNGAM09H5F615E36A38C" localSheetId="19" hidden="1">#REF!</definedName>
    <definedName name="BExKT3GJFNGAM09H5F615E36A38C" localSheetId="20" hidden="1">#REF!</definedName>
    <definedName name="BExKT3GJFNGAM09H5F615E36A38C" hidden="1">#REF!</definedName>
    <definedName name="BExKTD1UM9PTLYETG1RM502XDNC0" localSheetId="19" hidden="1">#REF!</definedName>
    <definedName name="BExKTD1UM9PTLYETG1RM502XDNC0" localSheetId="20" hidden="1">#REF!</definedName>
    <definedName name="BExKTD1UM9PTLYETG1RM502XDNC0" hidden="1">#REF!</definedName>
    <definedName name="BExKTJN26AY45CE6JUAX3OIL48F7" localSheetId="19" hidden="1">#REF!</definedName>
    <definedName name="BExKTJN26AY45CE6JUAX3OIL48F7" localSheetId="20" hidden="1">#REF!</definedName>
    <definedName name="BExKTJN26AY45CE6JUAX3OIL48F7" hidden="1">#REF!</definedName>
    <definedName name="BExKTQZGN8GI3XGSEXMPCCA3S19H" localSheetId="19" hidden="1">#REF!</definedName>
    <definedName name="BExKTQZGN8GI3XGSEXMPCCA3S19H" localSheetId="20" hidden="1">#REF!</definedName>
    <definedName name="BExKTQZGN8GI3XGSEXMPCCA3S19H" hidden="1">#REF!</definedName>
    <definedName name="BExKTUKYYU0F6TUW1RXV24LRAZFE" localSheetId="19" hidden="1">#REF!</definedName>
    <definedName name="BExKTUKYYU0F6TUW1RXV24LRAZFE" localSheetId="20" hidden="1">#REF!</definedName>
    <definedName name="BExKTUKYYU0F6TUW1RXV24LRAZFE" hidden="1">#REF!</definedName>
    <definedName name="BExKU3FBLHQBIUTN6XEZW5GC9OG1" localSheetId="19" hidden="1">#REF!</definedName>
    <definedName name="BExKU3FBLHQBIUTN6XEZW5GC9OG1" localSheetId="20" hidden="1">#REF!</definedName>
    <definedName name="BExKU3FBLHQBIUTN6XEZW5GC9OG1" hidden="1">#REF!</definedName>
    <definedName name="BExKU82I99FEUIZLODXJDOJC96CQ" localSheetId="19" hidden="1">#REF!</definedName>
    <definedName name="BExKU82I99FEUIZLODXJDOJC96CQ" localSheetId="20" hidden="1">#REF!</definedName>
    <definedName name="BExKU82I99FEUIZLODXJDOJC96CQ" hidden="1">#REF!</definedName>
    <definedName name="BExKUDM0DFSCM3D91SH0XLXJSL18" localSheetId="19" hidden="1">#REF!</definedName>
    <definedName name="BExKUDM0DFSCM3D91SH0XLXJSL18" localSheetId="20" hidden="1">#REF!</definedName>
    <definedName name="BExKUDM0DFSCM3D91SH0XLXJSL18" hidden="1">#REF!</definedName>
    <definedName name="BExKUHYKD9TJTMQOOBS4EX04FCEZ" localSheetId="19" hidden="1">#REF!</definedName>
    <definedName name="BExKUHYKD9TJTMQOOBS4EX04FCEZ" localSheetId="20" hidden="1">#REF!</definedName>
    <definedName name="BExKUHYKD9TJTMQOOBS4EX04FCEZ" hidden="1">#REF!</definedName>
    <definedName name="BExKULEKJLA77AUQPDUHSM94Y76Z" localSheetId="19" hidden="1">#REF!</definedName>
    <definedName name="BExKULEKJLA77AUQPDUHSM94Y76Z" localSheetId="20" hidden="1">#REF!</definedName>
    <definedName name="BExKULEKJLA77AUQPDUHSM94Y76Z" hidden="1">#REF!</definedName>
    <definedName name="BExKUXE506JSYMR4CV866RHRDYR9" localSheetId="19" hidden="1">#REF!</definedName>
    <definedName name="BExKUXE506JSYMR4CV866RHRDYR9" localSheetId="20" hidden="1">#REF!</definedName>
    <definedName name="BExKUXE506JSYMR4CV866RHRDYR9" hidden="1">#REF!</definedName>
    <definedName name="BExKV08R85MKI3MAX9E2HERNQUNL" localSheetId="19" hidden="1">#REF!</definedName>
    <definedName name="BExKV08R85MKI3MAX9E2HERNQUNL" localSheetId="20" hidden="1">#REF!</definedName>
    <definedName name="BExKV08R85MKI3MAX9E2HERNQUNL" hidden="1">#REF!</definedName>
    <definedName name="BExKV4AAUNNJL5JWD7PX6BFKVS6O" localSheetId="19" hidden="1">#REF!</definedName>
    <definedName name="BExKV4AAUNNJL5JWD7PX6BFKVS6O" localSheetId="20" hidden="1">#REF!</definedName>
    <definedName name="BExKV4AAUNNJL5JWD7PX6BFKVS6O" hidden="1">#REF!</definedName>
    <definedName name="BExKVDVK6HN74GQPTXICP9BFC8CF" localSheetId="19" hidden="1">#REF!</definedName>
    <definedName name="BExKVDVK6HN74GQPTXICP9BFC8CF" localSheetId="20" hidden="1">#REF!</definedName>
    <definedName name="BExKVDVK6HN74GQPTXICP9BFC8CF" hidden="1">#REF!</definedName>
    <definedName name="BExKVFZ3ZZGIC1QI8XN6BYFWN0ZY" localSheetId="19" hidden="1">#REF!</definedName>
    <definedName name="BExKVFZ3ZZGIC1QI8XN6BYFWN0ZY" localSheetId="20" hidden="1">#REF!</definedName>
    <definedName name="BExKVFZ3ZZGIC1QI8XN6BYFWN0ZY" hidden="1">#REF!</definedName>
    <definedName name="BExKVG4KGO28KPGTAFL1R8TTZ10N" localSheetId="19" hidden="1">#REF!</definedName>
    <definedName name="BExKVG4KGO28KPGTAFL1R8TTZ10N" localSheetId="20" hidden="1">#REF!</definedName>
    <definedName name="BExKVG4KGO28KPGTAFL1R8TTZ10N" hidden="1">#REF!</definedName>
    <definedName name="BExKW0CSH7DA02YSNV64PSEIXB2P" localSheetId="19" hidden="1">#REF!</definedName>
    <definedName name="BExKW0CSH7DA02YSNV64PSEIXB2P" localSheetId="20" hidden="1">#REF!</definedName>
    <definedName name="BExKW0CSH7DA02YSNV64PSEIXB2P" hidden="1">#REF!</definedName>
    <definedName name="BExM9NUG3Q31X01AI9ZJCZIX25CS" localSheetId="19" hidden="1">#REF!</definedName>
    <definedName name="BExM9NUG3Q31X01AI9ZJCZIX25CS" localSheetId="20" hidden="1">#REF!</definedName>
    <definedName name="BExM9NUG3Q31X01AI9ZJCZIX25CS" hidden="1">#REF!</definedName>
    <definedName name="BExM9OG182RP30MY23PG49LVPZ1C" localSheetId="19" hidden="1">#REF!</definedName>
    <definedName name="BExM9OG182RP30MY23PG49LVPZ1C" localSheetId="20" hidden="1">#REF!</definedName>
    <definedName name="BExM9OG182RP30MY23PG49LVPZ1C" hidden="1">#REF!</definedName>
    <definedName name="BExMA64MW1S18NH8DCKPCCEI5KCB" localSheetId="19" hidden="1">#REF!</definedName>
    <definedName name="BExMA64MW1S18NH8DCKPCCEI5KCB" localSheetId="20" hidden="1">#REF!</definedName>
    <definedName name="BExMA64MW1S18NH8DCKPCCEI5KCB" hidden="1">#REF!</definedName>
    <definedName name="BExMALEWFUEM8Y686IT03ECURUBR" localSheetId="19" hidden="1">#REF!</definedName>
    <definedName name="BExMALEWFUEM8Y686IT03ECURUBR" localSheetId="20" hidden="1">#REF!</definedName>
    <definedName name="BExMALEWFUEM8Y686IT03ECURUBR" hidden="1">#REF!</definedName>
    <definedName name="BExMAS0AQY7KMMTBTBPK0SWWDITB" localSheetId="19" hidden="1">#REF!</definedName>
    <definedName name="BExMAS0AQY7KMMTBTBPK0SWWDITB" localSheetId="20" hidden="1">#REF!</definedName>
    <definedName name="BExMAS0AQY7KMMTBTBPK0SWWDITB" hidden="1">#REF!</definedName>
    <definedName name="BExMAXJS82ZJ8RS22VLE0V0LDUII" localSheetId="19" hidden="1">#REF!</definedName>
    <definedName name="BExMAXJS82ZJ8RS22VLE0V0LDUII" localSheetId="20" hidden="1">#REF!</definedName>
    <definedName name="BExMAXJS82ZJ8RS22VLE0V0LDUII" hidden="1">#REF!</definedName>
    <definedName name="BExMB4QRS0R3MTB4CMUHFZ84LNZQ" localSheetId="19" hidden="1">#REF!</definedName>
    <definedName name="BExMB4QRS0R3MTB4CMUHFZ84LNZQ" localSheetId="20" hidden="1">#REF!</definedName>
    <definedName name="BExMB4QRS0R3MTB4CMUHFZ84LNZQ" hidden="1">#REF!</definedName>
    <definedName name="BExMB7AICZ233JKSCEUSR9RQXRS0" localSheetId="19" hidden="1">#REF!</definedName>
    <definedName name="BExMB7AICZ233JKSCEUSR9RQXRS0" localSheetId="20" hidden="1">#REF!</definedName>
    <definedName name="BExMB7AICZ233JKSCEUSR9RQXRS0" hidden="1">#REF!</definedName>
    <definedName name="BExMBC35WKQY5CWQJLV4D05O6971" localSheetId="19" hidden="1">#REF!</definedName>
    <definedName name="BExMBC35WKQY5CWQJLV4D05O6971" localSheetId="20" hidden="1">#REF!</definedName>
    <definedName name="BExMBC35WKQY5CWQJLV4D05O6971" hidden="1">#REF!</definedName>
    <definedName name="BExMBFTZV4Q1A5KG25C1N9PHQNSW" localSheetId="19" hidden="1">#REF!</definedName>
    <definedName name="BExMBFTZV4Q1A5KG25C1N9PHQNSW" localSheetId="20" hidden="1">#REF!</definedName>
    <definedName name="BExMBFTZV4Q1A5KG25C1N9PHQNSW" hidden="1">#REF!</definedName>
    <definedName name="BExMBFZFXQDH3H55R89930TFTU36" localSheetId="19" hidden="1">#REF!</definedName>
    <definedName name="BExMBFZFXQDH3H55R89930TFTU36" localSheetId="20" hidden="1">#REF!</definedName>
    <definedName name="BExMBFZFXQDH3H55R89930TFTU36" hidden="1">#REF!</definedName>
    <definedName name="BExMBK6ISK3U7KHZKUJXIDKGF6VW" localSheetId="19" hidden="1">#REF!</definedName>
    <definedName name="BExMBK6ISK3U7KHZKUJXIDKGF6VW" localSheetId="20" hidden="1">#REF!</definedName>
    <definedName name="BExMBK6ISK3U7KHZKUJXIDKGF6VW" hidden="1">#REF!</definedName>
    <definedName name="BExMBYPQDG9AYDQ5E8IECVFREPO6" localSheetId="19" hidden="1">#REF!</definedName>
    <definedName name="BExMBYPQDG9AYDQ5E8IECVFREPO6" localSheetId="20" hidden="1">#REF!</definedName>
    <definedName name="BExMBYPQDG9AYDQ5E8IECVFREPO6" hidden="1">#REF!</definedName>
    <definedName name="BExMC7PESEESXVMDCGGIP5LPMUGY" localSheetId="19" hidden="1">#REF!</definedName>
    <definedName name="BExMC7PESEESXVMDCGGIP5LPMUGY" localSheetId="20" hidden="1">#REF!</definedName>
    <definedName name="BExMC7PESEESXVMDCGGIP5LPMUGY" hidden="1">#REF!</definedName>
    <definedName name="BExMC8AZUTX8LG89K2JJR7ZG62XX" localSheetId="19" hidden="1">#REF!</definedName>
    <definedName name="BExMC8AZUTX8LG89K2JJR7ZG62XX" localSheetId="20" hidden="1">#REF!</definedName>
    <definedName name="BExMC8AZUTX8LG89K2JJR7ZG62XX" hidden="1">#REF!</definedName>
    <definedName name="BExMCA96YR10V72G2R0SCIKPZLIZ" localSheetId="19" hidden="1">#REF!</definedName>
    <definedName name="BExMCA96YR10V72G2R0SCIKPZLIZ" localSheetId="20" hidden="1">#REF!</definedName>
    <definedName name="BExMCA96YR10V72G2R0SCIKPZLIZ" hidden="1">#REF!</definedName>
    <definedName name="BExMCB5JU5I2VQDUBS4O42BTEVKI" localSheetId="19" hidden="1">#REF!</definedName>
    <definedName name="BExMCB5JU5I2VQDUBS4O42BTEVKI" localSheetId="20" hidden="1">#REF!</definedName>
    <definedName name="BExMCB5JU5I2VQDUBS4O42BTEVKI" hidden="1">#REF!</definedName>
    <definedName name="BExMCFSQFSEMPY5IXDIRKZDASDBR" localSheetId="19" hidden="1">#REF!</definedName>
    <definedName name="BExMCFSQFSEMPY5IXDIRKZDASDBR" localSheetId="20" hidden="1">#REF!</definedName>
    <definedName name="BExMCFSQFSEMPY5IXDIRKZDASDBR" hidden="1">#REF!</definedName>
    <definedName name="BExMCH58I9XOLK7WEE6VSJGYPJGL" localSheetId="19" hidden="1">#REF!</definedName>
    <definedName name="BExMCH58I9XOLK7WEE6VSJGYPJGL" localSheetId="20" hidden="1">#REF!</definedName>
    <definedName name="BExMCH58I9XOLK7WEE6VSJGYPJGL" hidden="1">#REF!</definedName>
    <definedName name="BExMCMZOEYWVOOJ98TBHTTCS7XB8" localSheetId="19" hidden="1">#REF!</definedName>
    <definedName name="BExMCMZOEYWVOOJ98TBHTTCS7XB8" localSheetId="20" hidden="1">#REF!</definedName>
    <definedName name="BExMCMZOEYWVOOJ98TBHTTCS7XB8" hidden="1">#REF!</definedName>
    <definedName name="BExMCS8EF2W3FS9QADNKREYSI8P0" localSheetId="19" hidden="1">#REF!</definedName>
    <definedName name="BExMCS8EF2W3FS9QADNKREYSI8P0" localSheetId="20" hidden="1">#REF!</definedName>
    <definedName name="BExMCS8EF2W3FS9QADNKREYSI8P0" hidden="1">#REF!</definedName>
    <definedName name="BExMCSU0KZGHALEL7N5DJBVL94K7" localSheetId="19" hidden="1">#REF!</definedName>
    <definedName name="BExMCSU0KZGHALEL7N5DJBVL94K7" localSheetId="20" hidden="1">#REF!</definedName>
    <definedName name="BExMCSU0KZGHALEL7N5DJBVL94K7" hidden="1">#REF!</definedName>
    <definedName name="BExMCUS7GSOM96J0HJ7EH0FFM2AC" localSheetId="19" hidden="1">#REF!</definedName>
    <definedName name="BExMCUS7GSOM96J0HJ7EH0FFM2AC" localSheetId="20" hidden="1">#REF!</definedName>
    <definedName name="BExMCUS7GSOM96J0HJ7EH0FFM2AC" hidden="1">#REF!</definedName>
    <definedName name="BExMCYTT6TVDWMJXO1NZANRTVNAN" localSheetId="19" hidden="1">#REF!</definedName>
    <definedName name="BExMCYTT6TVDWMJXO1NZANRTVNAN" localSheetId="20" hidden="1">#REF!</definedName>
    <definedName name="BExMCYTT6TVDWMJXO1NZANRTVNAN" hidden="1">#REF!</definedName>
    <definedName name="BExMD54CT1VTE5YGBM90H90NF28M" localSheetId="19" hidden="1">#REF!</definedName>
    <definedName name="BExMD54CT1VTE5YGBM90H90NF28M" localSheetId="20" hidden="1">#REF!</definedName>
    <definedName name="BExMD54CT1VTE5YGBM90H90NF28M" hidden="1">#REF!</definedName>
    <definedName name="BExMD5F6IAV108XYJLXUO9HD0IT6" localSheetId="19" hidden="1">#REF!</definedName>
    <definedName name="BExMD5F6IAV108XYJLXUO9HD0IT6" localSheetId="20" hidden="1">#REF!</definedName>
    <definedName name="BExMD5F6IAV108XYJLXUO9HD0IT6" hidden="1">#REF!</definedName>
    <definedName name="BExMDANV66W9T3XAXID40XFJ0J93" localSheetId="19" hidden="1">#REF!</definedName>
    <definedName name="BExMDANV66W9T3XAXID40XFJ0J93" localSheetId="20" hidden="1">#REF!</definedName>
    <definedName name="BExMDANV66W9T3XAXID40XFJ0J93" hidden="1">#REF!</definedName>
    <definedName name="BExMDGD1KQP7NNR78X2ZX4FCBQ1S" localSheetId="19" hidden="1">#REF!</definedName>
    <definedName name="BExMDGD1KQP7NNR78X2ZX4FCBQ1S" localSheetId="20" hidden="1">#REF!</definedName>
    <definedName name="BExMDGD1KQP7NNR78X2ZX4FCBQ1S" hidden="1">#REF!</definedName>
    <definedName name="BExMDIRDK0DI8P86HB7WPH8QWLSQ" localSheetId="19" hidden="1">#REF!</definedName>
    <definedName name="BExMDIRDK0DI8P86HB7WPH8QWLSQ" localSheetId="20" hidden="1">#REF!</definedName>
    <definedName name="BExMDIRDK0DI8P86HB7WPH8QWLSQ" hidden="1">#REF!</definedName>
    <definedName name="BExMDOWGDLP3BZZB4ZPI31VS10FP" localSheetId="19" hidden="1">#REF!</definedName>
    <definedName name="BExMDOWGDLP3BZZB4ZPI31VS10FP" localSheetId="20" hidden="1">#REF!</definedName>
    <definedName name="BExMDOWGDLP3BZZB4ZPI31VS10FP" hidden="1">#REF!</definedName>
    <definedName name="BExMDPI2FVMORSWDDCVAJ85WYAYO" localSheetId="19" hidden="1">#REF!</definedName>
    <definedName name="BExMDPI2FVMORSWDDCVAJ85WYAYO" localSheetId="20" hidden="1">#REF!</definedName>
    <definedName name="BExMDPI2FVMORSWDDCVAJ85WYAYO" hidden="1">#REF!</definedName>
    <definedName name="BExMDUWB7VWHFFR266QXO46BNV2S" localSheetId="19" hidden="1">#REF!</definedName>
    <definedName name="BExMDUWB7VWHFFR266QXO46BNV2S" localSheetId="20" hidden="1">#REF!</definedName>
    <definedName name="BExMDUWB7VWHFFR266QXO46BNV2S" hidden="1">#REF!</definedName>
    <definedName name="BExME2U47N8LZG0BPJ49ANY5QVV2" localSheetId="19" hidden="1">#REF!</definedName>
    <definedName name="BExME2U47N8LZG0BPJ49ANY5QVV2" localSheetId="20" hidden="1">#REF!</definedName>
    <definedName name="BExME2U47N8LZG0BPJ49ANY5QVV2" hidden="1">#REF!</definedName>
    <definedName name="BExME88DH5DUKMUFI9FNVECXFD2E" localSheetId="19" hidden="1">#REF!</definedName>
    <definedName name="BExME88DH5DUKMUFI9FNVECXFD2E" localSheetId="20" hidden="1">#REF!</definedName>
    <definedName name="BExME88DH5DUKMUFI9FNVECXFD2E" hidden="1">#REF!</definedName>
    <definedName name="BExME9A7MOGAK7YTTQYXP5DL6VYA" localSheetId="19" hidden="1">#REF!</definedName>
    <definedName name="BExME9A7MOGAK7YTTQYXP5DL6VYA" localSheetId="20" hidden="1">#REF!</definedName>
    <definedName name="BExME9A7MOGAK7YTTQYXP5DL6VYA" hidden="1">#REF!</definedName>
    <definedName name="BExMEOV9YFRY5C3GDLU60GIX10BY" localSheetId="19" hidden="1">#REF!</definedName>
    <definedName name="BExMEOV9YFRY5C3GDLU60GIX10BY" localSheetId="20" hidden="1">#REF!</definedName>
    <definedName name="BExMEOV9YFRY5C3GDLU60GIX10BY" hidden="1">#REF!</definedName>
    <definedName name="BExMEUK2Q5GZGZFZ77Z2IYUKOOYW" localSheetId="19" hidden="1">#REF!</definedName>
    <definedName name="BExMEUK2Q5GZGZFZ77Z2IYUKOOYW" localSheetId="20" hidden="1">#REF!</definedName>
    <definedName name="BExMEUK2Q5GZGZFZ77Z2IYUKOOYW" hidden="1">#REF!</definedName>
    <definedName name="BExMEWT36INWIP0VNS94NEP3WZ4U" localSheetId="19" hidden="1">#REF!</definedName>
    <definedName name="BExMEWT36INWIP0VNS94NEP3WZ4U" localSheetId="20" hidden="1">#REF!</definedName>
    <definedName name="BExMEWT36INWIP0VNS94NEP3WZ4U" hidden="1">#REF!</definedName>
    <definedName name="BExMEY09ESM4H2YGKEQQRYUD114R" localSheetId="19" hidden="1">#REF!</definedName>
    <definedName name="BExMEY09ESM4H2YGKEQQRYUD114R" localSheetId="20" hidden="1">#REF!</definedName>
    <definedName name="BExMEY09ESM4H2YGKEQQRYUD114R" hidden="1">#REF!</definedName>
    <definedName name="BExMF0UU4SBJHOJ4SG09QMF1TC7H" localSheetId="19" hidden="1">#REF!</definedName>
    <definedName name="BExMF0UU4SBJHOJ4SG09QMF1TC7H" localSheetId="20" hidden="1">#REF!</definedName>
    <definedName name="BExMF0UU4SBJHOJ4SG09QMF1TC7H" hidden="1">#REF!</definedName>
    <definedName name="BExMF2YDPQWGK3CSN8LJG16MLFQZ" localSheetId="19" hidden="1">#REF!</definedName>
    <definedName name="BExMF2YDPQWGK3CSN8LJG16MLFQZ" localSheetId="20" hidden="1">#REF!</definedName>
    <definedName name="BExMF2YDPQWGK3CSN8LJG16MLFQZ" hidden="1">#REF!</definedName>
    <definedName name="BExMF4G4IUPQY1Y5GEY5N3E04CL6" localSheetId="19" hidden="1">#REF!</definedName>
    <definedName name="BExMF4G4IUPQY1Y5GEY5N3E04CL6" localSheetId="20" hidden="1">#REF!</definedName>
    <definedName name="BExMF4G4IUPQY1Y5GEY5N3E04CL6" hidden="1">#REF!</definedName>
    <definedName name="BExMF9UIGYMOAQK0ELUWP0S0HZZY" localSheetId="19" hidden="1">#REF!</definedName>
    <definedName name="BExMF9UIGYMOAQK0ELUWP0S0HZZY" localSheetId="20" hidden="1">#REF!</definedName>
    <definedName name="BExMF9UIGYMOAQK0ELUWP0S0HZZY" hidden="1">#REF!</definedName>
    <definedName name="BExMFDLBSWFMRDYJ2DZETI3EXKN2" localSheetId="19" hidden="1">#REF!</definedName>
    <definedName name="BExMFDLBSWFMRDYJ2DZETI3EXKN2" localSheetId="20" hidden="1">#REF!</definedName>
    <definedName name="BExMFDLBSWFMRDYJ2DZETI3EXKN2" hidden="1">#REF!</definedName>
    <definedName name="BExMFLDTMRTCHKA37LQW67BG8D5C" localSheetId="19" hidden="1">#REF!</definedName>
    <definedName name="BExMFLDTMRTCHKA37LQW67BG8D5C" localSheetId="20" hidden="1">#REF!</definedName>
    <definedName name="BExMFLDTMRTCHKA37LQW67BG8D5C" hidden="1">#REF!</definedName>
    <definedName name="BExMFTH63LTWA2JYJTJYMT5K2OF2" localSheetId="19" hidden="1">#REF!</definedName>
    <definedName name="BExMFTH63LTWA2JYJTJYMT5K2OF2" localSheetId="20" hidden="1">#REF!</definedName>
    <definedName name="BExMFTH63LTWA2JYJTJYMT5K2OF2" hidden="1">#REF!</definedName>
    <definedName name="BExMFY4AG5T27EVMCCNE00GOAR66" localSheetId="19" hidden="1">#REF!</definedName>
    <definedName name="BExMFY4AG5T27EVMCCNE00GOAR66" localSheetId="20" hidden="1">#REF!</definedName>
    <definedName name="BExMFY4AG5T27EVMCCNE00GOAR66" hidden="1">#REF!</definedName>
    <definedName name="BExMGQQNOFER1MEVQ961XARTRIOB" localSheetId="19" hidden="1">#REF!</definedName>
    <definedName name="BExMGQQNOFER1MEVQ961XARTRIOB" localSheetId="20" hidden="1">#REF!</definedName>
    <definedName name="BExMGQQNOFER1MEVQ961XARTRIOB" hidden="1">#REF!</definedName>
    <definedName name="BExMH189E60TZBQFN2UWVA1UZA7X" localSheetId="19" hidden="1">#REF!</definedName>
    <definedName name="BExMH189E60TZBQFN2UWVA1UZA7X" localSheetId="20" hidden="1">#REF!</definedName>
    <definedName name="BExMH189E60TZBQFN2UWVA1UZA7X" hidden="1">#REF!</definedName>
    <definedName name="BExMH3H9TW5TJCNU5Z1EWXP3BAEP" localSheetId="19" hidden="1">#REF!</definedName>
    <definedName name="BExMH3H9TW5TJCNU5Z1EWXP3BAEP" localSheetId="20" hidden="1">#REF!</definedName>
    <definedName name="BExMH3H9TW5TJCNU5Z1EWXP3BAEP" hidden="1">#REF!</definedName>
    <definedName name="BExMH5A1B01SYXROP70DOKTQ5D6Z" localSheetId="19" hidden="1">#REF!</definedName>
    <definedName name="BExMH5A1B01SYXROP70DOKTQ5D6Z" localSheetId="20" hidden="1">#REF!</definedName>
    <definedName name="BExMH5A1B01SYXROP70DOKTQ5D6Z" hidden="1">#REF!</definedName>
    <definedName name="BExMHCGUJ8A3L31NU0XU0FGXE4P3" localSheetId="19" hidden="1">#REF!</definedName>
    <definedName name="BExMHCGUJ8A3L31NU0XU0FGXE4P3" localSheetId="20" hidden="1">#REF!</definedName>
    <definedName name="BExMHCGUJ8A3L31NU0XU0FGXE4P3" hidden="1">#REF!</definedName>
    <definedName name="BExMHOWPB34KPZ76M2KIX2C9R2VB" localSheetId="19" hidden="1">#REF!</definedName>
    <definedName name="BExMHOWPB34KPZ76M2KIX2C9R2VB" localSheetId="20" hidden="1">#REF!</definedName>
    <definedName name="BExMHOWPB34KPZ76M2KIX2C9R2VB" hidden="1">#REF!</definedName>
    <definedName name="BExMHSSYC6KVHA3QDTSYPN92TWMI" localSheetId="19" hidden="1">#REF!</definedName>
    <definedName name="BExMHSSYC6KVHA3QDTSYPN92TWMI" localSheetId="20" hidden="1">#REF!</definedName>
    <definedName name="BExMHSSYC6KVHA3QDTSYPN92TWMI" hidden="1">#REF!</definedName>
    <definedName name="BExMI3AJ9477KDL4T9DHET4LJJTW" localSheetId="19" hidden="1">#REF!</definedName>
    <definedName name="BExMI3AJ9477KDL4T9DHET4LJJTW" localSheetId="20" hidden="1">#REF!</definedName>
    <definedName name="BExMI3AJ9477KDL4T9DHET4LJJTW" hidden="1">#REF!</definedName>
    <definedName name="BExMI6QQ20XHD0NWJUN741B37182" localSheetId="19" hidden="1">#REF!</definedName>
    <definedName name="BExMI6QQ20XHD0NWJUN741B37182" localSheetId="20" hidden="1">#REF!</definedName>
    <definedName name="BExMI6QQ20XHD0NWJUN741B37182" hidden="1">#REF!</definedName>
    <definedName name="BExMI7MYDIMC9K16SBAFUY33RHK6" localSheetId="19" hidden="1">#REF!</definedName>
    <definedName name="BExMI7MYDIMC9K16SBAFUY33RHK6" localSheetId="20" hidden="1">#REF!</definedName>
    <definedName name="BExMI7MYDIMC9K16SBAFUY33RHK6" hidden="1">#REF!</definedName>
    <definedName name="BExMI8JB94SBD9EMNJEK7Y2T6GYU" localSheetId="19" hidden="1">#REF!</definedName>
    <definedName name="BExMI8JB94SBD9EMNJEK7Y2T6GYU" localSheetId="20" hidden="1">#REF!</definedName>
    <definedName name="BExMI8JB94SBD9EMNJEK7Y2T6GYU" hidden="1">#REF!</definedName>
    <definedName name="BExMI8OS85YTW3KYVE4YD0R7Z6UV" localSheetId="19" hidden="1">#REF!</definedName>
    <definedName name="BExMI8OS85YTW3KYVE4YD0R7Z6UV" localSheetId="20" hidden="1">#REF!</definedName>
    <definedName name="BExMI8OS85YTW3KYVE4YD0R7Z6UV" hidden="1">#REF!</definedName>
    <definedName name="BExMI9QNOMVZ44I3BFMGU1EL1RSY" localSheetId="19" hidden="1">#REF!</definedName>
    <definedName name="BExMI9QNOMVZ44I3BFMGU1EL1RSY" localSheetId="20" hidden="1">#REF!</definedName>
    <definedName name="BExMI9QNOMVZ44I3BFMGU1EL1RSY" hidden="1">#REF!</definedName>
    <definedName name="BExMIBOOZU40JS3F89OMPSRCE9MM" localSheetId="19" hidden="1">#REF!</definedName>
    <definedName name="BExMIBOOZU40JS3F89OMPSRCE9MM" localSheetId="20" hidden="1">#REF!</definedName>
    <definedName name="BExMIBOOZU40JS3F89OMPSRCE9MM" hidden="1">#REF!</definedName>
    <definedName name="BExMIIQ5MBWSIHTFWAQADXMZC22Q" localSheetId="19" hidden="1">#REF!</definedName>
    <definedName name="BExMIIQ5MBWSIHTFWAQADXMZC22Q" localSheetId="20" hidden="1">#REF!</definedName>
    <definedName name="BExMIIQ5MBWSIHTFWAQADXMZC22Q" hidden="1">#REF!</definedName>
    <definedName name="BExMIL4I2GE866I25CR5JBLJWJ6A" localSheetId="19" hidden="1">#REF!</definedName>
    <definedName name="BExMIL4I2GE866I25CR5JBLJWJ6A" localSheetId="20" hidden="1">#REF!</definedName>
    <definedName name="BExMIL4I2GE866I25CR5JBLJWJ6A" hidden="1">#REF!</definedName>
    <definedName name="BExMIRKIPF27SNO82SPFSB3T5U17" localSheetId="19" hidden="1">#REF!</definedName>
    <definedName name="BExMIRKIPF27SNO82SPFSB3T5U17" localSheetId="20" hidden="1">#REF!</definedName>
    <definedName name="BExMIRKIPF27SNO82SPFSB3T5U17" hidden="1">#REF!</definedName>
    <definedName name="BExMIV0KC8555D5E42ZGWG15Y0MO" localSheetId="19" hidden="1">#REF!</definedName>
    <definedName name="BExMIV0KC8555D5E42ZGWG15Y0MO" localSheetId="20" hidden="1">#REF!</definedName>
    <definedName name="BExMIV0KC8555D5E42ZGWG15Y0MO" hidden="1">#REF!</definedName>
    <definedName name="BExMIZT6AN7E6YMW2S87CTCN2UXH" localSheetId="19" hidden="1">#REF!</definedName>
    <definedName name="BExMIZT6AN7E6YMW2S87CTCN2UXH" localSheetId="20" hidden="1">#REF!</definedName>
    <definedName name="BExMIZT6AN7E6YMW2S87CTCN2UXH" hidden="1">#REF!</definedName>
    <definedName name="BExMJB76UESLVRD81AJBOB78JDTT" localSheetId="19" hidden="1">#REF!</definedName>
    <definedName name="BExMJB76UESLVRD81AJBOB78JDTT" localSheetId="20" hidden="1">#REF!</definedName>
    <definedName name="BExMJB76UESLVRD81AJBOB78JDTT" hidden="1">#REF!</definedName>
    <definedName name="BExMJI8OLFZQCGOW3F99ETW8A21E" localSheetId="19" hidden="1">#REF!</definedName>
    <definedName name="BExMJI8OLFZQCGOW3F99ETW8A21E" localSheetId="20" hidden="1">#REF!</definedName>
    <definedName name="BExMJI8OLFZQCGOW3F99ETW8A21E" hidden="1">#REF!</definedName>
    <definedName name="BExMJNC8ZFB9DRFOJ961ZAJ8U3A8" localSheetId="19" hidden="1">#REF!</definedName>
    <definedName name="BExMJNC8ZFB9DRFOJ961ZAJ8U3A8" localSheetId="20" hidden="1">#REF!</definedName>
    <definedName name="BExMJNC8ZFB9DRFOJ961ZAJ8U3A8" hidden="1">#REF!</definedName>
    <definedName name="BExMJTBV8A3D31W2IQHP9RDFPPHQ" localSheetId="19" hidden="1">#REF!</definedName>
    <definedName name="BExMJTBV8A3D31W2IQHP9RDFPPHQ" localSheetId="20" hidden="1">#REF!</definedName>
    <definedName name="BExMJTBV8A3D31W2IQHP9RDFPPHQ" hidden="1">#REF!</definedName>
    <definedName name="BExMK2RTXN4QJWEUNX002XK8VQP8" localSheetId="19" hidden="1">#REF!</definedName>
    <definedName name="BExMK2RTXN4QJWEUNX002XK8VQP8" localSheetId="20" hidden="1">#REF!</definedName>
    <definedName name="BExMK2RTXN4QJWEUNX002XK8VQP8" hidden="1">#REF!</definedName>
    <definedName name="BExMKBGQDUZ8AWXYHA3QVMSDVZ3D" localSheetId="19" hidden="1">#REF!</definedName>
    <definedName name="BExMKBGQDUZ8AWXYHA3QVMSDVZ3D" localSheetId="20" hidden="1">#REF!</definedName>
    <definedName name="BExMKBGQDUZ8AWXYHA3QVMSDVZ3D" hidden="1">#REF!</definedName>
    <definedName name="BExMKBM1467553LDFZRRKVSHN374" localSheetId="19" hidden="1">#REF!</definedName>
    <definedName name="BExMKBM1467553LDFZRRKVSHN374" localSheetId="20" hidden="1">#REF!</definedName>
    <definedName name="BExMKBM1467553LDFZRRKVSHN374" hidden="1">#REF!</definedName>
    <definedName name="BExMKGK5FJUC0AU8MABRGDC5ZM70" localSheetId="19" hidden="1">#REF!</definedName>
    <definedName name="BExMKGK5FJUC0AU8MABRGDC5ZM70" localSheetId="20" hidden="1">#REF!</definedName>
    <definedName name="BExMKGK5FJUC0AU8MABRGDC5ZM70" hidden="1">#REF!</definedName>
    <definedName name="BExMKP92JGBM5BJO174H9A4HQIB9" localSheetId="19" hidden="1">#REF!</definedName>
    <definedName name="BExMKP92JGBM5BJO174H9A4HQIB9" localSheetId="20" hidden="1">#REF!</definedName>
    <definedName name="BExMKP92JGBM5BJO174H9A4HQIB9" hidden="1">#REF!</definedName>
    <definedName name="BExMKTW7R5SOV4PHAFGHU3W73DYE" localSheetId="19" hidden="1">#REF!</definedName>
    <definedName name="BExMKTW7R5SOV4PHAFGHU3W73DYE" localSheetId="20" hidden="1">#REF!</definedName>
    <definedName name="BExMKTW7R5SOV4PHAFGHU3W73DYE" hidden="1">#REF!</definedName>
    <definedName name="BExMKU7051J2W1RQXGZGE62NBRUZ" localSheetId="19" hidden="1">#REF!</definedName>
    <definedName name="BExMKU7051J2W1RQXGZGE62NBRUZ" localSheetId="20" hidden="1">#REF!</definedName>
    <definedName name="BExMKU7051J2W1RQXGZGE62NBRUZ" hidden="1">#REF!</definedName>
    <definedName name="BExMKUN3WPECJR2XRID2R7GZRGNX" localSheetId="19" hidden="1">#REF!</definedName>
    <definedName name="BExMKUN3WPECJR2XRID2R7GZRGNX" localSheetId="20" hidden="1">#REF!</definedName>
    <definedName name="BExMKUN3WPECJR2XRID2R7GZRGNX" hidden="1">#REF!</definedName>
    <definedName name="BExMKZ535P011X4TNV16GCOH4H21" localSheetId="19" hidden="1">#REF!</definedName>
    <definedName name="BExMKZ535P011X4TNV16GCOH4H21" localSheetId="20" hidden="1">#REF!</definedName>
    <definedName name="BExMKZ535P011X4TNV16GCOH4H21" hidden="1">#REF!</definedName>
    <definedName name="BExML3XQNDIMX55ZCHHXKUV3D6E6" localSheetId="19" hidden="1">#REF!</definedName>
    <definedName name="BExML3XQNDIMX55ZCHHXKUV3D6E6" localSheetId="20" hidden="1">#REF!</definedName>
    <definedName name="BExML3XQNDIMX55ZCHHXKUV3D6E6" hidden="1">#REF!</definedName>
    <definedName name="BExML5QGSWHLI18BGY4CGOTD3UWH" localSheetId="19" hidden="1">#REF!</definedName>
    <definedName name="BExML5QGSWHLI18BGY4CGOTD3UWH" localSheetId="20" hidden="1">#REF!</definedName>
    <definedName name="BExML5QGSWHLI18BGY4CGOTD3UWH" hidden="1">#REF!</definedName>
    <definedName name="BExML6BVFCV80776USR7X70HVRZT" localSheetId="19" hidden="1">#REF!</definedName>
    <definedName name="BExML6BVFCV80776USR7X70HVRZT" localSheetId="20" hidden="1">#REF!</definedName>
    <definedName name="BExML6BVFCV80776USR7X70HVRZT" hidden="1">#REF!</definedName>
    <definedName name="BExMLO5Z61RE85X8HHX2G4IU3AZW" localSheetId="19" hidden="1">#REF!</definedName>
    <definedName name="BExMLO5Z61RE85X8HHX2G4IU3AZW" localSheetId="20" hidden="1">#REF!</definedName>
    <definedName name="BExMLO5Z61RE85X8HHX2G4IU3AZW" hidden="1">#REF!</definedName>
    <definedName name="BExMLVI7UORSHM9FMO8S2EI0TMTS" localSheetId="19" hidden="1">#REF!</definedName>
    <definedName name="BExMLVI7UORSHM9FMO8S2EI0TMTS" localSheetId="20" hidden="1">#REF!</definedName>
    <definedName name="BExMLVI7UORSHM9FMO8S2EI0TMTS" hidden="1">#REF!</definedName>
    <definedName name="BExMM5UCOT2HSSN0ZIPZW55GSOVO" localSheetId="19" hidden="1">#REF!</definedName>
    <definedName name="BExMM5UCOT2HSSN0ZIPZW55GSOVO" localSheetId="20" hidden="1">#REF!</definedName>
    <definedName name="BExMM5UCOT2HSSN0ZIPZW55GSOVO" hidden="1">#REF!</definedName>
    <definedName name="BExMM8ZRS5RQ8H1H55RVPVTDL5NL" localSheetId="19" hidden="1">#REF!</definedName>
    <definedName name="BExMM8ZRS5RQ8H1H55RVPVTDL5NL" localSheetId="20" hidden="1">#REF!</definedName>
    <definedName name="BExMM8ZRS5RQ8H1H55RVPVTDL5NL" hidden="1">#REF!</definedName>
    <definedName name="BExMMH8EAZB09XXQ5X4LR0P4NHG9" localSheetId="19" hidden="1">#REF!</definedName>
    <definedName name="BExMMH8EAZB09XXQ5X4LR0P4NHG9" localSheetId="20" hidden="1">#REF!</definedName>
    <definedName name="BExMMH8EAZB09XXQ5X4LR0P4NHG9" hidden="1">#REF!</definedName>
    <definedName name="BExMMIQH5BABNZVCIQ7TBCQ10AY5" localSheetId="19" hidden="1">#REF!</definedName>
    <definedName name="BExMMIQH5BABNZVCIQ7TBCQ10AY5" localSheetId="20" hidden="1">#REF!</definedName>
    <definedName name="BExMMIQH5BABNZVCIQ7TBCQ10AY5" hidden="1">#REF!</definedName>
    <definedName name="BExMMNIZ2T7M22WECMUQXEF4NJ71" localSheetId="19" hidden="1">#REF!</definedName>
    <definedName name="BExMMNIZ2T7M22WECMUQXEF4NJ71" localSheetId="20" hidden="1">#REF!</definedName>
    <definedName name="BExMMNIZ2T7M22WECMUQXEF4NJ71" hidden="1">#REF!</definedName>
    <definedName name="BExMMPMIOU7BURTV0L1K6ACW9X73" localSheetId="19" hidden="1">#REF!</definedName>
    <definedName name="BExMMPMIOU7BURTV0L1K6ACW9X73" localSheetId="20" hidden="1">#REF!</definedName>
    <definedName name="BExMMPMIOU7BURTV0L1K6ACW9X73" hidden="1">#REF!</definedName>
    <definedName name="BExMMQ835AJDHS4B419SS645P67Q" localSheetId="19" hidden="1">#REF!</definedName>
    <definedName name="BExMMQ835AJDHS4B419SS645P67Q" localSheetId="20" hidden="1">#REF!</definedName>
    <definedName name="BExMMQ835AJDHS4B419SS645P67Q" hidden="1">#REF!</definedName>
    <definedName name="BExMMQIUVPCOBISTEJJYNCCLUCPY" localSheetId="19" hidden="1">#REF!</definedName>
    <definedName name="BExMMQIUVPCOBISTEJJYNCCLUCPY" localSheetId="20" hidden="1">#REF!</definedName>
    <definedName name="BExMMQIUVPCOBISTEJJYNCCLUCPY" hidden="1">#REF!</definedName>
    <definedName name="BExMMTIXETA5VAKBSOFDD5SRU887" localSheetId="19" hidden="1">#REF!</definedName>
    <definedName name="BExMMTIXETA5VAKBSOFDD5SRU887" localSheetId="20" hidden="1">#REF!</definedName>
    <definedName name="BExMMTIXETA5VAKBSOFDD5SRU887" hidden="1">#REF!</definedName>
    <definedName name="BExMMV0P6P5YS3C35G0JYYHI7992" localSheetId="19" hidden="1">#REF!</definedName>
    <definedName name="BExMMV0P6P5YS3C35G0JYYHI7992" localSheetId="20" hidden="1">#REF!</definedName>
    <definedName name="BExMMV0P6P5YS3C35G0JYYHI7992" hidden="1">#REF!</definedName>
    <definedName name="BExMNJLFWZBRN9PZF1IO9CYWV1B2" localSheetId="19" hidden="1">#REF!</definedName>
    <definedName name="BExMNJLFWZBRN9PZF1IO9CYWV1B2" localSheetId="20" hidden="1">#REF!</definedName>
    <definedName name="BExMNJLFWZBRN9PZF1IO9CYWV1B2" hidden="1">#REF!</definedName>
    <definedName name="BExMNKCJ0FA57YEUUAJE43U1QN5P" localSheetId="19" hidden="1">#REF!</definedName>
    <definedName name="BExMNKCJ0FA57YEUUAJE43U1QN5P" localSheetId="20" hidden="1">#REF!</definedName>
    <definedName name="BExMNKCJ0FA57YEUUAJE43U1QN5P" hidden="1">#REF!</definedName>
    <definedName name="BExMNKN5D1WEF2OOJVP6LZ6DLU3Y" localSheetId="19" hidden="1">#REF!</definedName>
    <definedName name="BExMNKN5D1WEF2OOJVP6LZ6DLU3Y" localSheetId="20" hidden="1">#REF!</definedName>
    <definedName name="BExMNKN5D1WEF2OOJVP6LZ6DLU3Y" hidden="1">#REF!</definedName>
    <definedName name="BExMNR38HMPLWAJRQ9MMS3ZAZ9IU" localSheetId="19" hidden="1">#REF!</definedName>
    <definedName name="BExMNR38HMPLWAJRQ9MMS3ZAZ9IU" localSheetId="20" hidden="1">#REF!</definedName>
    <definedName name="BExMNR38HMPLWAJRQ9MMS3ZAZ9IU" hidden="1">#REF!</definedName>
    <definedName name="BExMNRDZULKJMVY2VKIIRM2M5A1M" localSheetId="19" hidden="1">#REF!</definedName>
    <definedName name="BExMNRDZULKJMVY2VKIIRM2M5A1M" localSheetId="20" hidden="1">#REF!</definedName>
    <definedName name="BExMNRDZULKJMVY2VKIIRM2M5A1M" hidden="1">#REF!</definedName>
    <definedName name="BExMNVFKZIBQSCAH71DIF1CJG89T" localSheetId="19" hidden="1">#REF!</definedName>
    <definedName name="BExMNVFKZIBQSCAH71DIF1CJG89T" localSheetId="20" hidden="1">#REF!</definedName>
    <definedName name="BExMNVFKZIBQSCAH71DIF1CJG89T" hidden="1">#REF!</definedName>
    <definedName name="BExMNVVUQAGQY9SA29FGI7D7R5MN" localSheetId="19" hidden="1">#REF!</definedName>
    <definedName name="BExMNVVUQAGQY9SA29FGI7D7R5MN" localSheetId="20" hidden="1">#REF!</definedName>
    <definedName name="BExMNVVUQAGQY9SA29FGI7D7R5MN" hidden="1">#REF!</definedName>
    <definedName name="BExMO9IOWKTWHO8LQJJQI5P3INWY" localSheetId="19" hidden="1">#REF!</definedName>
    <definedName name="BExMO9IOWKTWHO8LQJJQI5P3INWY" localSheetId="20" hidden="1">#REF!</definedName>
    <definedName name="BExMO9IOWKTWHO8LQJJQI5P3INWY" hidden="1">#REF!</definedName>
    <definedName name="BExMOI29DOEK5R1A5QZPUDKF7N6T" localSheetId="19" hidden="1">#REF!</definedName>
    <definedName name="BExMOI29DOEK5R1A5QZPUDKF7N6T" localSheetId="20" hidden="1">#REF!</definedName>
    <definedName name="BExMOI29DOEK5R1A5QZPUDKF7N6T" hidden="1">#REF!</definedName>
    <definedName name="BExMONRAU0S904NLJHPI47RVQDBH" localSheetId="19" hidden="1">#REF!</definedName>
    <definedName name="BExMONRAU0S904NLJHPI47RVQDBH" localSheetId="20" hidden="1">#REF!</definedName>
    <definedName name="BExMONRAU0S904NLJHPI47RVQDBH" hidden="1">#REF!</definedName>
    <definedName name="BExMPAJ5AJAXGKGK3F6H3ODS6RF4" localSheetId="19" hidden="1">#REF!</definedName>
    <definedName name="BExMPAJ5AJAXGKGK3F6H3ODS6RF4" localSheetId="20" hidden="1">#REF!</definedName>
    <definedName name="BExMPAJ5AJAXGKGK3F6H3ODS6RF4" hidden="1">#REF!</definedName>
    <definedName name="BExMPD2X55FFBVJ6CBUKNPROIOEU" localSheetId="19" hidden="1">#REF!</definedName>
    <definedName name="BExMPD2X55FFBVJ6CBUKNPROIOEU" localSheetId="20" hidden="1">#REF!</definedName>
    <definedName name="BExMPD2X55FFBVJ6CBUKNPROIOEU" hidden="1">#REF!</definedName>
    <definedName name="BExMPGZ848E38FUH1JBQN97DGWAT" localSheetId="19" hidden="1">#REF!</definedName>
    <definedName name="BExMPGZ848E38FUH1JBQN97DGWAT" localSheetId="20" hidden="1">#REF!</definedName>
    <definedName name="BExMPGZ848E38FUH1JBQN97DGWAT" hidden="1">#REF!</definedName>
    <definedName name="BExMPMTICOSMQENOFKQ18K0ZT4S8" localSheetId="19" hidden="1">#REF!</definedName>
    <definedName name="BExMPMTICOSMQENOFKQ18K0ZT4S8" localSheetId="20" hidden="1">#REF!</definedName>
    <definedName name="BExMPMTICOSMQENOFKQ18K0ZT4S8" hidden="1">#REF!</definedName>
    <definedName name="BExMPMZ07II0R4KGWQQ7PGS3RZS4" localSheetId="19" hidden="1">#REF!</definedName>
    <definedName name="BExMPMZ07II0R4KGWQQ7PGS3RZS4" localSheetId="20" hidden="1">#REF!</definedName>
    <definedName name="BExMPMZ07II0R4KGWQQ7PGS3RZS4" hidden="1">#REF!</definedName>
    <definedName name="BExMPOBH04JMDO6Z8DMSEJZM4ANN" localSheetId="19" hidden="1">#REF!</definedName>
    <definedName name="BExMPOBH04JMDO6Z8DMSEJZM4ANN" localSheetId="20" hidden="1">#REF!</definedName>
    <definedName name="BExMPOBH04JMDO6Z8DMSEJZM4ANN" hidden="1">#REF!</definedName>
    <definedName name="BExMPSD77XQ3HA6A4FZOJK8G2JP3" localSheetId="19" hidden="1">#REF!</definedName>
    <definedName name="BExMPSD77XQ3HA6A4FZOJK8G2JP3" localSheetId="20" hidden="1">#REF!</definedName>
    <definedName name="BExMPSD77XQ3HA6A4FZOJK8G2JP3" hidden="1">#REF!</definedName>
    <definedName name="BExMQ4I3Q7F0BMPHSFMFW9TZ87UD" localSheetId="19" hidden="1">#REF!</definedName>
    <definedName name="BExMQ4I3Q7F0BMPHSFMFW9TZ87UD" localSheetId="20" hidden="1">#REF!</definedName>
    <definedName name="BExMQ4I3Q7F0BMPHSFMFW9TZ87UD" hidden="1">#REF!</definedName>
    <definedName name="BExMQ4SWDWI4N16AZ0T5CJ6HH8WC" localSheetId="19" hidden="1">#REF!</definedName>
    <definedName name="BExMQ4SWDWI4N16AZ0T5CJ6HH8WC" localSheetId="20" hidden="1">#REF!</definedName>
    <definedName name="BExMQ4SWDWI4N16AZ0T5CJ6HH8WC" hidden="1">#REF!</definedName>
    <definedName name="BExMQ71WHW50GVX45JU951AGPLFQ" localSheetId="19" hidden="1">#REF!</definedName>
    <definedName name="BExMQ71WHW50GVX45JU951AGPLFQ" localSheetId="20" hidden="1">#REF!</definedName>
    <definedName name="BExMQ71WHW50GVX45JU951AGPLFQ" hidden="1">#REF!</definedName>
    <definedName name="BExMQGXSLPT4A6N47LE6FBVHWBOF" localSheetId="19" hidden="1">#REF!</definedName>
    <definedName name="BExMQGXSLPT4A6N47LE6FBVHWBOF" localSheetId="20" hidden="1">#REF!</definedName>
    <definedName name="BExMQGXSLPT4A6N47LE6FBVHWBOF" hidden="1">#REF!</definedName>
    <definedName name="BExMQNZGFHW75W9HWRCR0FEF0XF0" localSheetId="19" hidden="1">#REF!</definedName>
    <definedName name="BExMQNZGFHW75W9HWRCR0FEF0XF0" localSheetId="20" hidden="1">#REF!</definedName>
    <definedName name="BExMQNZGFHW75W9HWRCR0FEF0XF0" hidden="1">#REF!</definedName>
    <definedName name="BExMQRKVQPDFPD0WQUA9QND8OV7P" localSheetId="19" hidden="1">#REF!</definedName>
    <definedName name="BExMQRKVQPDFPD0WQUA9QND8OV7P" localSheetId="20" hidden="1">#REF!</definedName>
    <definedName name="BExMQRKVQPDFPD0WQUA9QND8OV7P" hidden="1">#REF!</definedName>
    <definedName name="BExMQSBR7PL4KLB1Q4961QO45Y4G" localSheetId="19" hidden="1">#REF!</definedName>
    <definedName name="BExMQSBR7PL4KLB1Q4961QO45Y4G" localSheetId="20" hidden="1">#REF!</definedName>
    <definedName name="BExMQSBR7PL4KLB1Q4961QO45Y4G" hidden="1">#REF!</definedName>
    <definedName name="BExMR1MA4I1X77714ZEPUVC8W398" localSheetId="19" hidden="1">#REF!</definedName>
    <definedName name="BExMR1MA4I1X77714ZEPUVC8W398" localSheetId="20" hidden="1">#REF!</definedName>
    <definedName name="BExMR1MA4I1X77714ZEPUVC8W398" hidden="1">#REF!</definedName>
    <definedName name="BExMR8YQHA7N77HGHY4Y6R30I3XT" localSheetId="19" hidden="1">#REF!</definedName>
    <definedName name="BExMR8YQHA7N77HGHY4Y6R30I3XT" localSheetId="20" hidden="1">#REF!</definedName>
    <definedName name="BExMR8YQHA7N77HGHY4Y6R30I3XT" hidden="1">#REF!</definedName>
    <definedName name="BExMRENOIARWRYOIVPDIEBVNRDO7" localSheetId="19" hidden="1">#REF!</definedName>
    <definedName name="BExMRENOIARWRYOIVPDIEBVNRDO7" localSheetId="20" hidden="1">#REF!</definedName>
    <definedName name="BExMRENOIARWRYOIVPDIEBVNRDO7" hidden="1">#REF!</definedName>
    <definedName name="BExMRF3SCIUZL945WMMDCT29MTLN" localSheetId="19" hidden="1">#REF!</definedName>
    <definedName name="BExMRF3SCIUZL945WMMDCT29MTLN" localSheetId="20" hidden="1">#REF!</definedName>
    <definedName name="BExMRF3SCIUZL945WMMDCT29MTLN" hidden="1">#REF!</definedName>
    <definedName name="BExMRRJNUMGRSDD5GGKKGEIZ6FTS" localSheetId="19" hidden="1">#REF!</definedName>
    <definedName name="BExMRRJNUMGRSDD5GGKKGEIZ6FTS" localSheetId="20" hidden="1">#REF!</definedName>
    <definedName name="BExMRRJNUMGRSDD5GGKKGEIZ6FTS" hidden="1">#REF!</definedName>
    <definedName name="BExMRU3ACIU0RD2BNWO55LH5U2BR" localSheetId="19" hidden="1">#REF!</definedName>
    <definedName name="BExMRU3ACIU0RD2BNWO55LH5U2BR" localSheetId="20" hidden="1">#REF!</definedName>
    <definedName name="BExMRU3ACIU0RD2BNWO55LH5U2BR" hidden="1">#REF!</definedName>
    <definedName name="BExMRWC9LD1LDAVIUQHQWIYMK129" localSheetId="19" hidden="1">#REF!</definedName>
    <definedName name="BExMRWC9LD1LDAVIUQHQWIYMK129" localSheetId="20" hidden="1">#REF!</definedName>
    <definedName name="BExMRWC9LD1LDAVIUQHQWIYMK129" hidden="1">#REF!</definedName>
    <definedName name="BExMSBH3T898ERC4BT51ZURKDCH1" localSheetId="19" hidden="1">#REF!</definedName>
    <definedName name="BExMSBH3T898ERC4BT51ZURKDCH1" localSheetId="20" hidden="1">#REF!</definedName>
    <definedName name="BExMSBH3T898ERC4BT51ZURKDCH1" hidden="1">#REF!</definedName>
    <definedName name="BExMSQRCC40AP8BDUPL2I2DNC210" localSheetId="19" hidden="1">#REF!</definedName>
    <definedName name="BExMSQRCC40AP8BDUPL2I2DNC210" localSheetId="20" hidden="1">#REF!</definedName>
    <definedName name="BExMSQRCC40AP8BDUPL2I2DNC210" hidden="1">#REF!</definedName>
    <definedName name="BExO4J9LR712G00TVA82VNTG8O7H" localSheetId="19" hidden="1">#REF!</definedName>
    <definedName name="BExO4J9LR712G00TVA82VNTG8O7H" localSheetId="20" hidden="1">#REF!</definedName>
    <definedName name="BExO4J9LR712G00TVA82VNTG8O7H" hidden="1">#REF!</definedName>
    <definedName name="BExO55G2KVZ7MIJ30N827CLH0I2A" localSheetId="19" hidden="1">#REF!</definedName>
    <definedName name="BExO55G2KVZ7MIJ30N827CLH0I2A" localSheetId="20" hidden="1">#REF!</definedName>
    <definedName name="BExO55G2KVZ7MIJ30N827CLH0I2A" hidden="1">#REF!</definedName>
    <definedName name="BExO5A8PZD9EUHC5CMPU6N3SQ15L" localSheetId="19" hidden="1">#REF!</definedName>
    <definedName name="BExO5A8PZD9EUHC5CMPU6N3SQ15L" localSheetId="20" hidden="1">#REF!</definedName>
    <definedName name="BExO5A8PZD9EUHC5CMPU6N3SQ15L" hidden="1">#REF!</definedName>
    <definedName name="BExO5XMAHL7CY3X0B1OPKZ28DCJ5" localSheetId="19" hidden="1">#REF!</definedName>
    <definedName name="BExO5XMAHL7CY3X0B1OPKZ28DCJ5" localSheetId="20" hidden="1">#REF!</definedName>
    <definedName name="BExO5XMAHL7CY3X0B1OPKZ28DCJ5" hidden="1">#REF!</definedName>
    <definedName name="BExO66LZJKY4PTQVREELI6POS4AY" localSheetId="19" hidden="1">#REF!</definedName>
    <definedName name="BExO66LZJKY4PTQVREELI6POS4AY" localSheetId="20" hidden="1">#REF!</definedName>
    <definedName name="BExO66LZJKY4PTQVREELI6POS4AY" hidden="1">#REF!</definedName>
    <definedName name="BExO6LLHCYTF7CIVHKAO0NMET14Q" localSheetId="19" hidden="1">#REF!</definedName>
    <definedName name="BExO6LLHCYTF7CIVHKAO0NMET14Q" localSheetId="20" hidden="1">#REF!</definedName>
    <definedName name="BExO6LLHCYTF7CIVHKAO0NMET14Q" hidden="1">#REF!</definedName>
    <definedName name="BExO6NOZIPWELHV0XX25APL9UNOP" localSheetId="19" hidden="1">#REF!</definedName>
    <definedName name="BExO6NOZIPWELHV0XX25APL9UNOP" localSheetId="20" hidden="1">#REF!</definedName>
    <definedName name="BExO6NOZIPWELHV0XX25APL9UNOP" hidden="1">#REF!</definedName>
    <definedName name="BExO71MMHEBC11LG4HXDEQNHOII2" localSheetId="19" hidden="1">#REF!</definedName>
    <definedName name="BExO71MMHEBC11LG4HXDEQNHOII2" localSheetId="20" hidden="1">#REF!</definedName>
    <definedName name="BExO71MMHEBC11LG4HXDEQNHOII2" hidden="1">#REF!</definedName>
    <definedName name="BExO71S28H4XYOYYLAXOO93QV4TF" localSheetId="19" hidden="1">#REF!</definedName>
    <definedName name="BExO71S28H4XYOYYLAXOO93QV4TF" localSheetId="20" hidden="1">#REF!</definedName>
    <definedName name="BExO71S28H4XYOYYLAXOO93QV4TF" hidden="1">#REF!</definedName>
    <definedName name="BExO7BIP1737MIY7S6K4XYMTIO95" localSheetId="19" hidden="1">#REF!</definedName>
    <definedName name="BExO7BIP1737MIY7S6K4XYMTIO95" localSheetId="20" hidden="1">#REF!</definedName>
    <definedName name="BExO7BIP1737MIY7S6K4XYMTIO95" hidden="1">#REF!</definedName>
    <definedName name="BExO7OUQS3XTUQ2LDKGQ8AAQ3OJJ" localSheetId="19" hidden="1">#REF!</definedName>
    <definedName name="BExO7OUQS3XTUQ2LDKGQ8AAQ3OJJ" localSheetId="20" hidden="1">#REF!</definedName>
    <definedName name="BExO7OUQS3XTUQ2LDKGQ8AAQ3OJJ" hidden="1">#REF!</definedName>
    <definedName name="BExO85HMYXZJ7SONWBKKIAXMCI3C" localSheetId="19" hidden="1">#REF!</definedName>
    <definedName name="BExO85HMYXZJ7SONWBKKIAXMCI3C" localSheetId="20" hidden="1">#REF!</definedName>
    <definedName name="BExO85HMYXZJ7SONWBKKIAXMCI3C" hidden="1">#REF!</definedName>
    <definedName name="BExO863922O4PBGQMUNEQKGN3K96" localSheetId="19" hidden="1">#REF!</definedName>
    <definedName name="BExO863922O4PBGQMUNEQKGN3K96" localSheetId="20" hidden="1">#REF!</definedName>
    <definedName name="BExO863922O4PBGQMUNEQKGN3K96" hidden="1">#REF!</definedName>
    <definedName name="BExO89ZIOXN0HOKHY24F7HDZ87UT" localSheetId="19" hidden="1">#REF!</definedName>
    <definedName name="BExO89ZIOXN0HOKHY24F7HDZ87UT" localSheetId="20" hidden="1">#REF!</definedName>
    <definedName name="BExO89ZIOXN0HOKHY24F7HDZ87UT" hidden="1">#REF!</definedName>
    <definedName name="BExO8A4SWOKD9WI5E6DITCL3LZZC" localSheetId="19" hidden="1">#REF!</definedName>
    <definedName name="BExO8A4SWOKD9WI5E6DITCL3LZZC" localSheetId="20" hidden="1">#REF!</definedName>
    <definedName name="BExO8A4SWOKD9WI5E6DITCL3LZZC" hidden="1">#REF!</definedName>
    <definedName name="BExO8CDTBCABLEUD6PE2UM2EZ6C4" localSheetId="19" hidden="1">#REF!</definedName>
    <definedName name="BExO8CDTBCABLEUD6PE2UM2EZ6C4" localSheetId="20" hidden="1">#REF!</definedName>
    <definedName name="BExO8CDTBCABLEUD6PE2UM2EZ6C4" hidden="1">#REF!</definedName>
    <definedName name="BExO8UTAGQWDBQZEEF4HUNMLQCVU" localSheetId="19" hidden="1">#REF!</definedName>
    <definedName name="BExO8UTAGQWDBQZEEF4HUNMLQCVU" localSheetId="20" hidden="1">#REF!</definedName>
    <definedName name="BExO8UTAGQWDBQZEEF4HUNMLQCVU" hidden="1">#REF!</definedName>
    <definedName name="BExO937E20IHMGQOZMECL3VZC7OX" localSheetId="19" hidden="1">#REF!</definedName>
    <definedName name="BExO937E20IHMGQOZMECL3VZC7OX" localSheetId="20" hidden="1">#REF!</definedName>
    <definedName name="BExO937E20IHMGQOZMECL3VZC7OX" hidden="1">#REF!</definedName>
    <definedName name="BExO94UTJKQQ7TJTTJRTSR70YVJC" localSheetId="19" hidden="1">#REF!</definedName>
    <definedName name="BExO94UTJKQQ7TJTTJRTSR70YVJC" localSheetId="20" hidden="1">#REF!</definedName>
    <definedName name="BExO94UTJKQQ7TJTTJRTSR70YVJC" hidden="1">#REF!</definedName>
    <definedName name="BExO9EALFB2R8VULHML1AVRPHME0" localSheetId="19" hidden="1">#REF!</definedName>
    <definedName name="BExO9EALFB2R8VULHML1AVRPHME0" localSheetId="20" hidden="1">#REF!</definedName>
    <definedName name="BExO9EALFB2R8VULHML1AVRPHME0" hidden="1">#REF!</definedName>
    <definedName name="BExO9J3A438976RXIUX5U9SU5T55" localSheetId="19" hidden="1">#REF!</definedName>
    <definedName name="BExO9J3A438976RXIUX5U9SU5T55" localSheetId="20" hidden="1">#REF!</definedName>
    <definedName name="BExO9J3A438976RXIUX5U9SU5T55" hidden="1">#REF!</definedName>
    <definedName name="BExO9RS5RXFJ1911HL3CCK6M74EP" localSheetId="19" hidden="1">#REF!</definedName>
    <definedName name="BExO9RS5RXFJ1911HL3CCK6M74EP" localSheetId="20" hidden="1">#REF!</definedName>
    <definedName name="BExO9RS5RXFJ1911HL3CCK6M74EP" hidden="1">#REF!</definedName>
    <definedName name="BExO9SDRI1M6KMHXSG3AE5L0F2U3" localSheetId="19" hidden="1">#REF!</definedName>
    <definedName name="BExO9SDRI1M6KMHXSG3AE5L0F2U3" localSheetId="20" hidden="1">#REF!</definedName>
    <definedName name="BExO9SDRI1M6KMHXSG3AE5L0F2U3" hidden="1">#REF!</definedName>
    <definedName name="BExO9US253B9UNAYT7DWLMK2BO44" localSheetId="19" hidden="1">#REF!</definedName>
    <definedName name="BExO9US253B9UNAYT7DWLMK2BO44" localSheetId="20" hidden="1">#REF!</definedName>
    <definedName name="BExO9US253B9UNAYT7DWLMK2BO44" hidden="1">#REF!</definedName>
    <definedName name="BExO9V2U2YXAY904GYYGU6TD8Y7M" localSheetId="19" hidden="1">#REF!</definedName>
    <definedName name="BExO9V2U2YXAY904GYYGU6TD8Y7M" localSheetId="20" hidden="1">#REF!</definedName>
    <definedName name="BExO9V2U2YXAY904GYYGU6TD8Y7M" hidden="1">#REF!</definedName>
    <definedName name="BExOAAIG18X4V98C7122L5F65P5C" localSheetId="19" hidden="1">#REF!</definedName>
    <definedName name="BExOAAIG18X4V98C7122L5F65P5C" localSheetId="20" hidden="1">#REF!</definedName>
    <definedName name="BExOAAIG18X4V98C7122L5F65P5C" hidden="1">#REF!</definedName>
    <definedName name="BExOAQ3GKCT7YZW1EMVU3EILSZL2" localSheetId="19" hidden="1">#REF!</definedName>
    <definedName name="BExOAQ3GKCT7YZW1EMVU3EILSZL2" localSheetId="20" hidden="1">#REF!</definedName>
    <definedName name="BExOAQ3GKCT7YZW1EMVU3EILSZL2" hidden="1">#REF!</definedName>
    <definedName name="BExOATZQ6SF8DASYLBQ0Z6D2WPSC" localSheetId="19" hidden="1">#REF!</definedName>
    <definedName name="BExOATZQ6SF8DASYLBQ0Z6D2WPSC" localSheetId="20" hidden="1">#REF!</definedName>
    <definedName name="BExOATZQ6SF8DASYLBQ0Z6D2WPSC" hidden="1">#REF!</definedName>
    <definedName name="BExOB9KT2THGV4SPLDVFTFXS4B14" localSheetId="19" hidden="1">#REF!</definedName>
    <definedName name="BExOB9KT2THGV4SPLDVFTFXS4B14" localSheetId="20" hidden="1">#REF!</definedName>
    <definedName name="BExOB9KT2THGV4SPLDVFTFXS4B14" hidden="1">#REF!</definedName>
    <definedName name="BExOBEZ0IE2WBEYY3D3CMRI72N1K" localSheetId="19" hidden="1">#REF!</definedName>
    <definedName name="BExOBEZ0IE2WBEYY3D3CMRI72N1K" localSheetId="20" hidden="1">#REF!</definedName>
    <definedName name="BExOBEZ0IE2WBEYY3D3CMRI72N1K" hidden="1">#REF!</definedName>
    <definedName name="BExOBF9TFH4NSBTR7JD2Q1165NIU" localSheetId="19" hidden="1">#REF!</definedName>
    <definedName name="BExOBF9TFH4NSBTR7JD2Q1165NIU" localSheetId="20" hidden="1">#REF!</definedName>
    <definedName name="BExOBF9TFH4NSBTR7JD2Q1165NIU" hidden="1">#REF!</definedName>
    <definedName name="BExOBIPU8760ITY0C8N27XZ3KWEF" localSheetId="19" hidden="1">#REF!</definedName>
    <definedName name="BExOBIPU8760ITY0C8N27XZ3KWEF" localSheetId="20" hidden="1">#REF!</definedName>
    <definedName name="BExOBIPU8760ITY0C8N27XZ3KWEF" hidden="1">#REF!</definedName>
    <definedName name="BExOBM0I5L0MZ1G4H9MGMD87SBMZ" localSheetId="19" hidden="1">#REF!</definedName>
    <definedName name="BExOBM0I5L0MZ1G4H9MGMD87SBMZ" localSheetId="20" hidden="1">#REF!</definedName>
    <definedName name="BExOBM0I5L0MZ1G4H9MGMD87SBMZ" hidden="1">#REF!</definedName>
    <definedName name="BExOBOUXMP88KJY2BX2JLUJH5N0K" localSheetId="19" hidden="1">#REF!</definedName>
    <definedName name="BExOBOUXMP88KJY2BX2JLUJH5N0K" localSheetId="20" hidden="1">#REF!</definedName>
    <definedName name="BExOBOUXMP88KJY2BX2JLUJH5N0K" hidden="1">#REF!</definedName>
    <definedName name="BExOBP0FKQ4SVR59FB48UNLKCOR6" localSheetId="19" hidden="1">#REF!</definedName>
    <definedName name="BExOBP0FKQ4SVR59FB48UNLKCOR6" localSheetId="20" hidden="1">#REF!</definedName>
    <definedName name="BExOBP0FKQ4SVR59FB48UNLKCOR6" hidden="1">#REF!</definedName>
    <definedName name="BExOBTNR0XX9V82O76VVWUQABHT8" localSheetId="19" hidden="1">#REF!</definedName>
    <definedName name="BExOBTNR0XX9V82O76VVWUQABHT8" localSheetId="20" hidden="1">#REF!</definedName>
    <definedName name="BExOBTNR0XX9V82O76VVWUQABHT8" hidden="1">#REF!</definedName>
    <definedName name="BExOBYAVUCQ0IGM0Y6A75QHP0Q1A" localSheetId="19" hidden="1">#REF!</definedName>
    <definedName name="BExOBYAVUCQ0IGM0Y6A75QHP0Q1A" localSheetId="20" hidden="1">#REF!</definedName>
    <definedName name="BExOBYAVUCQ0IGM0Y6A75QHP0Q1A" hidden="1">#REF!</definedName>
    <definedName name="BExOC3UEHB1CZNINSQHZANWJYKR8" localSheetId="19" hidden="1">#REF!</definedName>
    <definedName name="BExOC3UEHB1CZNINSQHZANWJYKR8" localSheetId="20" hidden="1">#REF!</definedName>
    <definedName name="BExOC3UEHB1CZNINSQHZANWJYKR8" hidden="1">#REF!</definedName>
    <definedName name="BExOCBSF3XGO9YJ23LX2H78VOUR7" localSheetId="19" hidden="1">#REF!</definedName>
    <definedName name="BExOCBSF3XGO9YJ23LX2H78VOUR7" localSheetId="20" hidden="1">#REF!</definedName>
    <definedName name="BExOCBSF3XGO9YJ23LX2H78VOUR7" hidden="1">#REF!</definedName>
    <definedName name="BExOCEHJCLIUR23CB4TC9OEFJGFX" localSheetId="19" hidden="1">#REF!</definedName>
    <definedName name="BExOCEHJCLIUR23CB4TC9OEFJGFX" localSheetId="20" hidden="1">#REF!</definedName>
    <definedName name="BExOCEHJCLIUR23CB4TC9OEFJGFX" hidden="1">#REF!</definedName>
    <definedName name="BExOCKXFMOW6WPFEVX1I7R7FNDSS" localSheetId="19" hidden="1">#REF!</definedName>
    <definedName name="BExOCKXFMOW6WPFEVX1I7R7FNDSS" localSheetId="20" hidden="1">#REF!</definedName>
    <definedName name="BExOCKXFMOW6WPFEVX1I7R7FNDSS" hidden="1">#REF!</definedName>
    <definedName name="BExOCM4L30L6FV3N2PR4O6X8WY2M" localSheetId="19" hidden="1">#REF!</definedName>
    <definedName name="BExOCM4L30L6FV3N2PR4O6X8WY2M" localSheetId="20" hidden="1">#REF!</definedName>
    <definedName name="BExOCM4L30L6FV3N2PR4O6X8WY2M" hidden="1">#REF!</definedName>
    <definedName name="BExOCYEXOB95DH5NOB0M5NOYX398" localSheetId="19" hidden="1">#REF!</definedName>
    <definedName name="BExOCYEXOB95DH5NOB0M5NOYX398" localSheetId="20" hidden="1">#REF!</definedName>
    <definedName name="BExOCYEXOB95DH5NOB0M5NOYX398" hidden="1">#REF!</definedName>
    <definedName name="BExOD4ERMDMFD8X1016N4EXOUR0S" localSheetId="19" hidden="1">#REF!</definedName>
    <definedName name="BExOD4ERMDMFD8X1016N4EXOUR0S" localSheetId="20" hidden="1">#REF!</definedName>
    <definedName name="BExOD4ERMDMFD8X1016N4EXOUR0S" hidden="1">#REF!</definedName>
    <definedName name="BExOD55RS7BQUHRQ6H3USVGKR0P7" localSheetId="19" hidden="1">#REF!</definedName>
    <definedName name="BExOD55RS7BQUHRQ6H3USVGKR0P7" localSheetId="20" hidden="1">#REF!</definedName>
    <definedName name="BExOD55RS7BQUHRQ6H3USVGKR0P7" hidden="1">#REF!</definedName>
    <definedName name="BExODEWDDEABM4ZY3XREJIBZ8IVP" localSheetId="19" hidden="1">#REF!</definedName>
    <definedName name="BExODEWDDEABM4ZY3XREJIBZ8IVP" localSheetId="20" hidden="1">#REF!</definedName>
    <definedName name="BExODEWDDEABM4ZY3XREJIBZ8IVP" hidden="1">#REF!</definedName>
    <definedName name="BExODICDVVLFKWA22B3L0CKKTAZA" localSheetId="19" hidden="1">#REF!</definedName>
    <definedName name="BExODICDVVLFKWA22B3L0CKKTAZA" localSheetId="20" hidden="1">#REF!</definedName>
    <definedName name="BExODICDVVLFKWA22B3L0CKKTAZA" hidden="1">#REF!</definedName>
    <definedName name="BExODZFEIWV26E8RFU7XQYX1J458" localSheetId="19" hidden="1">#REF!</definedName>
    <definedName name="BExODZFEIWV26E8RFU7XQYX1J458" localSheetId="20" hidden="1">#REF!</definedName>
    <definedName name="BExODZFEIWV26E8RFU7XQYX1J458" hidden="1">#REF!</definedName>
    <definedName name="BExOE0S111KPTELH26PPXE94J3GJ" localSheetId="19" hidden="1">#REF!</definedName>
    <definedName name="BExOE0S111KPTELH26PPXE94J3GJ" localSheetId="20" hidden="1">#REF!</definedName>
    <definedName name="BExOE0S111KPTELH26PPXE94J3GJ" hidden="1">#REF!</definedName>
    <definedName name="BExOE5KH3JKKPZO401YAB3A11G1U" localSheetId="19" hidden="1">#REF!</definedName>
    <definedName name="BExOE5KH3JKKPZO401YAB3A11G1U" localSheetId="20" hidden="1">#REF!</definedName>
    <definedName name="BExOE5KH3JKKPZO401YAB3A11G1U" hidden="1">#REF!</definedName>
    <definedName name="BExOEBKG55EROA2VL360A06LKASE" localSheetId="19" hidden="1">#REF!</definedName>
    <definedName name="BExOEBKG55EROA2VL360A06LKASE" localSheetId="20" hidden="1">#REF!</definedName>
    <definedName name="BExOEBKG55EROA2VL360A06LKASE" hidden="1">#REF!</definedName>
    <definedName name="BExOEFWUBETCPIYF89P9SBDOI3X5" localSheetId="19" hidden="1">#REF!</definedName>
    <definedName name="BExOEFWUBETCPIYF89P9SBDOI3X5" localSheetId="20" hidden="1">#REF!</definedName>
    <definedName name="BExOEFWUBETCPIYF89P9SBDOI3X5" hidden="1">#REF!</definedName>
    <definedName name="BExOEL08MN74RQKVY0P43PFHPTVB" localSheetId="19" hidden="1">#REF!</definedName>
    <definedName name="BExOEL08MN74RQKVY0P43PFHPTVB" localSheetId="20" hidden="1">#REF!</definedName>
    <definedName name="BExOEL08MN74RQKVY0P43PFHPTVB" hidden="1">#REF!</definedName>
    <definedName name="BExOERG5LWXYYEN1DY1H2FWRJS9T" localSheetId="19" hidden="1">#REF!</definedName>
    <definedName name="BExOERG5LWXYYEN1DY1H2FWRJS9T" localSheetId="20" hidden="1">#REF!</definedName>
    <definedName name="BExOERG5LWXYYEN1DY1H2FWRJS9T" hidden="1">#REF!</definedName>
    <definedName name="BExOEV1S6JJVO5PP4BZ20SNGZR7D" localSheetId="19" hidden="1">#REF!</definedName>
    <definedName name="BExOEV1S6JJVO5PP4BZ20SNGZR7D" localSheetId="20" hidden="1">#REF!</definedName>
    <definedName name="BExOEV1S6JJVO5PP4BZ20SNGZR7D" hidden="1">#REF!</definedName>
    <definedName name="BExOEVNDLRXW33RF3AMMCDLTLROJ" localSheetId="19" hidden="1">#REF!</definedName>
    <definedName name="BExOEVNDLRXW33RF3AMMCDLTLROJ" localSheetId="20" hidden="1">#REF!</definedName>
    <definedName name="BExOEVNDLRXW33RF3AMMCDLTLROJ" hidden="1">#REF!</definedName>
    <definedName name="BExOEZOXV3VXUB6VGSS85GXATYAC" localSheetId="19" hidden="1">#REF!</definedName>
    <definedName name="BExOEZOXV3VXUB6VGSS85GXATYAC" localSheetId="20" hidden="1">#REF!</definedName>
    <definedName name="BExOEZOXV3VXUB6VGSS85GXATYAC" hidden="1">#REF!</definedName>
    <definedName name="BExOFDBSAZV60157PIDWCSSUN3MJ" localSheetId="19" hidden="1">#REF!</definedName>
    <definedName name="BExOFDBSAZV60157PIDWCSSUN3MJ" localSheetId="20" hidden="1">#REF!</definedName>
    <definedName name="BExOFDBSAZV60157PIDWCSSUN3MJ" hidden="1">#REF!</definedName>
    <definedName name="BExOFEDNCYI2TPTMQ8SJN3AW4YMF" localSheetId="19" hidden="1">#REF!</definedName>
    <definedName name="BExOFEDNCYI2TPTMQ8SJN3AW4YMF" localSheetId="20" hidden="1">#REF!</definedName>
    <definedName name="BExOFEDNCYI2TPTMQ8SJN3AW4YMF" hidden="1">#REF!</definedName>
    <definedName name="BExOFVLXVD6RVHSQO8KZOOACSV24" localSheetId="19" hidden="1">#REF!</definedName>
    <definedName name="BExOFVLXVD6RVHSQO8KZOOACSV24" localSheetId="20" hidden="1">#REF!</definedName>
    <definedName name="BExOFVLXVD6RVHSQO8KZOOACSV24" hidden="1">#REF!</definedName>
    <definedName name="BExOG2SW3XOGP9VAPQ3THV3VWV12" localSheetId="19" hidden="1">#REF!</definedName>
    <definedName name="BExOG2SW3XOGP9VAPQ3THV3VWV12" localSheetId="20" hidden="1">#REF!</definedName>
    <definedName name="BExOG2SW3XOGP9VAPQ3THV3VWV12" hidden="1">#REF!</definedName>
    <definedName name="BExOG45J81K4OPA40KW5VQU54KY3" localSheetId="19" hidden="1">#REF!</definedName>
    <definedName name="BExOG45J81K4OPA40KW5VQU54KY3" localSheetId="20" hidden="1">#REF!</definedName>
    <definedName name="BExOG45J81K4OPA40KW5VQU54KY3" hidden="1">#REF!</definedName>
    <definedName name="BExOGFE2SCL8HHT4DFAXKLUTJZOG" localSheetId="19" hidden="1">#REF!</definedName>
    <definedName name="BExOGFE2SCL8HHT4DFAXKLUTJZOG" localSheetId="20" hidden="1">#REF!</definedName>
    <definedName name="BExOGFE2SCL8HHT4DFAXKLUTJZOG" hidden="1">#REF!</definedName>
    <definedName name="BExOGH1IMADJCZMFDE6NMBBKO558" localSheetId="19" hidden="1">#REF!</definedName>
    <definedName name="BExOGH1IMADJCZMFDE6NMBBKO558" localSheetId="20" hidden="1">#REF!</definedName>
    <definedName name="BExOGH1IMADJCZMFDE6NMBBKO558" hidden="1">#REF!</definedName>
    <definedName name="BExOGT6D0LJ3C22RDW8COECKB1J5" localSheetId="19" hidden="1">#REF!</definedName>
    <definedName name="BExOGT6D0LJ3C22RDW8COECKB1J5" localSheetId="20" hidden="1">#REF!</definedName>
    <definedName name="BExOGT6D0LJ3C22RDW8COECKB1J5" hidden="1">#REF!</definedName>
    <definedName name="BExOGTMI1HT31M1RGWVRAVHAK7DE" localSheetId="19" hidden="1">#REF!</definedName>
    <definedName name="BExOGTMI1HT31M1RGWVRAVHAK7DE" localSheetId="20" hidden="1">#REF!</definedName>
    <definedName name="BExOGTMI1HT31M1RGWVRAVHAK7DE" hidden="1">#REF!</definedName>
    <definedName name="BExOGXO9JE5XSE9GC3I6O21UEKAO" localSheetId="19" hidden="1">#REF!</definedName>
    <definedName name="BExOGXO9JE5XSE9GC3I6O21UEKAO" localSheetId="20" hidden="1">#REF!</definedName>
    <definedName name="BExOGXO9JE5XSE9GC3I6O21UEKAO" hidden="1">#REF!</definedName>
    <definedName name="BExOH9ICQA5WPLVJIKJVPWUPKSYO" localSheetId="19" hidden="1">#REF!</definedName>
    <definedName name="BExOH9ICQA5WPLVJIKJVPWUPKSYO" localSheetId="20" hidden="1">#REF!</definedName>
    <definedName name="BExOH9ICQA5WPLVJIKJVPWUPKSYO" hidden="1">#REF!</definedName>
    <definedName name="BExOH9ICZ13C1LAW8OTYTR9S7ZP3" localSheetId="19" hidden="1">#REF!</definedName>
    <definedName name="BExOH9ICZ13C1LAW8OTYTR9S7ZP3" localSheetId="20" hidden="1">#REF!</definedName>
    <definedName name="BExOH9ICZ13C1LAW8OTYTR9S7ZP3" hidden="1">#REF!</definedName>
    <definedName name="BExOHGEJ8V8OXT32FSU173XLXBDH" localSheetId="19" hidden="1">#REF!</definedName>
    <definedName name="BExOHGEJ8V8OXT32FSU173XLXBDH" localSheetId="20" hidden="1">#REF!</definedName>
    <definedName name="BExOHGEJ8V8OXT32FSU173XLXBDH" hidden="1">#REF!</definedName>
    <definedName name="BExOHL75H3OT4WAKKPUXIVXWFVDS" localSheetId="19" hidden="1">#REF!</definedName>
    <definedName name="BExOHL75H3OT4WAKKPUXIVXWFVDS" localSheetId="20" hidden="1">#REF!</definedName>
    <definedName name="BExOHL75H3OT4WAKKPUXIVXWFVDS" hidden="1">#REF!</definedName>
    <definedName name="BExOHLHXXJL6363CC082M9M5VVXQ" localSheetId="19" hidden="1">#REF!</definedName>
    <definedName name="BExOHLHXXJL6363CC082M9M5VVXQ" localSheetId="20" hidden="1">#REF!</definedName>
    <definedName name="BExOHLHXXJL6363CC082M9M5VVXQ" hidden="1">#REF!</definedName>
    <definedName name="BExOHNAO5UDXSO73BK2ARHWKS90Y" localSheetId="19" hidden="1">#REF!</definedName>
    <definedName name="BExOHNAO5UDXSO73BK2ARHWKS90Y" localSheetId="20" hidden="1">#REF!</definedName>
    <definedName name="BExOHNAO5UDXSO73BK2ARHWKS90Y" hidden="1">#REF!</definedName>
    <definedName name="BExOHR1G1I9A9CI1HG94EWBLWNM2" localSheetId="19" hidden="1">#REF!</definedName>
    <definedName name="BExOHR1G1I9A9CI1HG94EWBLWNM2" localSheetId="20" hidden="1">#REF!</definedName>
    <definedName name="BExOHR1G1I9A9CI1HG94EWBLWNM2" hidden="1">#REF!</definedName>
    <definedName name="BExOHTQPP8LQ98L6PYUI6QW08YID" localSheetId="19" hidden="1">#REF!</definedName>
    <definedName name="BExOHTQPP8LQ98L6PYUI6QW08YID" localSheetId="20" hidden="1">#REF!</definedName>
    <definedName name="BExOHTQPP8LQ98L6PYUI6QW08YID" hidden="1">#REF!</definedName>
    <definedName name="BExOHUHN7UXHYAJFJJFU805UZ0NB" localSheetId="19" hidden="1">#REF!</definedName>
    <definedName name="BExOHUHN7UXHYAJFJJFU805UZ0NB" localSheetId="20" hidden="1">#REF!</definedName>
    <definedName name="BExOHUHN7UXHYAJFJJFU805UZ0NB" hidden="1">#REF!</definedName>
    <definedName name="BExOHX6Q6NJI793PGX59O5EKTP4G" localSheetId="19" hidden="1">#REF!</definedName>
    <definedName name="BExOHX6Q6NJI793PGX59O5EKTP4G" localSheetId="20" hidden="1">#REF!</definedName>
    <definedName name="BExOHX6Q6NJI793PGX59O5EKTP4G" hidden="1">#REF!</definedName>
    <definedName name="BExOI5VMTHH7Y8MQQ1N635CHYI0P" localSheetId="19" hidden="1">#REF!</definedName>
    <definedName name="BExOI5VMTHH7Y8MQQ1N635CHYI0P" localSheetId="20" hidden="1">#REF!</definedName>
    <definedName name="BExOI5VMTHH7Y8MQQ1N635CHYI0P" hidden="1">#REF!</definedName>
    <definedName name="BExOIEVCP4Y6VDS23AK84MCYYHRT" localSheetId="19" hidden="1">#REF!</definedName>
    <definedName name="BExOIEVCP4Y6VDS23AK84MCYYHRT" localSheetId="20" hidden="1">#REF!</definedName>
    <definedName name="BExOIEVCP4Y6VDS23AK84MCYYHRT" hidden="1">#REF!</definedName>
    <definedName name="BExOIFRP0HEHF5D7JSZ0X8ADJ79U" localSheetId="19" hidden="1">#REF!</definedName>
    <definedName name="BExOIFRP0HEHF5D7JSZ0X8ADJ79U" localSheetId="20" hidden="1">#REF!</definedName>
    <definedName name="BExOIFRP0HEHF5D7JSZ0X8ADJ79U" hidden="1">#REF!</definedName>
    <definedName name="BExOIHPQIXR0NDR5WD01BZKPKEO3" localSheetId="19" hidden="1">#REF!</definedName>
    <definedName name="BExOIHPQIXR0NDR5WD01BZKPKEO3" localSheetId="20" hidden="1">#REF!</definedName>
    <definedName name="BExOIHPQIXR0NDR5WD01BZKPKEO3" hidden="1">#REF!</definedName>
    <definedName name="BExOIM7L0Z3LSII9P7ZTV4KJ8RMA" localSheetId="19" hidden="1">#REF!</definedName>
    <definedName name="BExOIM7L0Z3LSII9P7ZTV4KJ8RMA" localSheetId="20" hidden="1">#REF!</definedName>
    <definedName name="BExOIM7L0Z3LSII9P7ZTV4KJ8RMA" hidden="1">#REF!</definedName>
    <definedName name="BExOIWJVMJ6MG6JC4SPD1L00OHU1" localSheetId="19" hidden="1">#REF!</definedName>
    <definedName name="BExOIWJVMJ6MG6JC4SPD1L00OHU1" localSheetId="20" hidden="1">#REF!</definedName>
    <definedName name="BExOIWJVMJ6MG6JC4SPD1L00OHU1" hidden="1">#REF!</definedName>
    <definedName name="BExOIYCN8Z4JK3OOG86KYUCV0ME8" localSheetId="19" hidden="1">#REF!</definedName>
    <definedName name="BExOIYCN8Z4JK3OOG86KYUCV0ME8" localSheetId="20" hidden="1">#REF!</definedName>
    <definedName name="BExOIYCN8Z4JK3OOG86KYUCV0ME8" hidden="1">#REF!</definedName>
    <definedName name="BExOJ3AKZ9BCBZT3KD8WMSLK6MN2" localSheetId="19" hidden="1">#REF!</definedName>
    <definedName name="BExOJ3AKZ9BCBZT3KD8WMSLK6MN2" localSheetId="20" hidden="1">#REF!</definedName>
    <definedName name="BExOJ3AKZ9BCBZT3KD8WMSLK6MN2" hidden="1">#REF!</definedName>
    <definedName name="BExOJ7XQK71I4YZDD29AKOOWZ47E" localSheetId="19" hidden="1">#REF!</definedName>
    <definedName name="BExOJ7XQK71I4YZDD29AKOOWZ47E" localSheetId="20" hidden="1">#REF!</definedName>
    <definedName name="BExOJ7XQK71I4YZDD29AKOOWZ47E" hidden="1">#REF!</definedName>
    <definedName name="BExOJAXS2THXXIJMV2F2LZKMI589" localSheetId="19" hidden="1">#REF!</definedName>
    <definedName name="BExOJAXS2THXXIJMV2F2LZKMI589" localSheetId="20" hidden="1">#REF!</definedName>
    <definedName name="BExOJAXS2THXXIJMV2F2LZKMI589" hidden="1">#REF!</definedName>
    <definedName name="BExOJDXKJ43BMD5CFWEMSU5R1BP9" localSheetId="19" hidden="1">#REF!</definedName>
    <definedName name="BExOJDXKJ43BMD5CFWEMSU5R1BP9" localSheetId="20" hidden="1">#REF!</definedName>
    <definedName name="BExOJDXKJ43BMD5CFWEMSU5R1BP9" hidden="1">#REF!</definedName>
    <definedName name="BExOJHZ9KOD9LEP7ES426LHOCXEY" localSheetId="19" hidden="1">#REF!</definedName>
    <definedName name="BExOJHZ9KOD9LEP7ES426LHOCXEY" localSheetId="20" hidden="1">#REF!</definedName>
    <definedName name="BExOJHZ9KOD9LEP7ES426LHOCXEY" hidden="1">#REF!</definedName>
    <definedName name="BExOJM0W6XGSW5MXPTTX0GNF6SFT" localSheetId="19" hidden="1">#REF!</definedName>
    <definedName name="BExOJM0W6XGSW5MXPTTX0GNF6SFT" localSheetId="20" hidden="1">#REF!</definedName>
    <definedName name="BExOJM0W6XGSW5MXPTTX0GNF6SFT" hidden="1">#REF!</definedName>
    <definedName name="BExOJQ7XL1X94G2GP88DSU6OTRKY" localSheetId="19" hidden="1">#REF!</definedName>
    <definedName name="BExOJQ7XL1X94G2GP88DSU6OTRKY" localSheetId="20" hidden="1">#REF!</definedName>
    <definedName name="BExOJQ7XL1X94G2GP88DSU6OTRKY" hidden="1">#REF!</definedName>
    <definedName name="BExOJXEUJJ9SYRJXKYYV2NCCDT2R" localSheetId="19" hidden="1">#REF!</definedName>
    <definedName name="BExOJXEUJJ9SYRJXKYYV2NCCDT2R" localSheetId="20" hidden="1">#REF!</definedName>
    <definedName name="BExOJXEUJJ9SYRJXKYYV2NCCDT2R" hidden="1">#REF!</definedName>
    <definedName name="BExOK0EQYM9JUMAGWOUN7QDH7VMZ" localSheetId="19" hidden="1">#REF!</definedName>
    <definedName name="BExOK0EQYM9JUMAGWOUN7QDH7VMZ" localSheetId="20" hidden="1">#REF!</definedName>
    <definedName name="BExOK0EQYM9JUMAGWOUN7QDH7VMZ" hidden="1">#REF!</definedName>
    <definedName name="BExOK10DBCM0O0CLRF8BB6EEWGB2" localSheetId="19" hidden="1">#REF!</definedName>
    <definedName name="BExOK10DBCM0O0CLRF8BB6EEWGB2" localSheetId="20" hidden="1">#REF!</definedName>
    <definedName name="BExOK10DBCM0O0CLRF8BB6EEWGB2" hidden="1">#REF!</definedName>
    <definedName name="BExOK45QZPFPJ08Z5BZOFLNGPHCZ" localSheetId="19" hidden="1">#REF!</definedName>
    <definedName name="BExOK45QZPFPJ08Z5BZOFLNGPHCZ" localSheetId="20" hidden="1">#REF!</definedName>
    <definedName name="BExOK45QZPFPJ08Z5BZOFLNGPHCZ" hidden="1">#REF!</definedName>
    <definedName name="BExOK4WM9O7QNG6O57FOASI5QSN1" localSheetId="19" hidden="1">#REF!</definedName>
    <definedName name="BExOK4WM9O7QNG6O57FOASI5QSN1" localSheetId="20" hidden="1">#REF!</definedName>
    <definedName name="BExOK4WM9O7QNG6O57FOASI5QSN1" hidden="1">#REF!</definedName>
    <definedName name="BExOK57E3HXBUDOQB4M87JK9OPNE" localSheetId="19" hidden="1">#REF!</definedName>
    <definedName name="BExOK57E3HXBUDOQB4M87JK9OPNE" localSheetId="20" hidden="1">#REF!</definedName>
    <definedName name="BExOK57E3HXBUDOQB4M87JK9OPNE" hidden="1">#REF!</definedName>
    <definedName name="BExOKJLBFD15HACQ01HQLY1U5SE2" localSheetId="19" hidden="1">#REF!</definedName>
    <definedName name="BExOKJLBFD15HACQ01HQLY1U5SE2" localSheetId="20" hidden="1">#REF!</definedName>
    <definedName name="BExOKJLBFD15HACQ01HQLY1U5SE2" hidden="1">#REF!</definedName>
    <definedName name="BExOKTXMJP351VXKH8VT6SXUNIMF" localSheetId="19" hidden="1">#REF!</definedName>
    <definedName name="BExOKTXMJP351VXKH8VT6SXUNIMF" localSheetId="20" hidden="1">#REF!</definedName>
    <definedName name="BExOKTXMJP351VXKH8VT6SXUNIMF" hidden="1">#REF!</definedName>
    <definedName name="BExOKU8GMLOCNVORDE329819XN67" localSheetId="19" hidden="1">#REF!</definedName>
    <definedName name="BExOKU8GMLOCNVORDE329819XN67" localSheetId="20" hidden="1">#REF!</definedName>
    <definedName name="BExOKU8GMLOCNVORDE329819XN67" hidden="1">#REF!</definedName>
    <definedName name="BExOL0Z3Z7IAMHPB91EO2MF49U57" localSheetId="19" hidden="1">#REF!</definedName>
    <definedName name="BExOL0Z3Z7IAMHPB91EO2MF49U57" localSheetId="20" hidden="1">#REF!</definedName>
    <definedName name="BExOL0Z3Z7IAMHPB91EO2MF49U57" hidden="1">#REF!</definedName>
    <definedName name="BExOL7KH12VAR0LG741SIOJTLWFD" localSheetId="19" hidden="1">#REF!</definedName>
    <definedName name="BExOL7KH12VAR0LG741SIOJTLWFD" localSheetId="20" hidden="1">#REF!</definedName>
    <definedName name="BExOL7KH12VAR0LG741SIOJTLWFD" hidden="1">#REF!</definedName>
    <definedName name="BExOLGUYDBS2V3UOK4DVPUW5JZN7" localSheetId="19" hidden="1">#REF!</definedName>
    <definedName name="BExOLGUYDBS2V3UOK4DVPUW5JZN7" localSheetId="20" hidden="1">#REF!</definedName>
    <definedName name="BExOLGUYDBS2V3UOK4DVPUW5JZN7" hidden="1">#REF!</definedName>
    <definedName name="BExOLICXFHJLILCJVFMJE5MGGWKR" localSheetId="19" hidden="1">#REF!</definedName>
    <definedName name="BExOLICXFHJLILCJVFMJE5MGGWKR" localSheetId="20" hidden="1">#REF!</definedName>
    <definedName name="BExOLICXFHJLILCJVFMJE5MGGWKR" hidden="1">#REF!</definedName>
    <definedName name="BExOLOI0WJS3QC12I3ISL0D9AWOF" localSheetId="19" hidden="1">#REF!</definedName>
    <definedName name="BExOLOI0WJS3QC12I3ISL0D9AWOF" localSheetId="20" hidden="1">#REF!</definedName>
    <definedName name="BExOLOI0WJS3QC12I3ISL0D9AWOF" hidden="1">#REF!</definedName>
    <definedName name="BExOLQ5A7IWI0W12J7315E7LBI0O" localSheetId="19" hidden="1">#REF!</definedName>
    <definedName name="BExOLQ5A7IWI0W12J7315E7LBI0O" localSheetId="20" hidden="1">#REF!</definedName>
    <definedName name="BExOLQ5A7IWI0W12J7315E7LBI0O" hidden="1">#REF!</definedName>
    <definedName name="BExOLYZNG5RBD0BTS1OEZJNU92Q5" localSheetId="19" hidden="1">#REF!</definedName>
    <definedName name="BExOLYZNG5RBD0BTS1OEZJNU92Q5" localSheetId="20" hidden="1">#REF!</definedName>
    <definedName name="BExOLYZNG5RBD0BTS1OEZJNU92Q5" hidden="1">#REF!</definedName>
    <definedName name="BExOM136CSOYSV2NE3NAU04Z4414" localSheetId="19" hidden="1">#REF!</definedName>
    <definedName name="BExOM136CSOYSV2NE3NAU04Z4414" localSheetId="20" hidden="1">#REF!</definedName>
    <definedName name="BExOM136CSOYSV2NE3NAU04Z4414" hidden="1">#REF!</definedName>
    <definedName name="BExOM3HIJ3UZPOKJI68KPBJAHPDC" localSheetId="19" hidden="1">#REF!</definedName>
    <definedName name="BExOM3HIJ3UZPOKJI68KPBJAHPDC" localSheetId="20" hidden="1">#REF!</definedName>
    <definedName name="BExOM3HIJ3UZPOKJI68KPBJAHPDC" hidden="1">#REF!</definedName>
    <definedName name="BExOM5QC0I90GVJG1G7NFAIINKAQ" localSheetId="19" hidden="1">#REF!</definedName>
    <definedName name="BExOM5QC0I90GVJG1G7NFAIINKAQ" localSheetId="20" hidden="1">#REF!</definedName>
    <definedName name="BExOM5QC0I90GVJG1G7NFAIINKAQ" hidden="1">#REF!</definedName>
    <definedName name="BExOMKPURE33YQ3K1JG9NVQD4W49" localSheetId="19" hidden="1">#REF!</definedName>
    <definedName name="BExOMKPURE33YQ3K1JG9NVQD4W49" localSheetId="20" hidden="1">#REF!</definedName>
    <definedName name="BExOMKPURE33YQ3K1JG9NVQD4W49" hidden="1">#REF!</definedName>
    <definedName name="BExOMP7NGCLUNFK50QD2LPKRG078" localSheetId="19" hidden="1">#REF!</definedName>
    <definedName name="BExOMP7NGCLUNFK50QD2LPKRG078" localSheetId="20" hidden="1">#REF!</definedName>
    <definedName name="BExOMP7NGCLUNFK50QD2LPKRG078" hidden="1">#REF!</definedName>
    <definedName name="BExOMPNX2853XA8AUM0BLA7CS86A" localSheetId="19" hidden="1">#REF!</definedName>
    <definedName name="BExOMPNX2853XA8AUM0BLA7CS86A" localSheetId="20" hidden="1">#REF!</definedName>
    <definedName name="BExOMPNX2853XA8AUM0BLA7CS86A" hidden="1">#REF!</definedName>
    <definedName name="BExOMU0A6XMY48SZRYL4WQZD13BI" localSheetId="19" hidden="1">#REF!</definedName>
    <definedName name="BExOMU0A6XMY48SZRYL4WQZD13BI" localSheetId="20" hidden="1">#REF!</definedName>
    <definedName name="BExOMU0A6XMY48SZRYL4WQZD13BI" hidden="1">#REF!</definedName>
    <definedName name="BExOMVT0HSNC59DJP4CLISASGHKL" localSheetId="19" hidden="1">#REF!</definedName>
    <definedName name="BExOMVT0HSNC59DJP4CLISASGHKL" localSheetId="20" hidden="1">#REF!</definedName>
    <definedName name="BExOMVT0HSNC59DJP4CLISASGHKL" hidden="1">#REF!</definedName>
    <definedName name="BExON0AX35F2SI0UCVMGWGVIUNI3" localSheetId="19" hidden="1">#REF!</definedName>
    <definedName name="BExON0AX35F2SI0UCVMGWGVIUNI3" localSheetId="20" hidden="1">#REF!</definedName>
    <definedName name="BExON0AX35F2SI0UCVMGWGVIUNI3" hidden="1">#REF!</definedName>
    <definedName name="BExON1I19LN0T10YIIYC5NE9UGMR" localSheetId="19" hidden="1">#REF!</definedName>
    <definedName name="BExON1I19LN0T10YIIYC5NE9UGMR" localSheetId="20" hidden="1">#REF!</definedName>
    <definedName name="BExON1I19LN0T10YIIYC5NE9UGMR" hidden="1">#REF!</definedName>
    <definedName name="BExON41U4296DV3DPG6I5EF3OEYF" localSheetId="19" hidden="1">#REF!</definedName>
    <definedName name="BExON41U4296DV3DPG6I5EF3OEYF" localSheetId="20" hidden="1">#REF!</definedName>
    <definedName name="BExON41U4296DV3DPG6I5EF3OEYF" hidden="1">#REF!</definedName>
    <definedName name="BExONB3A7CO4YD8RB41PHC93BQ9M" localSheetId="19" hidden="1">#REF!</definedName>
    <definedName name="BExONB3A7CO4YD8RB41PHC93BQ9M" localSheetId="20" hidden="1">#REF!</definedName>
    <definedName name="BExONB3A7CO4YD8RB41PHC93BQ9M" hidden="1">#REF!</definedName>
    <definedName name="BExONFQH6UUXF8V0GI4BRIST9RFO" localSheetId="19" hidden="1">#REF!</definedName>
    <definedName name="BExONFQH6UUXF8V0GI4BRIST9RFO" localSheetId="20" hidden="1">#REF!</definedName>
    <definedName name="BExONFQH6UUXF8V0GI4BRIST9RFO" hidden="1">#REF!</definedName>
    <definedName name="BExONIL31DZWU7IFVN3VV0XTXJA1" localSheetId="19" hidden="1">#REF!</definedName>
    <definedName name="BExONIL31DZWU7IFVN3VV0XTXJA1" localSheetId="20" hidden="1">#REF!</definedName>
    <definedName name="BExONIL31DZWU7IFVN3VV0XTXJA1" hidden="1">#REF!</definedName>
    <definedName name="BExONJ1BU17R0F5A2UP1UGJBOGKS" localSheetId="19" hidden="1">#REF!</definedName>
    <definedName name="BExONJ1BU17R0F5A2UP1UGJBOGKS" localSheetId="20" hidden="1">#REF!</definedName>
    <definedName name="BExONJ1BU17R0F5A2UP1UGJBOGKS" hidden="1">#REF!</definedName>
    <definedName name="BExONKZDHE8SS0P4YRLGEQR9KYHF" localSheetId="19" hidden="1">#REF!</definedName>
    <definedName name="BExONKZDHE8SS0P4YRLGEQR9KYHF" localSheetId="20" hidden="1">#REF!</definedName>
    <definedName name="BExONKZDHE8SS0P4YRLGEQR9KYHF" hidden="1">#REF!</definedName>
    <definedName name="BExONNZ9VMHVX3J6NLNJY7KZA61O" localSheetId="19" hidden="1">#REF!</definedName>
    <definedName name="BExONNZ9VMHVX3J6NLNJY7KZA61O" localSheetId="20" hidden="1">#REF!</definedName>
    <definedName name="BExONNZ9VMHVX3J6NLNJY7KZA61O" hidden="1">#REF!</definedName>
    <definedName name="BExONRQ1BAA4F3TXP2MYQ4YCZ09S" localSheetId="19" hidden="1">#REF!</definedName>
    <definedName name="BExONRQ1BAA4F3TXP2MYQ4YCZ09S" localSheetId="20" hidden="1">#REF!</definedName>
    <definedName name="BExONRQ1BAA4F3TXP2MYQ4YCZ09S" hidden="1">#REF!</definedName>
    <definedName name="BExONU4ENMND8RLZX0L5EHPYQQSB" localSheetId="19" hidden="1">#REF!</definedName>
    <definedName name="BExONU4ENMND8RLZX0L5EHPYQQSB" localSheetId="20" hidden="1">#REF!</definedName>
    <definedName name="BExONU4ENMND8RLZX0L5EHPYQQSB" hidden="1">#REF!</definedName>
    <definedName name="BExONXPUEU6ZRSIX4PDJ1DXY679I" localSheetId="19" hidden="1">#REF!</definedName>
    <definedName name="BExONXPUEU6ZRSIX4PDJ1DXY679I" localSheetId="20" hidden="1">#REF!</definedName>
    <definedName name="BExONXPUEU6ZRSIX4PDJ1DXY679I" hidden="1">#REF!</definedName>
    <definedName name="BExOO0KEG2WL5WKKMHN0S2UTIUNG" localSheetId="19" hidden="1">#REF!</definedName>
    <definedName name="BExOO0KEG2WL5WKKMHN0S2UTIUNG" localSheetId="20" hidden="1">#REF!</definedName>
    <definedName name="BExOO0KEG2WL5WKKMHN0S2UTIUNG" hidden="1">#REF!</definedName>
    <definedName name="BExOO1WWIZSGB0YTGKESB45TSVMZ" localSheetId="19" hidden="1">#REF!</definedName>
    <definedName name="BExOO1WWIZSGB0YTGKESB45TSVMZ" localSheetId="20" hidden="1">#REF!</definedName>
    <definedName name="BExOO1WWIZSGB0YTGKESB45TSVMZ" hidden="1">#REF!</definedName>
    <definedName name="BExOO4B8FPAFYPHCTYTX37P1TQM5" localSheetId="19" hidden="1">#REF!</definedName>
    <definedName name="BExOO4B8FPAFYPHCTYTX37P1TQM5" localSheetId="20" hidden="1">#REF!</definedName>
    <definedName name="BExOO4B8FPAFYPHCTYTX37P1TQM5" hidden="1">#REF!</definedName>
    <definedName name="BExOOIULUDOJRMYABWV5CCL906X6" localSheetId="19" hidden="1">#REF!</definedName>
    <definedName name="BExOOIULUDOJRMYABWV5CCL906X6" localSheetId="20" hidden="1">#REF!</definedName>
    <definedName name="BExOOIULUDOJRMYABWV5CCL906X6" hidden="1">#REF!</definedName>
    <definedName name="BExOOJLIWKJW5S7XWJXD8TYV5HQ9" localSheetId="19" hidden="1">#REF!</definedName>
    <definedName name="BExOOJLIWKJW5S7XWJXD8TYV5HQ9" localSheetId="20" hidden="1">#REF!</definedName>
    <definedName name="BExOOJLIWKJW5S7XWJXD8TYV5HQ9" hidden="1">#REF!</definedName>
    <definedName name="BExOOQ1JVWQ9LYXD0V94BRXKTA1I" localSheetId="19" hidden="1">#REF!</definedName>
    <definedName name="BExOOQ1JVWQ9LYXD0V94BRXKTA1I" localSheetId="20" hidden="1">#REF!</definedName>
    <definedName name="BExOOQ1JVWQ9LYXD0V94BRXKTA1I" hidden="1">#REF!</definedName>
    <definedName name="BExOOTN0KTXJCL7E476XBN1CJ553" localSheetId="19" hidden="1">#REF!</definedName>
    <definedName name="BExOOTN0KTXJCL7E476XBN1CJ553" localSheetId="20" hidden="1">#REF!</definedName>
    <definedName name="BExOOTN0KTXJCL7E476XBN1CJ553" hidden="1">#REF!</definedName>
    <definedName name="BExOOVVUJIJNAYDICUUQQ9O7O3TW" localSheetId="19" hidden="1">#REF!</definedName>
    <definedName name="BExOOVVUJIJNAYDICUUQQ9O7O3TW" localSheetId="20" hidden="1">#REF!</definedName>
    <definedName name="BExOOVVUJIJNAYDICUUQQ9O7O3TW" hidden="1">#REF!</definedName>
    <definedName name="BExOP9DDU5MZJKWGFT0MKL44YKIV" localSheetId="19" hidden="1">#REF!</definedName>
    <definedName name="BExOP9DDU5MZJKWGFT0MKL44YKIV" localSheetId="20" hidden="1">#REF!</definedName>
    <definedName name="BExOP9DDU5MZJKWGFT0MKL44YKIV" hidden="1">#REF!</definedName>
    <definedName name="BExOP9DEBV5W5P4Q25J3XCJBP5S9" localSheetId="19" hidden="1">#REF!</definedName>
    <definedName name="BExOP9DEBV5W5P4Q25J3XCJBP5S9" localSheetId="20" hidden="1">#REF!</definedName>
    <definedName name="BExOP9DEBV5W5P4Q25J3XCJBP5S9" hidden="1">#REF!</definedName>
    <definedName name="BExOPFNYRBL0BFM23LZBJTADNOE4" localSheetId="19" hidden="1">#REF!</definedName>
    <definedName name="BExOPFNYRBL0BFM23LZBJTADNOE4" localSheetId="20" hidden="1">#REF!</definedName>
    <definedName name="BExOPFNYRBL0BFM23LZBJTADNOE4" hidden="1">#REF!</definedName>
    <definedName name="BExOPINVFSIZMCVT9YGT2AODVCX3" localSheetId="19" hidden="1">#REF!</definedName>
    <definedName name="BExOPINVFSIZMCVT9YGT2AODVCX3" localSheetId="20" hidden="1">#REF!</definedName>
    <definedName name="BExOPINVFSIZMCVT9YGT2AODVCX3" hidden="1">#REF!</definedName>
    <definedName name="BExOQ1JN4SAC44RTMZIGHSW023WA" localSheetId="19" hidden="1">#REF!</definedName>
    <definedName name="BExOQ1JN4SAC44RTMZIGHSW023WA" localSheetId="20" hidden="1">#REF!</definedName>
    <definedName name="BExOQ1JN4SAC44RTMZIGHSW023WA" hidden="1">#REF!</definedName>
    <definedName name="BExOQ256YMF115DJL3KBPNKABJ90" localSheetId="19" hidden="1">#REF!</definedName>
    <definedName name="BExOQ256YMF115DJL3KBPNKABJ90" localSheetId="20" hidden="1">#REF!</definedName>
    <definedName name="BExOQ256YMF115DJL3KBPNKABJ90" hidden="1">#REF!</definedName>
    <definedName name="BExQ19DEUOLC11IW32E2AMVZLFF1" localSheetId="19" hidden="1">#REF!</definedName>
    <definedName name="BExQ19DEUOLC11IW32E2AMVZLFF1" localSheetId="20" hidden="1">#REF!</definedName>
    <definedName name="BExQ19DEUOLC11IW32E2AMVZLFF1" hidden="1">#REF!</definedName>
    <definedName name="BExQ1OCW3L24TN0BYVRE2NE3IK1O" localSheetId="19" hidden="1">#REF!</definedName>
    <definedName name="BExQ1OCW3L24TN0BYVRE2NE3IK1O" localSheetId="20" hidden="1">#REF!</definedName>
    <definedName name="BExQ1OCW3L24TN0BYVRE2NE3IK1O" hidden="1">#REF!</definedName>
    <definedName name="BExQ29C73XR33S3668YYSYZAIHTG" localSheetId="19" hidden="1">#REF!</definedName>
    <definedName name="BExQ29C73XR33S3668YYSYZAIHTG" localSheetId="20" hidden="1">#REF!</definedName>
    <definedName name="BExQ29C73XR33S3668YYSYZAIHTG" hidden="1">#REF!</definedName>
    <definedName name="BExQ2FS228IUDUP2023RA1D4AO4C" localSheetId="19" hidden="1">#REF!</definedName>
    <definedName name="BExQ2FS228IUDUP2023RA1D4AO4C" localSheetId="20" hidden="1">#REF!</definedName>
    <definedName name="BExQ2FS228IUDUP2023RA1D4AO4C" hidden="1">#REF!</definedName>
    <definedName name="BExQ2L0XYWLY9VPZWXYYFRIRQRJ1" localSheetId="19" hidden="1">#REF!</definedName>
    <definedName name="BExQ2L0XYWLY9VPZWXYYFRIRQRJ1" localSheetId="20" hidden="1">#REF!</definedName>
    <definedName name="BExQ2L0XYWLY9VPZWXYYFRIRQRJ1" hidden="1">#REF!</definedName>
    <definedName name="BExQ2M841F5Z1BQYR8DG5FKK0LIU" localSheetId="19" hidden="1">#REF!</definedName>
    <definedName name="BExQ2M841F5Z1BQYR8DG5FKK0LIU" localSheetId="20" hidden="1">#REF!</definedName>
    <definedName name="BExQ2M841F5Z1BQYR8DG5FKK0LIU" hidden="1">#REF!</definedName>
    <definedName name="BExQ2STHO7AXYTS1VPPHQMX1WT30" localSheetId="19" hidden="1">#REF!</definedName>
    <definedName name="BExQ2STHO7AXYTS1VPPHQMX1WT30" localSheetId="20" hidden="1">#REF!</definedName>
    <definedName name="BExQ2STHO7AXYTS1VPPHQMX1WT30" hidden="1">#REF!</definedName>
    <definedName name="BExQ2XWXHMQMQ99FF9293AEQHABB" localSheetId="19" hidden="1">#REF!</definedName>
    <definedName name="BExQ2XWXHMQMQ99FF9293AEQHABB" localSheetId="20" hidden="1">#REF!</definedName>
    <definedName name="BExQ2XWXHMQMQ99FF9293AEQHABB" hidden="1">#REF!</definedName>
    <definedName name="BExQ300G8I8TK45A0MVHV15422EU" localSheetId="19" hidden="1">#REF!</definedName>
    <definedName name="BExQ300G8I8TK45A0MVHV15422EU" localSheetId="20" hidden="1">#REF!</definedName>
    <definedName name="BExQ300G8I8TK45A0MVHV15422EU" hidden="1">#REF!</definedName>
    <definedName name="BExQ305RBEODGNAETZ0EZQLLDZZD" localSheetId="19" hidden="1">#REF!</definedName>
    <definedName name="BExQ305RBEODGNAETZ0EZQLLDZZD" localSheetId="20" hidden="1">#REF!</definedName>
    <definedName name="BExQ305RBEODGNAETZ0EZQLLDZZD" hidden="1">#REF!</definedName>
    <definedName name="BExQ37SZQJSC2C73FY2IJY852LVP" localSheetId="19" hidden="1">#REF!</definedName>
    <definedName name="BExQ37SZQJSC2C73FY2IJY852LVP" localSheetId="20" hidden="1">#REF!</definedName>
    <definedName name="BExQ37SZQJSC2C73FY2IJY852LVP" hidden="1">#REF!</definedName>
    <definedName name="BExQ39R28MXSG2SEV956F0KZ20AN" localSheetId="19" hidden="1">#REF!</definedName>
    <definedName name="BExQ39R28MXSG2SEV956F0KZ20AN" localSheetId="20" hidden="1">#REF!</definedName>
    <definedName name="BExQ39R28MXSG2SEV956F0KZ20AN" hidden="1">#REF!</definedName>
    <definedName name="BExQ3D1P3M5Z3HLMEZ17E0BLEE4U" localSheetId="19" hidden="1">#REF!</definedName>
    <definedName name="BExQ3D1P3M5Z3HLMEZ17E0BLEE4U" localSheetId="20" hidden="1">#REF!</definedName>
    <definedName name="BExQ3D1P3M5Z3HLMEZ17E0BLEE4U" hidden="1">#REF!</definedName>
    <definedName name="BExQ3EZX6BA2WHKI84SG78UPRTSE" localSheetId="19" hidden="1">#REF!</definedName>
    <definedName name="BExQ3EZX6BA2WHKI84SG78UPRTSE" localSheetId="20" hidden="1">#REF!</definedName>
    <definedName name="BExQ3EZX6BA2WHKI84SG78UPRTSE" hidden="1">#REF!</definedName>
    <definedName name="BExQ3KOX6620WUSBG7PGACNC936P" localSheetId="19" hidden="1">#REF!</definedName>
    <definedName name="BExQ3KOX6620WUSBG7PGACNC936P" localSheetId="20" hidden="1">#REF!</definedName>
    <definedName name="BExQ3KOX6620WUSBG7PGACNC936P" hidden="1">#REF!</definedName>
    <definedName name="BExQ3O4W7QF8BOXTUT4IOGF6YKUD" localSheetId="19" hidden="1">#REF!</definedName>
    <definedName name="BExQ3O4W7QF8BOXTUT4IOGF6YKUD" localSheetId="20" hidden="1">#REF!</definedName>
    <definedName name="BExQ3O4W7QF8BOXTUT4IOGF6YKUD" hidden="1">#REF!</definedName>
    <definedName name="BExQ3PXOWSN8561ZR8IEY8ZASI3B" localSheetId="19" hidden="1">#REF!</definedName>
    <definedName name="BExQ3PXOWSN8561ZR8IEY8ZASI3B" localSheetId="20" hidden="1">#REF!</definedName>
    <definedName name="BExQ3PXOWSN8561ZR8IEY8ZASI3B" hidden="1">#REF!</definedName>
    <definedName name="BExQ3TZF04IPY0B0UG9CQQ5736UA" localSheetId="19" hidden="1">#REF!</definedName>
    <definedName name="BExQ3TZF04IPY0B0UG9CQQ5736UA" localSheetId="20" hidden="1">#REF!</definedName>
    <definedName name="BExQ3TZF04IPY0B0UG9CQQ5736UA" hidden="1">#REF!</definedName>
    <definedName name="BExQ42IU9MNDYLODP41DL6YTZMAR" localSheetId="19" hidden="1">#REF!</definedName>
    <definedName name="BExQ42IU9MNDYLODP41DL6YTZMAR" localSheetId="20" hidden="1">#REF!</definedName>
    <definedName name="BExQ42IU9MNDYLODP41DL6YTZMAR" hidden="1">#REF!</definedName>
    <definedName name="BExQ42O4PHH156IHXSW0JAYAC0NJ" localSheetId="19" hidden="1">#REF!</definedName>
    <definedName name="BExQ42O4PHH156IHXSW0JAYAC0NJ" localSheetId="20" hidden="1">#REF!</definedName>
    <definedName name="BExQ42O4PHH156IHXSW0JAYAC0NJ" hidden="1">#REF!</definedName>
    <definedName name="BExQ452HF7N1HYPXJXQ8WD6SOWUV" localSheetId="19" hidden="1">#REF!</definedName>
    <definedName name="BExQ452HF7N1HYPXJXQ8WD6SOWUV" localSheetId="20" hidden="1">#REF!</definedName>
    <definedName name="BExQ452HF7N1HYPXJXQ8WD6SOWUV" hidden="1">#REF!</definedName>
    <definedName name="BExQ4BTBSHPHVEDRCXC2ROW8PLFC" localSheetId="19" hidden="1">#REF!</definedName>
    <definedName name="BExQ4BTBSHPHVEDRCXC2ROW8PLFC" localSheetId="20" hidden="1">#REF!</definedName>
    <definedName name="BExQ4BTBSHPHVEDRCXC2ROW8PLFC" hidden="1">#REF!</definedName>
    <definedName name="BExQ4DGKF54SRKQUTUT4B1CZSS62" localSheetId="19" hidden="1">#REF!</definedName>
    <definedName name="BExQ4DGKF54SRKQUTUT4B1CZSS62" localSheetId="20" hidden="1">#REF!</definedName>
    <definedName name="BExQ4DGKF54SRKQUTUT4B1CZSS62" hidden="1">#REF!</definedName>
    <definedName name="BExQ4T74LQ5PYTV1MUQUW75A4BDY" localSheetId="19" hidden="1">#REF!</definedName>
    <definedName name="BExQ4T74LQ5PYTV1MUQUW75A4BDY" localSheetId="20" hidden="1">#REF!</definedName>
    <definedName name="BExQ4T74LQ5PYTV1MUQUW75A4BDY" hidden="1">#REF!</definedName>
    <definedName name="BExQ4XJHD7EJCNH7S1MJDZJ2MNWG" localSheetId="19" hidden="1">#REF!</definedName>
    <definedName name="BExQ4XJHD7EJCNH7S1MJDZJ2MNWG" localSheetId="20" hidden="1">#REF!</definedName>
    <definedName name="BExQ4XJHD7EJCNH7S1MJDZJ2MNWG" hidden="1">#REF!</definedName>
    <definedName name="BExQ5039ZCEWBUJHU682G4S89J03" localSheetId="19" hidden="1">#REF!</definedName>
    <definedName name="BExQ5039ZCEWBUJHU682G4S89J03" localSheetId="20" hidden="1">#REF!</definedName>
    <definedName name="BExQ5039ZCEWBUJHU682G4S89J03" hidden="1">#REF!</definedName>
    <definedName name="BExQ56Z9W6YHZHRXOFFI8EFA7CDI" localSheetId="19" hidden="1">#REF!</definedName>
    <definedName name="BExQ56Z9W6YHZHRXOFFI8EFA7CDI" localSheetId="20" hidden="1">#REF!</definedName>
    <definedName name="BExQ56Z9W6YHZHRXOFFI8EFA7CDI" hidden="1">#REF!</definedName>
    <definedName name="BExQ58MP5FO5Q5CIXVMMYWWPEFW3" localSheetId="19" hidden="1">#REF!</definedName>
    <definedName name="BExQ58MP5FO5Q5CIXVMMYWWPEFW3" localSheetId="20" hidden="1">#REF!</definedName>
    <definedName name="BExQ58MP5FO5Q5CIXVMMYWWPEFW3" hidden="1">#REF!</definedName>
    <definedName name="BExQ5KX3Z668H1KUCKZ9J24HUQ1F" localSheetId="19" hidden="1">#REF!</definedName>
    <definedName name="BExQ5KX3Z668H1KUCKZ9J24HUQ1F" localSheetId="20" hidden="1">#REF!</definedName>
    <definedName name="BExQ5KX3Z668H1KUCKZ9J24HUQ1F" hidden="1">#REF!</definedName>
    <definedName name="BExQ5SPMSOCJYLAY20NB5A6O32RE" localSheetId="19" hidden="1">#REF!</definedName>
    <definedName name="BExQ5SPMSOCJYLAY20NB5A6O32RE" localSheetId="20" hidden="1">#REF!</definedName>
    <definedName name="BExQ5SPMSOCJYLAY20NB5A6O32RE" hidden="1">#REF!</definedName>
    <definedName name="BExQ5UICMGTMK790KTLK49MAGXRC" localSheetId="19" hidden="1">#REF!</definedName>
    <definedName name="BExQ5UICMGTMK790KTLK49MAGXRC" localSheetId="20" hidden="1">#REF!</definedName>
    <definedName name="BExQ5UICMGTMK790KTLK49MAGXRC" hidden="1">#REF!</definedName>
    <definedName name="BExQ5YUUK9FD0QGTY4WD0W90O7OL" localSheetId="19" hidden="1">#REF!</definedName>
    <definedName name="BExQ5YUUK9FD0QGTY4WD0W90O7OL" localSheetId="20" hidden="1">#REF!</definedName>
    <definedName name="BExQ5YUUK9FD0QGTY4WD0W90O7OL" hidden="1">#REF!</definedName>
    <definedName name="BExQ62WGBSDPG7ZU34W0N8X45R3X" localSheetId="19" hidden="1">#REF!</definedName>
    <definedName name="BExQ62WGBSDPG7ZU34W0N8X45R3X" localSheetId="20" hidden="1">#REF!</definedName>
    <definedName name="BExQ62WGBSDPG7ZU34W0N8X45R3X" hidden="1">#REF!</definedName>
    <definedName name="BExQ63793YQ9BH7JLCNRIATIGTRG" localSheetId="19" hidden="1">#REF!</definedName>
    <definedName name="BExQ63793YQ9BH7JLCNRIATIGTRG" localSheetId="20" hidden="1">#REF!</definedName>
    <definedName name="BExQ63793YQ9BH7JLCNRIATIGTRG" hidden="1">#REF!</definedName>
    <definedName name="BExQ6CN1EF2UPZ57ZYMGK8TUJQSS" localSheetId="19" hidden="1">#REF!</definedName>
    <definedName name="BExQ6CN1EF2UPZ57ZYMGK8TUJQSS" localSheetId="20" hidden="1">#REF!</definedName>
    <definedName name="BExQ6CN1EF2UPZ57ZYMGK8TUJQSS" hidden="1">#REF!</definedName>
    <definedName name="BExQ6FSF8BMWVLJI7Y7MKPG9SU5O" localSheetId="19" hidden="1">#REF!</definedName>
    <definedName name="BExQ6FSF8BMWVLJI7Y7MKPG9SU5O" localSheetId="20" hidden="1">#REF!</definedName>
    <definedName name="BExQ6FSF8BMWVLJI7Y7MKPG9SU5O" hidden="1">#REF!</definedName>
    <definedName name="BExQ6M2YXJ8AMRJF3QGHC40ADAHZ" localSheetId="19" hidden="1">#REF!</definedName>
    <definedName name="BExQ6M2YXJ8AMRJF3QGHC40ADAHZ" localSheetId="20" hidden="1">#REF!</definedName>
    <definedName name="BExQ6M2YXJ8AMRJF3QGHC40ADAHZ" hidden="1">#REF!</definedName>
    <definedName name="BExQ6M8B0X44N9TV56ATUVHGDI00" localSheetId="19" hidden="1">#REF!</definedName>
    <definedName name="BExQ6M8B0X44N9TV56ATUVHGDI00" localSheetId="20" hidden="1">#REF!</definedName>
    <definedName name="BExQ6M8B0X44N9TV56ATUVHGDI00" hidden="1">#REF!</definedName>
    <definedName name="BExQ6POH065GV0I74XXVD0VUPBJW" localSheetId="19" hidden="1">#REF!</definedName>
    <definedName name="BExQ6POH065GV0I74XXVD0VUPBJW" localSheetId="20" hidden="1">#REF!</definedName>
    <definedName name="BExQ6POH065GV0I74XXVD0VUPBJW" hidden="1">#REF!</definedName>
    <definedName name="BExQ6WV9KPSMXPPLGZ3KK4WNYTHU" localSheetId="19" hidden="1">#REF!</definedName>
    <definedName name="BExQ6WV9KPSMXPPLGZ3KK4WNYTHU" localSheetId="20" hidden="1">#REF!</definedName>
    <definedName name="BExQ6WV9KPSMXPPLGZ3KK4WNYTHU" hidden="1">#REF!</definedName>
    <definedName name="BExQ7541G92R52ECOIYO6UXIWJJ4" localSheetId="19" hidden="1">#REF!</definedName>
    <definedName name="BExQ7541G92R52ECOIYO6UXIWJJ4" localSheetId="20" hidden="1">#REF!</definedName>
    <definedName name="BExQ7541G92R52ECOIYO6UXIWJJ4" hidden="1">#REF!</definedName>
    <definedName name="BExQ783XTMM2A9I3UKCFWJH1PP2N" localSheetId="19" hidden="1">#REF!</definedName>
    <definedName name="BExQ783XTMM2A9I3UKCFWJH1PP2N" localSheetId="20" hidden="1">#REF!</definedName>
    <definedName name="BExQ783XTMM2A9I3UKCFWJH1PP2N" hidden="1">#REF!</definedName>
    <definedName name="BExQ79LX01ZPQB8EGD1ZHR2VK2H3" localSheetId="19" hidden="1">#REF!</definedName>
    <definedName name="BExQ79LX01ZPQB8EGD1ZHR2VK2H3" localSheetId="20" hidden="1">#REF!</definedName>
    <definedName name="BExQ79LX01ZPQB8EGD1ZHR2VK2H3" hidden="1">#REF!</definedName>
    <definedName name="BExQ7B3V9MGDK2OIJ61XXFBFLJFZ" localSheetId="19" hidden="1">#REF!</definedName>
    <definedName name="BExQ7B3V9MGDK2OIJ61XXFBFLJFZ" localSheetId="20" hidden="1">#REF!</definedName>
    <definedName name="BExQ7B3V9MGDK2OIJ61XXFBFLJFZ" hidden="1">#REF!</definedName>
    <definedName name="BExQ7CB046NVPF9ZXDGA7OXOLSLX" localSheetId="19" hidden="1">#REF!</definedName>
    <definedName name="BExQ7CB046NVPF9ZXDGA7OXOLSLX" localSheetId="20" hidden="1">#REF!</definedName>
    <definedName name="BExQ7CB046NVPF9ZXDGA7OXOLSLX" hidden="1">#REF!</definedName>
    <definedName name="BExQ7IWDCGGOO1HTJ97YGO1CK3R9" localSheetId="19" hidden="1">#REF!</definedName>
    <definedName name="BExQ7IWDCGGOO1HTJ97YGO1CK3R9" localSheetId="20" hidden="1">#REF!</definedName>
    <definedName name="BExQ7IWDCGGOO1HTJ97YGO1CK3R9" hidden="1">#REF!</definedName>
    <definedName name="BExQ7JNFIEGS2HKNBALH3Q2N5G7Z" localSheetId="19" hidden="1">#REF!</definedName>
    <definedName name="BExQ7JNFIEGS2HKNBALH3Q2N5G7Z" localSheetId="20" hidden="1">#REF!</definedName>
    <definedName name="BExQ7JNFIEGS2HKNBALH3Q2N5G7Z" hidden="1">#REF!</definedName>
    <definedName name="BExQ7MY3U2Z1IZ71U5LJUD00VVB4" localSheetId="19" hidden="1">#REF!</definedName>
    <definedName name="BExQ7MY3U2Z1IZ71U5LJUD00VVB4" localSheetId="20" hidden="1">#REF!</definedName>
    <definedName name="BExQ7MY3U2Z1IZ71U5LJUD00VVB4" hidden="1">#REF!</definedName>
    <definedName name="BExQ7XL2Q1GVUFL1F9KK0K0EXMWG" localSheetId="19" hidden="1">#REF!</definedName>
    <definedName name="BExQ7XL2Q1GVUFL1F9KK0K0EXMWG" localSheetId="20" hidden="1">#REF!</definedName>
    <definedName name="BExQ7XL2Q1GVUFL1F9KK0K0EXMWG" hidden="1">#REF!</definedName>
    <definedName name="BExQ8469L3ZRZ3KYZPYMSJIDL7Y5" localSheetId="19" hidden="1">#REF!</definedName>
    <definedName name="BExQ8469L3ZRZ3KYZPYMSJIDL7Y5" localSheetId="20" hidden="1">#REF!</definedName>
    <definedName name="BExQ8469L3ZRZ3KYZPYMSJIDL7Y5" hidden="1">#REF!</definedName>
    <definedName name="BExQ84MJB94HL3BWRN50M4NCB6Z0" localSheetId="19" hidden="1">#REF!</definedName>
    <definedName name="BExQ84MJB94HL3BWRN50M4NCB6Z0" localSheetId="20" hidden="1">#REF!</definedName>
    <definedName name="BExQ84MJB94HL3BWRN50M4NCB6Z0" hidden="1">#REF!</definedName>
    <definedName name="BExQ8583ZE00NW7T9OF11OT9IA14" localSheetId="19" hidden="1">#REF!</definedName>
    <definedName name="BExQ8583ZE00NW7T9OF11OT9IA14" localSheetId="20" hidden="1">#REF!</definedName>
    <definedName name="BExQ8583ZE00NW7T9OF11OT9IA14" hidden="1">#REF!</definedName>
    <definedName name="BExQ8A0RPE3IMIFIZLUE7KD2N21W" localSheetId="19" hidden="1">#REF!</definedName>
    <definedName name="BExQ8A0RPE3IMIFIZLUE7KD2N21W" localSheetId="20" hidden="1">#REF!</definedName>
    <definedName name="BExQ8A0RPE3IMIFIZLUE7KD2N21W" hidden="1">#REF!</definedName>
    <definedName name="BExQ8ABK6H1ADV2R2OYT8NFFYG2N" localSheetId="19" hidden="1">#REF!</definedName>
    <definedName name="BExQ8ABK6H1ADV2R2OYT8NFFYG2N" localSheetId="20" hidden="1">#REF!</definedName>
    <definedName name="BExQ8ABK6H1ADV2R2OYT8NFFYG2N" hidden="1">#REF!</definedName>
    <definedName name="BExQ8DM90XJ6GCJIK9LC5O82I2TJ" localSheetId="19" hidden="1">#REF!</definedName>
    <definedName name="BExQ8DM90XJ6GCJIK9LC5O82I2TJ" localSheetId="20" hidden="1">#REF!</definedName>
    <definedName name="BExQ8DM90XJ6GCJIK9LC5O82I2TJ" hidden="1">#REF!</definedName>
    <definedName name="BExQ8G0K46ZORA0QVQTDI7Z8LXGF" localSheetId="19" hidden="1">#REF!</definedName>
    <definedName name="BExQ8G0K46ZORA0QVQTDI7Z8LXGF" localSheetId="20" hidden="1">#REF!</definedName>
    <definedName name="BExQ8G0K46ZORA0QVQTDI7Z8LXGF" hidden="1">#REF!</definedName>
    <definedName name="BExQ8O3WEU8HNTTGKTW5T0QSKCLP" localSheetId="19" hidden="1">#REF!</definedName>
    <definedName name="BExQ8O3WEU8HNTTGKTW5T0QSKCLP" localSheetId="20" hidden="1">#REF!</definedName>
    <definedName name="BExQ8O3WEU8HNTTGKTW5T0QSKCLP" hidden="1">#REF!</definedName>
    <definedName name="BExQ8ZCEDBOBJA3D9LDP5TU2WYGR" localSheetId="19" hidden="1">#REF!</definedName>
    <definedName name="BExQ8ZCEDBOBJA3D9LDP5TU2WYGR" localSheetId="20" hidden="1">#REF!</definedName>
    <definedName name="BExQ8ZCEDBOBJA3D9LDP5TU2WYGR" hidden="1">#REF!</definedName>
    <definedName name="BExQ94LAW6MAQBWY25WTBFV5PPZJ" localSheetId="19" hidden="1">#REF!</definedName>
    <definedName name="BExQ94LAW6MAQBWY25WTBFV5PPZJ" localSheetId="20" hidden="1">#REF!</definedName>
    <definedName name="BExQ94LAW6MAQBWY25WTBFV5PPZJ" hidden="1">#REF!</definedName>
    <definedName name="BExQ968K8V66L55PCVI3B4VR4FW6" localSheetId="19" hidden="1">#REF!</definedName>
    <definedName name="BExQ968K8V66L55PCVI3B4VR4FW6" localSheetId="20" hidden="1">#REF!</definedName>
    <definedName name="BExQ968K8V66L55PCVI3B4VR4FW6" hidden="1">#REF!</definedName>
    <definedName name="BExQ97QIPOSSRK978N8P234Y1XA4" localSheetId="19" hidden="1">#REF!</definedName>
    <definedName name="BExQ97QIPOSSRK978N8P234Y1XA4" localSheetId="20" hidden="1">#REF!</definedName>
    <definedName name="BExQ97QIPOSSRK978N8P234Y1XA4" hidden="1">#REF!</definedName>
    <definedName name="BExQ9DFHXLBKBS9DWH05G83SL12Z" localSheetId="19" hidden="1">#REF!</definedName>
    <definedName name="BExQ9DFHXLBKBS9DWH05G83SL12Z" localSheetId="20" hidden="1">#REF!</definedName>
    <definedName name="BExQ9DFHXLBKBS9DWH05G83SL12Z" hidden="1">#REF!</definedName>
    <definedName name="BExQ9E6FBAXTHGF3RXANFIA77GXP" localSheetId="19" hidden="1">#REF!</definedName>
    <definedName name="BExQ9E6FBAXTHGF3RXANFIA77GXP" localSheetId="20" hidden="1">#REF!</definedName>
    <definedName name="BExQ9E6FBAXTHGF3RXANFIA77GXP" hidden="1">#REF!</definedName>
    <definedName name="BExQ9J4ID0TGFFFJSQ9PFAMXOYZ1" localSheetId="19" hidden="1">#REF!</definedName>
    <definedName name="BExQ9J4ID0TGFFFJSQ9PFAMXOYZ1" localSheetId="20" hidden="1">#REF!</definedName>
    <definedName name="BExQ9J4ID0TGFFFJSQ9PFAMXOYZ1" hidden="1">#REF!</definedName>
    <definedName name="BExQ9KX9734KIAK7IMRLHCPYDHO2" localSheetId="19" hidden="1">#REF!</definedName>
    <definedName name="BExQ9KX9734KIAK7IMRLHCPYDHO2" localSheetId="20" hidden="1">#REF!</definedName>
    <definedName name="BExQ9KX9734KIAK7IMRLHCPYDHO2" hidden="1">#REF!</definedName>
    <definedName name="BExQ9L81FF4I7816VTPFBDWVU4CW" localSheetId="19" hidden="1">#REF!</definedName>
    <definedName name="BExQ9L81FF4I7816VTPFBDWVU4CW" localSheetId="20" hidden="1">#REF!</definedName>
    <definedName name="BExQ9L81FF4I7816VTPFBDWVU4CW" hidden="1">#REF!</definedName>
    <definedName name="BExQ9M4E2ACZOWWWP1JJIQO8AHUM" localSheetId="19" hidden="1">#REF!</definedName>
    <definedName name="BExQ9M4E2ACZOWWWP1JJIQO8AHUM" localSheetId="20" hidden="1">#REF!</definedName>
    <definedName name="BExQ9M4E2ACZOWWWP1JJIQO8AHUM" hidden="1">#REF!</definedName>
    <definedName name="BExQ9TBCP5IJKSQLYEBE6FQLF16I" localSheetId="19" hidden="1">#REF!</definedName>
    <definedName name="BExQ9TBCP5IJKSQLYEBE6FQLF16I" localSheetId="20" hidden="1">#REF!</definedName>
    <definedName name="BExQ9TBCP5IJKSQLYEBE6FQLF16I" hidden="1">#REF!</definedName>
    <definedName name="BExQ9UTANMJCK7LJ4OQMD6F2Q01L" localSheetId="19" hidden="1">#REF!</definedName>
    <definedName name="BExQ9UTANMJCK7LJ4OQMD6F2Q01L" localSheetId="20" hidden="1">#REF!</definedName>
    <definedName name="BExQ9UTANMJCK7LJ4OQMD6F2Q01L" hidden="1">#REF!</definedName>
    <definedName name="BExQ9ZLYHWABXAA9NJDW8ZS0UQ9P" localSheetId="19" hidden="1">#REF!</definedName>
    <definedName name="BExQ9ZLYHWABXAA9NJDW8ZS0UQ9P" localSheetId="20" hidden="1">#REF!</definedName>
    <definedName name="BExQ9ZLYHWABXAA9NJDW8ZS0UQ9P" hidden="1">#REF!</definedName>
    <definedName name="BExQ9ZWQ19KSRZNZNPY6ZNWEST1J" localSheetId="19" hidden="1">#REF!</definedName>
    <definedName name="BExQ9ZWQ19KSRZNZNPY6ZNWEST1J" localSheetId="20" hidden="1">#REF!</definedName>
    <definedName name="BExQ9ZWQ19KSRZNZNPY6ZNWEST1J" hidden="1">#REF!</definedName>
    <definedName name="BExQA324HSCK40ENJUT9CS9EC71B" localSheetId="19" hidden="1">#REF!</definedName>
    <definedName name="BExQA324HSCK40ENJUT9CS9EC71B" localSheetId="20" hidden="1">#REF!</definedName>
    <definedName name="BExQA324HSCK40ENJUT9CS9EC71B" hidden="1">#REF!</definedName>
    <definedName name="BExQA55GY0STSNBWQCWN8E31ZXCS" localSheetId="19" hidden="1">#REF!</definedName>
    <definedName name="BExQA55GY0STSNBWQCWN8E31ZXCS" localSheetId="20" hidden="1">#REF!</definedName>
    <definedName name="BExQA55GY0STSNBWQCWN8E31ZXCS" hidden="1">#REF!</definedName>
    <definedName name="BExQA7URC7M82I0T9RUF90GCS15S" localSheetId="19" hidden="1">#REF!</definedName>
    <definedName name="BExQA7URC7M82I0T9RUF90GCS15S" localSheetId="20" hidden="1">#REF!</definedName>
    <definedName name="BExQA7URC7M82I0T9RUF90GCS15S" hidden="1">#REF!</definedName>
    <definedName name="BExQA9HZIN9XEMHEEVHT99UU9Z82" localSheetId="19" hidden="1">#REF!</definedName>
    <definedName name="BExQA9HZIN9XEMHEEVHT99UU9Z82" localSheetId="20" hidden="1">#REF!</definedName>
    <definedName name="BExQA9HZIN9XEMHEEVHT99UU9Z82" hidden="1">#REF!</definedName>
    <definedName name="BExQAELFYH92K8CJL155181UDORO" localSheetId="19" hidden="1">#REF!</definedName>
    <definedName name="BExQAELFYH92K8CJL155181UDORO" localSheetId="20" hidden="1">#REF!</definedName>
    <definedName name="BExQAELFYH92K8CJL155181UDORO" hidden="1">#REF!</definedName>
    <definedName name="BExQAG8PP8R5NJKNQD1U4QOSD6X5" localSheetId="19" hidden="1">#REF!</definedName>
    <definedName name="BExQAG8PP8R5NJKNQD1U4QOSD6X5" localSheetId="20" hidden="1">#REF!</definedName>
    <definedName name="BExQAG8PP8R5NJKNQD1U4QOSD6X5" hidden="1">#REF!</definedName>
    <definedName name="BExQAVTR32SDHZQ69KNYF6UXXKS2" localSheetId="19" hidden="1">#REF!</definedName>
    <definedName name="BExQAVTR32SDHZQ69KNYF6UXXKS2" localSheetId="20" hidden="1">#REF!</definedName>
    <definedName name="BExQAVTR32SDHZQ69KNYF6UXXKS2" hidden="1">#REF!</definedName>
    <definedName name="BExQBBETZJ7LHJ9CLAL3GEKQFEGR" localSheetId="19" hidden="1">#REF!</definedName>
    <definedName name="BExQBBETZJ7LHJ9CLAL3GEKQFEGR" localSheetId="20" hidden="1">#REF!</definedName>
    <definedName name="BExQBBETZJ7LHJ9CLAL3GEKQFEGR" hidden="1">#REF!</definedName>
    <definedName name="BExQBDICMZTSA1X73TMHNO4JSFLN" localSheetId="19" hidden="1">#REF!</definedName>
    <definedName name="BExQBDICMZTSA1X73TMHNO4JSFLN" localSheetId="20" hidden="1">#REF!</definedName>
    <definedName name="BExQBDICMZTSA1X73TMHNO4JSFLN" hidden="1">#REF!</definedName>
    <definedName name="BExQBEER6CRCRPSSL61S0OMH57ZA" localSheetId="19" hidden="1">#REF!</definedName>
    <definedName name="BExQBEER6CRCRPSSL61S0OMH57ZA" localSheetId="20" hidden="1">#REF!</definedName>
    <definedName name="BExQBEER6CRCRPSSL61S0OMH57ZA" hidden="1">#REF!</definedName>
    <definedName name="BExQBFR753FNBMC27WEQJT8UKANJ" localSheetId="19" hidden="1">#REF!</definedName>
    <definedName name="BExQBFR753FNBMC27WEQJT8UKANJ" localSheetId="20" hidden="1">#REF!</definedName>
    <definedName name="BExQBFR753FNBMC27WEQJT8UKANJ" hidden="1">#REF!</definedName>
    <definedName name="BExQBIGGY5TXI2FJVVZSLZ0LTZYH" localSheetId="19" hidden="1">#REF!</definedName>
    <definedName name="BExQBIGGY5TXI2FJVVZSLZ0LTZYH" localSheetId="20" hidden="1">#REF!</definedName>
    <definedName name="BExQBIGGY5TXI2FJVVZSLZ0LTZYH" hidden="1">#REF!</definedName>
    <definedName name="BExQBM1RUSIQ85LLMM2159BYDPIP" localSheetId="19" hidden="1">#REF!</definedName>
    <definedName name="BExQBM1RUSIQ85LLMM2159BYDPIP" localSheetId="20" hidden="1">#REF!</definedName>
    <definedName name="BExQBM1RUSIQ85LLMM2159BYDPIP" hidden="1">#REF!</definedName>
    <definedName name="BExQBOWE543K7PGA5S7SVU2QKPM3" localSheetId="19" hidden="1">#REF!</definedName>
    <definedName name="BExQBOWE543K7PGA5S7SVU2QKPM3" localSheetId="20" hidden="1">#REF!</definedName>
    <definedName name="BExQBOWE543K7PGA5S7SVU2QKPM3" hidden="1">#REF!</definedName>
    <definedName name="BExQBPSOZ47V81YAEURP0NQJNTJH" localSheetId="19" hidden="1">#REF!</definedName>
    <definedName name="BExQBPSOZ47V81YAEURP0NQJNTJH" localSheetId="20" hidden="1">#REF!</definedName>
    <definedName name="BExQBPSOZ47V81YAEURP0NQJNTJH" hidden="1">#REF!</definedName>
    <definedName name="BExQC5TWT21CGBKD0IHAXTIN2QB8" localSheetId="19" hidden="1">#REF!</definedName>
    <definedName name="BExQC5TWT21CGBKD0IHAXTIN2QB8" localSheetId="20" hidden="1">#REF!</definedName>
    <definedName name="BExQC5TWT21CGBKD0IHAXTIN2QB8" hidden="1">#REF!</definedName>
    <definedName name="BExQC94JL9F5GW4S8DQCAF4WB2DA" localSheetId="19" hidden="1">#REF!</definedName>
    <definedName name="BExQC94JL9F5GW4S8DQCAF4WB2DA" localSheetId="20" hidden="1">#REF!</definedName>
    <definedName name="BExQC94JL9F5GW4S8DQCAF4WB2DA" hidden="1">#REF!</definedName>
    <definedName name="BExQCKTD8AT0824LGWREXM1B5D1X" localSheetId="19" hidden="1">#REF!</definedName>
    <definedName name="BExQCKTD8AT0824LGWREXM1B5D1X" localSheetId="20" hidden="1">#REF!</definedName>
    <definedName name="BExQCKTD8AT0824LGWREXM1B5D1X" hidden="1">#REF!</definedName>
    <definedName name="BExQCQ7KF4HVXSD72FF3DJGNNO3M" localSheetId="19" hidden="1">#REF!</definedName>
    <definedName name="BExQCQ7KF4HVXSD72FF3DJGNNO3M" localSheetId="20" hidden="1">#REF!</definedName>
    <definedName name="BExQCQ7KF4HVXSD72FF3DJGNNO3M" hidden="1">#REF!</definedName>
    <definedName name="BExQCRPJXI0WNJUFFAC39C0PFUFK" localSheetId="19" hidden="1">#REF!</definedName>
    <definedName name="BExQCRPJXI0WNJUFFAC39C0PFUFK" localSheetId="20" hidden="1">#REF!</definedName>
    <definedName name="BExQCRPJXI0WNJUFFAC39C0PFUFK" hidden="1">#REF!</definedName>
    <definedName name="BExQD571YWOXKR2SX85K5MKQ0AO2" localSheetId="19" hidden="1">#REF!</definedName>
    <definedName name="BExQD571YWOXKR2SX85K5MKQ0AO2" localSheetId="20" hidden="1">#REF!</definedName>
    <definedName name="BExQD571YWOXKR2SX85K5MKQ0AO2" hidden="1">#REF!</definedName>
    <definedName name="BExQDB6VCHN8PNX8EA6JNIEQ2JC2" localSheetId="19" hidden="1">#REF!</definedName>
    <definedName name="BExQDB6VCHN8PNX8EA6JNIEQ2JC2" localSheetId="20" hidden="1">#REF!</definedName>
    <definedName name="BExQDB6VCHN8PNX8EA6JNIEQ2JC2" hidden="1">#REF!</definedName>
    <definedName name="BExQDE1B6U2Q9B73KBENABP71YM1" localSheetId="19" hidden="1">#REF!</definedName>
    <definedName name="BExQDE1B6U2Q9B73KBENABP71YM1" localSheetId="20" hidden="1">#REF!</definedName>
    <definedName name="BExQDE1B6U2Q9B73KBENABP71YM1" hidden="1">#REF!</definedName>
    <definedName name="BExQDGQCN7ZW41QDUHOBJUGQAX40" localSheetId="19" hidden="1">#REF!</definedName>
    <definedName name="BExQDGQCN7ZW41QDUHOBJUGQAX40" localSheetId="20" hidden="1">#REF!</definedName>
    <definedName name="BExQDGQCN7ZW41QDUHOBJUGQAX40" hidden="1">#REF!</definedName>
    <definedName name="BExQED8ZZUEH0WRNOHXI7V9TVC8K" localSheetId="19" hidden="1">#REF!</definedName>
    <definedName name="BExQED8ZZUEH0WRNOHXI7V9TVC8K" localSheetId="20" hidden="1">#REF!</definedName>
    <definedName name="BExQED8ZZUEH0WRNOHXI7V9TVC8K" hidden="1">#REF!</definedName>
    <definedName name="BExQEF1PIJIB9J24OB0M4X1WLBB0" localSheetId="19" hidden="1">#REF!</definedName>
    <definedName name="BExQEF1PIJIB9J24OB0M4X1WLBB0" localSheetId="20" hidden="1">#REF!</definedName>
    <definedName name="BExQEF1PIJIB9J24OB0M4X1WLBB0" hidden="1">#REF!</definedName>
    <definedName name="BExQEMUA4HEFM4OVO8M8MA8PIAW1" localSheetId="19" hidden="1">#REF!</definedName>
    <definedName name="BExQEMUA4HEFM4OVO8M8MA8PIAW1" localSheetId="20" hidden="1">#REF!</definedName>
    <definedName name="BExQEMUA4HEFM4OVO8M8MA8PIAW1" hidden="1">#REF!</definedName>
    <definedName name="BExQEP38QPDKB85WG2WOL17IMB5S" localSheetId="19" hidden="1">#REF!</definedName>
    <definedName name="BExQEP38QPDKB85WG2WOL17IMB5S" localSheetId="20" hidden="1">#REF!</definedName>
    <definedName name="BExQEP38QPDKB85WG2WOL17IMB5S" hidden="1">#REF!</definedName>
    <definedName name="BExQEQ4XZQFIKUXNU9H7WE7AMZ1U" localSheetId="19" hidden="1">#REF!</definedName>
    <definedName name="BExQEQ4XZQFIKUXNU9H7WE7AMZ1U" localSheetId="20" hidden="1">#REF!</definedName>
    <definedName name="BExQEQ4XZQFIKUXNU9H7WE7AMZ1U" hidden="1">#REF!</definedName>
    <definedName name="BExQF1OEB07CRAP6ALNNMJNJ3P2D" localSheetId="19" hidden="1">#REF!</definedName>
    <definedName name="BExQF1OEB07CRAP6ALNNMJNJ3P2D" localSheetId="20" hidden="1">#REF!</definedName>
    <definedName name="BExQF1OEB07CRAP6ALNNMJNJ3P2D" hidden="1">#REF!</definedName>
    <definedName name="BExQF8KKL224NYD20XYLLM2RE7EW" localSheetId="19" hidden="1">#REF!</definedName>
    <definedName name="BExQF8KKL224NYD20XYLLM2RE7EW" localSheetId="20" hidden="1">#REF!</definedName>
    <definedName name="BExQF8KKL224NYD20XYLLM2RE7EW" hidden="1">#REF!</definedName>
    <definedName name="BExQF9X2AQPFJZTCHTU5PTTR0JAH" localSheetId="19" hidden="1">#REF!</definedName>
    <definedName name="BExQF9X2AQPFJZTCHTU5PTTR0JAH" localSheetId="20" hidden="1">#REF!</definedName>
    <definedName name="BExQF9X2AQPFJZTCHTU5PTTR0JAH" hidden="1">#REF!</definedName>
    <definedName name="BExQFAINO9ODQZX6NSM8EBTRD04E" localSheetId="19" hidden="1">#REF!</definedName>
    <definedName name="BExQFAINO9ODQZX6NSM8EBTRD04E" localSheetId="20" hidden="1">#REF!</definedName>
    <definedName name="BExQFAINO9ODQZX6NSM8EBTRD04E" hidden="1">#REF!</definedName>
    <definedName name="BExQFC0M9KKFMQKPLPEO2RQDB7MM" localSheetId="19" hidden="1">#REF!</definedName>
    <definedName name="BExQFC0M9KKFMQKPLPEO2RQDB7MM" localSheetId="20" hidden="1">#REF!</definedName>
    <definedName name="BExQFC0M9KKFMQKPLPEO2RQDB7MM" hidden="1">#REF!</definedName>
    <definedName name="BExQFEEV7627R8TYZCM28C6V6WHE" localSheetId="19" hidden="1">#REF!</definedName>
    <definedName name="BExQFEEV7627R8TYZCM28C6V6WHE" localSheetId="20" hidden="1">#REF!</definedName>
    <definedName name="BExQFEEV7627R8TYZCM28C6V6WHE" hidden="1">#REF!</definedName>
    <definedName name="BExQFEK8NUD04X2OBRA275ADPSDL" localSheetId="19" hidden="1">#REF!</definedName>
    <definedName name="BExQFEK8NUD04X2OBRA275ADPSDL" localSheetId="20" hidden="1">#REF!</definedName>
    <definedName name="BExQFEK8NUD04X2OBRA275ADPSDL" hidden="1">#REF!</definedName>
    <definedName name="BExQFGYIWDR4W0YF7XR6E4EWWJ02" localSheetId="19" hidden="1">#REF!</definedName>
    <definedName name="BExQFGYIWDR4W0YF7XR6E4EWWJ02" localSheetId="20" hidden="1">#REF!</definedName>
    <definedName name="BExQFGYIWDR4W0YF7XR6E4EWWJ02" hidden="1">#REF!</definedName>
    <definedName name="BExQFPNFKA36IAPS22LAUMBDI4KE" localSheetId="19" hidden="1">#REF!</definedName>
    <definedName name="BExQFPNFKA36IAPS22LAUMBDI4KE" localSheetId="20" hidden="1">#REF!</definedName>
    <definedName name="BExQFPNFKA36IAPS22LAUMBDI4KE" hidden="1">#REF!</definedName>
    <definedName name="BExQFPSWEMA8WBUZ4WK20LR13VSU" localSheetId="19" hidden="1">#REF!</definedName>
    <definedName name="BExQFPSWEMA8WBUZ4WK20LR13VSU" localSheetId="20" hidden="1">#REF!</definedName>
    <definedName name="BExQFPSWEMA8WBUZ4WK20LR13VSU" hidden="1">#REF!</definedName>
    <definedName name="BExQFVSPOSCCPF1TLJPIWYWYB8A9" localSheetId="19" hidden="1">#REF!</definedName>
    <definedName name="BExQFVSPOSCCPF1TLJPIWYWYB8A9" localSheetId="20" hidden="1">#REF!</definedName>
    <definedName name="BExQFVSPOSCCPF1TLJPIWYWYB8A9" hidden="1">#REF!</definedName>
    <definedName name="BExQFWJQXNQAW6LUMOEDS6KMJMYL" localSheetId="19" hidden="1">#REF!</definedName>
    <definedName name="BExQFWJQXNQAW6LUMOEDS6KMJMYL" localSheetId="20" hidden="1">#REF!</definedName>
    <definedName name="BExQFWJQXNQAW6LUMOEDS6KMJMYL" hidden="1">#REF!</definedName>
    <definedName name="BExQG8TYRD2G42UA5ZPCRLNKUDMX" localSheetId="19" hidden="1">#REF!</definedName>
    <definedName name="BExQG8TYRD2G42UA5ZPCRLNKUDMX" localSheetId="20" hidden="1">#REF!</definedName>
    <definedName name="BExQG8TYRD2G42UA5ZPCRLNKUDMX" hidden="1">#REF!</definedName>
    <definedName name="BExQGGBQ2CMSPV4NV4RA7NMBQER6" localSheetId="19" hidden="1">#REF!</definedName>
    <definedName name="BExQGGBQ2CMSPV4NV4RA7NMBQER6" localSheetId="20" hidden="1">#REF!</definedName>
    <definedName name="BExQGGBQ2CMSPV4NV4RA7NMBQER6" hidden="1">#REF!</definedName>
    <definedName name="BExQGO48J9MPCDQ96RBB9UN9AIGT" localSheetId="19" hidden="1">#REF!</definedName>
    <definedName name="BExQGO48J9MPCDQ96RBB9UN9AIGT" localSheetId="20" hidden="1">#REF!</definedName>
    <definedName name="BExQGO48J9MPCDQ96RBB9UN9AIGT" hidden="1">#REF!</definedName>
    <definedName name="BExQGSBB6MJWDW7AYWA0MSFTXKRR" localSheetId="19" hidden="1">#REF!</definedName>
    <definedName name="BExQGSBB6MJWDW7AYWA0MSFTXKRR" localSheetId="20" hidden="1">#REF!</definedName>
    <definedName name="BExQGSBB6MJWDW7AYWA0MSFTXKRR" hidden="1">#REF!</definedName>
    <definedName name="BExQH0UURAJ13AVO5UI04HSRGVYW" localSheetId="19" hidden="1">#REF!</definedName>
    <definedName name="BExQH0UURAJ13AVO5UI04HSRGVYW" localSheetId="20" hidden="1">#REF!</definedName>
    <definedName name="BExQH0UURAJ13AVO5UI04HSRGVYW" hidden="1">#REF!</definedName>
    <definedName name="BExQH5I0FUT0822E2ITR6M5724UF" localSheetId="19" hidden="1">#REF!</definedName>
    <definedName name="BExQH5I0FUT0822E2ITR6M5724UF" localSheetId="20" hidden="1">#REF!</definedName>
    <definedName name="BExQH5I0FUT0822E2ITR6M5724UF" hidden="1">#REF!</definedName>
    <definedName name="BExQH6ZZY0NR8SE48PSI9D0CU1TC" localSheetId="19" hidden="1">#REF!</definedName>
    <definedName name="BExQH6ZZY0NR8SE48PSI9D0CU1TC" localSheetId="20" hidden="1">#REF!</definedName>
    <definedName name="BExQH6ZZY0NR8SE48PSI9D0CU1TC" hidden="1">#REF!</definedName>
    <definedName name="BExQH9P2MCXAJOVEO4GFQT6MNW22" localSheetId="19" hidden="1">#REF!</definedName>
    <definedName name="BExQH9P2MCXAJOVEO4GFQT6MNW22" localSheetId="20" hidden="1">#REF!</definedName>
    <definedName name="BExQH9P2MCXAJOVEO4GFQT6MNW22" hidden="1">#REF!</definedName>
    <definedName name="BExQHCZSBYUY8OKKJXFYWKBBM6AH" localSheetId="19" hidden="1">#REF!</definedName>
    <definedName name="BExQHCZSBYUY8OKKJXFYWKBBM6AH" localSheetId="20" hidden="1">#REF!</definedName>
    <definedName name="BExQHCZSBYUY8OKKJXFYWKBBM6AH" hidden="1">#REF!</definedName>
    <definedName name="BExQHML1J3V7M9VZ3S2S198637RP" localSheetId="19" hidden="1">#REF!</definedName>
    <definedName name="BExQHML1J3V7M9VZ3S2S198637RP" localSheetId="20" hidden="1">#REF!</definedName>
    <definedName name="BExQHML1J3V7M9VZ3S2S198637RP" hidden="1">#REF!</definedName>
    <definedName name="BExQHPKXZ1K33V2F90NZIQRZYIAW" localSheetId="19" hidden="1">#REF!</definedName>
    <definedName name="BExQHPKXZ1K33V2F90NZIQRZYIAW" localSheetId="20" hidden="1">#REF!</definedName>
    <definedName name="BExQHPKXZ1K33V2F90NZIQRZYIAW" hidden="1">#REF!</definedName>
    <definedName name="BExQHRDNW8YFGT2B35K9CYSS1VAI" localSheetId="19" hidden="1">#REF!</definedName>
    <definedName name="BExQHRDNW8YFGT2B35K9CYSS1VAI" localSheetId="20" hidden="1">#REF!</definedName>
    <definedName name="BExQHRDNW8YFGT2B35K9CYSS1VAI" hidden="1">#REF!</definedName>
    <definedName name="BExQHRZ9FBLUG6G6CC88UZA6V39L" localSheetId="19" hidden="1">#REF!</definedName>
    <definedName name="BExQHRZ9FBLUG6G6CC88UZA6V39L" localSheetId="20" hidden="1">#REF!</definedName>
    <definedName name="BExQHRZ9FBLUG6G6CC88UZA6V39L" hidden="1">#REF!</definedName>
    <definedName name="BExQHVF9KD06AG2RXUQJ9X4PVGX4" localSheetId="19" hidden="1">#REF!</definedName>
    <definedName name="BExQHVF9KD06AG2RXUQJ9X4PVGX4" localSheetId="20" hidden="1">#REF!</definedName>
    <definedName name="BExQHVF9KD06AG2RXUQJ9X4PVGX4" hidden="1">#REF!</definedName>
    <definedName name="BExQHZBHVN2L4HC7ACTR73T5OCV0" localSheetId="19" hidden="1">#REF!</definedName>
    <definedName name="BExQHZBHVN2L4HC7ACTR73T5OCV0" localSheetId="20" hidden="1">#REF!</definedName>
    <definedName name="BExQHZBHVN2L4HC7ACTR73T5OCV0" hidden="1">#REF!</definedName>
    <definedName name="BExQI3O3BBL6MXZNJD1S3UD8WBUU" localSheetId="19" hidden="1">#REF!</definedName>
    <definedName name="BExQI3O3BBL6MXZNJD1S3UD8WBUU" localSheetId="20" hidden="1">#REF!</definedName>
    <definedName name="BExQI3O3BBL6MXZNJD1S3UD8WBUU" hidden="1">#REF!</definedName>
    <definedName name="BExQI7431UOEBYKYPVVMNXBZ2ZP2" localSheetId="19" hidden="1">#REF!</definedName>
    <definedName name="BExQI7431UOEBYKYPVVMNXBZ2ZP2" localSheetId="20" hidden="1">#REF!</definedName>
    <definedName name="BExQI7431UOEBYKYPVVMNXBZ2ZP2" hidden="1">#REF!</definedName>
    <definedName name="BExQI85V9TNLDJT5LTRZS10Y26SG" localSheetId="19" hidden="1">#REF!</definedName>
    <definedName name="BExQI85V9TNLDJT5LTRZS10Y26SG" localSheetId="20" hidden="1">#REF!</definedName>
    <definedName name="BExQI85V9TNLDJT5LTRZS10Y26SG" hidden="1">#REF!</definedName>
    <definedName name="BExQI9ICYVAAXE7L1BQSE1VWSQA9" localSheetId="19" hidden="1">#REF!</definedName>
    <definedName name="BExQI9ICYVAAXE7L1BQSE1VWSQA9" localSheetId="20" hidden="1">#REF!</definedName>
    <definedName name="BExQI9ICYVAAXE7L1BQSE1VWSQA9" hidden="1">#REF!</definedName>
    <definedName name="BExQIAPKHVEV8CU1L3TTHJW67FJ5" localSheetId="19" hidden="1">#REF!</definedName>
    <definedName name="BExQIAPKHVEV8CU1L3TTHJW67FJ5" localSheetId="20" hidden="1">#REF!</definedName>
    <definedName name="BExQIAPKHVEV8CU1L3TTHJW67FJ5" hidden="1">#REF!</definedName>
    <definedName name="BExQIAV02RGEQG6AF0CWXU3MS9BZ" localSheetId="19" hidden="1">#REF!</definedName>
    <definedName name="BExQIAV02RGEQG6AF0CWXU3MS9BZ" localSheetId="20" hidden="1">#REF!</definedName>
    <definedName name="BExQIAV02RGEQG6AF0CWXU3MS9BZ" hidden="1">#REF!</definedName>
    <definedName name="BExQIBB4I3Z6AUU0HYV1DHRS13M4" localSheetId="19" hidden="1">#REF!</definedName>
    <definedName name="BExQIBB4I3Z6AUU0HYV1DHRS13M4" localSheetId="20" hidden="1">#REF!</definedName>
    <definedName name="BExQIBB4I3Z6AUU0HYV1DHRS13M4" hidden="1">#REF!</definedName>
    <definedName name="BExQIBWPAXU7HJZLKGJZY3EB7MIS" localSheetId="19" hidden="1">#REF!</definedName>
    <definedName name="BExQIBWPAXU7HJZLKGJZY3EB7MIS" localSheetId="20" hidden="1">#REF!</definedName>
    <definedName name="BExQIBWPAXU7HJZLKGJZY3EB7MIS" hidden="1">#REF!</definedName>
    <definedName name="BExQIHLP9AT969BKBF22IGW76GLI" localSheetId="19" hidden="1">#REF!</definedName>
    <definedName name="BExQIHLP9AT969BKBF22IGW76GLI" localSheetId="20" hidden="1">#REF!</definedName>
    <definedName name="BExQIHLP9AT969BKBF22IGW76GLI" hidden="1">#REF!</definedName>
    <definedName name="BExQIS8O6R36CI01XRY9ISM99TW9" localSheetId="19" hidden="1">#REF!</definedName>
    <definedName name="BExQIS8O6R36CI01XRY9ISM99TW9" localSheetId="20" hidden="1">#REF!</definedName>
    <definedName name="BExQIS8O6R36CI01XRY9ISM99TW9" hidden="1">#REF!</definedName>
    <definedName name="BExQIVJB9MJ25NDUHTCVMSODJY2C" localSheetId="19" hidden="1">#REF!</definedName>
    <definedName name="BExQIVJB9MJ25NDUHTCVMSODJY2C" localSheetId="20" hidden="1">#REF!</definedName>
    <definedName name="BExQIVJB9MJ25NDUHTCVMSODJY2C" hidden="1">#REF!</definedName>
    <definedName name="BExQIWAEMVTWAU39DWIXT17K2A9Z" localSheetId="19" hidden="1">#REF!</definedName>
    <definedName name="BExQIWAEMVTWAU39DWIXT17K2A9Z" localSheetId="20" hidden="1">#REF!</definedName>
    <definedName name="BExQIWAEMVTWAU39DWIXT17K2A9Z" hidden="1">#REF!</definedName>
    <definedName name="BExQJ72T8UR0U461ZLEGOOEPCDIG" localSheetId="19" hidden="1">#REF!</definedName>
    <definedName name="BExQJ72T8UR0U461ZLEGOOEPCDIG" localSheetId="20" hidden="1">#REF!</definedName>
    <definedName name="BExQJ72T8UR0U461ZLEGOOEPCDIG" hidden="1">#REF!</definedName>
    <definedName name="BExQJAZ2QDORCR0K8PR9VHQZ4Y3P" localSheetId="19" hidden="1">#REF!</definedName>
    <definedName name="BExQJAZ2QDORCR0K8PR9VHQZ4Y3P" localSheetId="20" hidden="1">#REF!</definedName>
    <definedName name="BExQJAZ2QDORCR0K8PR9VHQZ4Y3P" hidden="1">#REF!</definedName>
    <definedName name="BExQJBF7LAX128WR7VTMJC88ZLPG" localSheetId="19" hidden="1">#REF!</definedName>
    <definedName name="BExQJBF7LAX128WR7VTMJC88ZLPG" localSheetId="20" hidden="1">#REF!</definedName>
    <definedName name="BExQJBF7LAX128WR7VTMJC88ZLPG" hidden="1">#REF!</definedName>
    <definedName name="BExQJEVCKX6KZHNCLYXY7D0MX5KN" localSheetId="19" hidden="1">#REF!</definedName>
    <definedName name="BExQJEVCKX6KZHNCLYXY7D0MX5KN" localSheetId="20" hidden="1">#REF!</definedName>
    <definedName name="BExQJEVCKX6KZHNCLYXY7D0MX5KN" hidden="1">#REF!</definedName>
    <definedName name="BExQJJYSDX8B0J1QGF2HL071KKA3" localSheetId="19" hidden="1">#REF!</definedName>
    <definedName name="BExQJJYSDX8B0J1QGF2HL071KKA3" localSheetId="20" hidden="1">#REF!</definedName>
    <definedName name="BExQJJYSDX8B0J1QGF2HL071KKA3" hidden="1">#REF!</definedName>
    <definedName name="BExQK1HV6SQQ7CP8H8IUKI9TYXTD" localSheetId="19" hidden="1">#REF!</definedName>
    <definedName name="BExQK1HV6SQQ7CP8H8IUKI9TYXTD" localSheetId="20" hidden="1">#REF!</definedName>
    <definedName name="BExQK1HV6SQQ7CP8H8IUKI9TYXTD" hidden="1">#REF!</definedName>
    <definedName name="BExQK3LE5CSBW1E4H4KHW548FL2R" localSheetId="19" hidden="1">#REF!</definedName>
    <definedName name="BExQK3LE5CSBW1E4H4KHW548FL2R" localSheetId="20" hidden="1">#REF!</definedName>
    <definedName name="BExQK3LE5CSBW1E4H4KHW548FL2R" hidden="1">#REF!</definedName>
    <definedName name="BExQKG6LD6PLNDGNGO9DJXY865BR" localSheetId="19" hidden="1">#REF!</definedName>
    <definedName name="BExQKG6LD6PLNDGNGO9DJXY865BR" localSheetId="20" hidden="1">#REF!</definedName>
    <definedName name="BExQKG6LD6PLNDGNGO9DJXY865BR" hidden="1">#REF!</definedName>
    <definedName name="BExQKUKG8I4CGS9QYSD0H7NHP4JN" localSheetId="19" hidden="1">#REF!</definedName>
    <definedName name="BExQKUKG8I4CGS9QYSD0H7NHP4JN" localSheetId="20" hidden="1">#REF!</definedName>
    <definedName name="BExQKUKG8I4CGS9QYSD0H7NHP4JN" hidden="1">#REF!</definedName>
    <definedName name="BExQL2NSE8OYZFXQH8A23RMVMFW7" localSheetId="19" hidden="1">#REF!</definedName>
    <definedName name="BExQL2NSE8OYZFXQH8A23RMVMFW7" localSheetId="20" hidden="1">#REF!</definedName>
    <definedName name="BExQL2NSE8OYZFXQH8A23RMVMFW7" hidden="1">#REF!</definedName>
    <definedName name="BExQLE1TOW3A287TQB0AVWENT8O1" localSheetId="19" hidden="1">#REF!</definedName>
    <definedName name="BExQLE1TOW3A287TQB0AVWENT8O1" localSheetId="20" hidden="1">#REF!</definedName>
    <definedName name="BExQLE1TOW3A287TQB0AVWENT8O1" hidden="1">#REF!</definedName>
    <definedName name="BExRYOYB4A3E5F6MTROY69LR0PMG" localSheetId="19" hidden="1">#REF!</definedName>
    <definedName name="BExRYOYB4A3E5F6MTROY69LR0PMG" localSheetId="20" hidden="1">#REF!</definedName>
    <definedName name="BExRYOYB4A3E5F6MTROY69LR0PMG" hidden="1">#REF!</definedName>
    <definedName name="BExRYZLA9EW71H4SXQR525S72LLP" localSheetId="19" hidden="1">#REF!</definedName>
    <definedName name="BExRYZLA9EW71H4SXQR525S72LLP" localSheetId="20" hidden="1">#REF!</definedName>
    <definedName name="BExRYZLA9EW71H4SXQR525S72LLP" hidden="1">#REF!</definedName>
    <definedName name="BExRZ66M8G9FQ0VFP077QSZBSOA5" localSheetId="19" hidden="1">#REF!</definedName>
    <definedName name="BExRZ66M8G9FQ0VFP077QSZBSOA5" localSheetId="20" hidden="1">#REF!</definedName>
    <definedName name="BExRZ66M8G9FQ0VFP077QSZBSOA5" hidden="1">#REF!</definedName>
    <definedName name="BExRZ8FMQQL46I8AQWU17LRNZD5T" localSheetId="19" hidden="1">#REF!</definedName>
    <definedName name="BExRZ8FMQQL46I8AQWU17LRNZD5T" localSheetId="20" hidden="1">#REF!</definedName>
    <definedName name="BExRZ8FMQQL46I8AQWU17LRNZD5T" hidden="1">#REF!</definedName>
    <definedName name="BExRZIRRIXRUMZ5GOO95S7460BMP" localSheetId="19" hidden="1">#REF!</definedName>
    <definedName name="BExRZIRRIXRUMZ5GOO95S7460BMP" localSheetId="20" hidden="1">#REF!</definedName>
    <definedName name="BExRZIRRIXRUMZ5GOO95S7460BMP" hidden="1">#REF!</definedName>
    <definedName name="BExRZJTNBKKPK7SB4LA31O3OH6PO" localSheetId="19" hidden="1">#REF!</definedName>
    <definedName name="BExRZJTNBKKPK7SB4LA31O3OH6PO" localSheetId="20" hidden="1">#REF!</definedName>
    <definedName name="BExRZJTNBKKPK7SB4LA31O3OH6PO" hidden="1">#REF!</definedName>
    <definedName name="BExRZK9RAHMM0ZLTNSK7A4LDC42D" localSheetId="19" hidden="1">#REF!</definedName>
    <definedName name="BExRZK9RAHMM0ZLTNSK7A4LDC42D" localSheetId="20" hidden="1">#REF!</definedName>
    <definedName name="BExRZK9RAHMM0ZLTNSK7A4LDC42D" hidden="1">#REF!</definedName>
    <definedName name="BExRZNF461H0WDF36L3U0UQSJGZB" localSheetId="19" hidden="1">#REF!</definedName>
    <definedName name="BExRZNF461H0WDF36L3U0UQSJGZB" localSheetId="20" hidden="1">#REF!</definedName>
    <definedName name="BExRZNF461H0WDF36L3U0UQSJGZB" hidden="1">#REF!</definedName>
    <definedName name="BExRZOGSR69INI6GAEPHDWSNK5Q4" localSheetId="19" hidden="1">#REF!</definedName>
    <definedName name="BExRZOGSR69INI6GAEPHDWSNK5Q4" localSheetId="20" hidden="1">#REF!</definedName>
    <definedName name="BExRZOGSR69INI6GAEPHDWSNK5Q4" hidden="1">#REF!</definedName>
    <definedName name="BExS0ASQBKRTPDWFK0KUDFOS9LE5" localSheetId="19" hidden="1">#REF!</definedName>
    <definedName name="BExS0ASQBKRTPDWFK0KUDFOS9LE5" localSheetId="20" hidden="1">#REF!</definedName>
    <definedName name="BExS0ASQBKRTPDWFK0KUDFOS9LE5" hidden="1">#REF!</definedName>
    <definedName name="BExS0GHQUF6YT0RU3TKDEO8CSJYB" localSheetId="19" hidden="1">#REF!</definedName>
    <definedName name="BExS0GHQUF6YT0RU3TKDEO8CSJYB" localSheetId="20" hidden="1">#REF!</definedName>
    <definedName name="BExS0GHQUF6YT0RU3TKDEO8CSJYB" hidden="1">#REF!</definedName>
    <definedName name="BExS0K8IHC45I78DMZBOJ1P13KQA" localSheetId="19" hidden="1">#REF!</definedName>
    <definedName name="BExS0K8IHC45I78DMZBOJ1P13KQA" localSheetId="20" hidden="1">#REF!</definedName>
    <definedName name="BExS0K8IHC45I78DMZBOJ1P13KQA" hidden="1">#REF!</definedName>
    <definedName name="BExS0L4WP69XXUFHED98XIEPB593" localSheetId="19" hidden="1">#REF!</definedName>
    <definedName name="BExS0L4WP69XXUFHED98XIEPB593" localSheetId="20" hidden="1">#REF!</definedName>
    <definedName name="BExS0L4WP69XXUFHED98XIEPB593" hidden="1">#REF!</definedName>
    <definedName name="BExS0Z2O2N4AJXFEPN87NU9ZGAHG" localSheetId="19" hidden="1">#REF!</definedName>
    <definedName name="BExS0Z2O2N4AJXFEPN87NU9ZGAHG" localSheetId="20" hidden="1">#REF!</definedName>
    <definedName name="BExS0Z2O2N4AJXFEPN87NU9ZGAHG" hidden="1">#REF!</definedName>
    <definedName name="BExS15IJV0WW662NXQUVT3FGP4ST" localSheetId="19" hidden="1">#REF!</definedName>
    <definedName name="BExS15IJV0WW662NXQUVT3FGP4ST" localSheetId="20" hidden="1">#REF!</definedName>
    <definedName name="BExS15IJV0WW662NXQUVT3FGP4ST" hidden="1">#REF!</definedName>
    <definedName name="BExS18T8TBNEPF4AU1VJ268XLF3L" localSheetId="19" hidden="1">#REF!</definedName>
    <definedName name="BExS18T8TBNEPF4AU1VJ268XLF3L" localSheetId="20" hidden="1">#REF!</definedName>
    <definedName name="BExS18T8TBNEPF4AU1VJ268XLF3L" hidden="1">#REF!</definedName>
    <definedName name="BExS194110MR25BYJI3CJ2EGZ8XT" localSheetId="19" hidden="1">#REF!</definedName>
    <definedName name="BExS194110MR25BYJI3CJ2EGZ8XT" localSheetId="20" hidden="1">#REF!</definedName>
    <definedName name="BExS194110MR25BYJI3CJ2EGZ8XT" hidden="1">#REF!</definedName>
    <definedName name="BExS1BNVGNSGD4EP90QL8WXYWZ66" localSheetId="19" hidden="1">#REF!</definedName>
    <definedName name="BExS1BNVGNSGD4EP90QL8WXYWZ66" localSheetId="20" hidden="1">#REF!</definedName>
    <definedName name="BExS1BNVGNSGD4EP90QL8WXYWZ66" hidden="1">#REF!</definedName>
    <definedName name="BExS1UE39N6NCND7MAARSBWXS6HU" localSheetId="19" hidden="1">#REF!</definedName>
    <definedName name="BExS1UE39N6NCND7MAARSBWXS6HU" localSheetId="20" hidden="1">#REF!</definedName>
    <definedName name="BExS1UE39N6NCND7MAARSBWXS6HU" hidden="1">#REF!</definedName>
    <definedName name="BExS226HTWL5WVC76MP5A1IBI8WD" localSheetId="19" hidden="1">#REF!</definedName>
    <definedName name="BExS226HTWL5WVC76MP5A1IBI8WD" localSheetId="20" hidden="1">#REF!</definedName>
    <definedName name="BExS226HTWL5WVC76MP5A1IBI8WD" hidden="1">#REF!</definedName>
    <definedName name="BExS26OI2QNNAH2WMDD95Z400048" localSheetId="19" hidden="1">#REF!</definedName>
    <definedName name="BExS26OI2QNNAH2WMDD95Z400048" localSheetId="20" hidden="1">#REF!</definedName>
    <definedName name="BExS26OI2QNNAH2WMDD95Z400048" hidden="1">#REF!</definedName>
    <definedName name="BExS2D4EI622QRKZKVDPRE66M4XA" localSheetId="19" hidden="1">#REF!</definedName>
    <definedName name="BExS2D4EI622QRKZKVDPRE66M4XA" localSheetId="20" hidden="1">#REF!</definedName>
    <definedName name="BExS2D4EI622QRKZKVDPRE66M4XA" hidden="1">#REF!</definedName>
    <definedName name="BExS2DF6B4ZUF3VZLI4G6LJ3BF38" localSheetId="19" hidden="1">#REF!</definedName>
    <definedName name="BExS2DF6B4ZUF3VZLI4G6LJ3BF38" localSheetId="20" hidden="1">#REF!</definedName>
    <definedName name="BExS2DF6B4ZUF3VZLI4G6LJ3BF38" hidden="1">#REF!</definedName>
    <definedName name="BExS2GKEA6VM3PDWKD7XI0KRUHTW" localSheetId="19" hidden="1">#REF!</definedName>
    <definedName name="BExS2GKEA6VM3PDWKD7XI0KRUHTW" localSheetId="20" hidden="1">#REF!</definedName>
    <definedName name="BExS2GKEA6VM3PDWKD7XI0KRUHTW" hidden="1">#REF!</definedName>
    <definedName name="BExS2I2HVU314TXI2DYFRY8XV913" localSheetId="19" hidden="1">#REF!</definedName>
    <definedName name="BExS2I2HVU314TXI2DYFRY8XV913" localSheetId="20" hidden="1">#REF!</definedName>
    <definedName name="BExS2I2HVU314TXI2DYFRY8XV913" hidden="1">#REF!</definedName>
    <definedName name="BExS2QB5FS5LYTFYO4BROTWG3OV5" localSheetId="19" hidden="1">#REF!</definedName>
    <definedName name="BExS2QB5FS5LYTFYO4BROTWG3OV5" localSheetId="20" hidden="1">#REF!</definedName>
    <definedName name="BExS2QB5FS5LYTFYO4BROTWG3OV5" hidden="1">#REF!</definedName>
    <definedName name="BExS2TLU1HONYV6S3ZD9T12D7CIG" localSheetId="19" hidden="1">#REF!</definedName>
    <definedName name="BExS2TLU1HONYV6S3ZD9T12D7CIG" localSheetId="20" hidden="1">#REF!</definedName>
    <definedName name="BExS2TLU1HONYV6S3ZD9T12D7CIG" hidden="1">#REF!</definedName>
    <definedName name="BExS2WLQUVBRZJWQTWUU4CYDY4IN" localSheetId="19" hidden="1">#REF!</definedName>
    <definedName name="BExS2WLQUVBRZJWQTWUU4CYDY4IN" localSheetId="20" hidden="1">#REF!</definedName>
    <definedName name="BExS2WLQUVBRZJWQTWUU4CYDY4IN" hidden="1">#REF!</definedName>
    <definedName name="BExS2YJQV4NUX6135T90Z1Y5R26Q" localSheetId="19" hidden="1">#REF!</definedName>
    <definedName name="BExS2YJQV4NUX6135T90Z1Y5R26Q" localSheetId="20" hidden="1">#REF!</definedName>
    <definedName name="BExS2YJQV4NUX6135T90Z1Y5R26Q" hidden="1">#REF!</definedName>
    <definedName name="BExS318UV9I2FXPQQWUKKX00QLPJ" localSheetId="19" hidden="1">#REF!</definedName>
    <definedName name="BExS318UV9I2FXPQQWUKKX00QLPJ" localSheetId="20" hidden="1">#REF!</definedName>
    <definedName name="BExS318UV9I2FXPQQWUKKX00QLPJ" hidden="1">#REF!</definedName>
    <definedName name="BExS3LBS0SMTHALVM4NRI1BAV1NP" localSheetId="19" hidden="1">#REF!</definedName>
    <definedName name="BExS3LBS0SMTHALVM4NRI1BAV1NP" localSheetId="20" hidden="1">#REF!</definedName>
    <definedName name="BExS3LBS0SMTHALVM4NRI1BAV1NP" hidden="1">#REF!</definedName>
    <definedName name="BExS3MTQ75VBXDGEBURP6YT8RROE" localSheetId="19" hidden="1">#REF!</definedName>
    <definedName name="BExS3MTQ75VBXDGEBURP6YT8RROE" localSheetId="20" hidden="1">#REF!</definedName>
    <definedName name="BExS3MTQ75VBXDGEBURP6YT8RROE" hidden="1">#REF!</definedName>
    <definedName name="BExS3OMGYO0DFN5186UFKEXZ2RX3" localSheetId="19" hidden="1">#REF!</definedName>
    <definedName name="BExS3OMGYO0DFN5186UFKEXZ2RX3" localSheetId="20" hidden="1">#REF!</definedName>
    <definedName name="BExS3OMGYO0DFN5186UFKEXZ2RX3" hidden="1">#REF!</definedName>
    <definedName name="BExS3SDERJ27OER67TIGOVZU13A2" localSheetId="19" hidden="1">#REF!</definedName>
    <definedName name="BExS3SDERJ27OER67TIGOVZU13A2" localSheetId="20" hidden="1">#REF!</definedName>
    <definedName name="BExS3SDERJ27OER67TIGOVZU13A2" hidden="1">#REF!</definedName>
    <definedName name="BExS3STIH9SFG0R6H30P191QZE98" localSheetId="19" hidden="1">#REF!</definedName>
    <definedName name="BExS3STIH9SFG0R6H30P191QZE98" localSheetId="20" hidden="1">#REF!</definedName>
    <definedName name="BExS3STIH9SFG0R6H30P191QZE98" hidden="1">#REF!</definedName>
    <definedName name="BExS46R5WDNU5KL04FKY5LHJUCB8" localSheetId="19" hidden="1">#REF!</definedName>
    <definedName name="BExS46R5WDNU5KL04FKY5LHJUCB8" localSheetId="20" hidden="1">#REF!</definedName>
    <definedName name="BExS46R5WDNU5KL04FKY5LHJUCB8" hidden="1">#REF!</definedName>
    <definedName name="BExS4ASWKM93XA275AXHYP8AG6SU" localSheetId="19" hidden="1">#REF!</definedName>
    <definedName name="BExS4ASWKM93XA275AXHYP8AG6SU" localSheetId="20" hidden="1">#REF!</definedName>
    <definedName name="BExS4ASWKM93XA275AXHYP8AG6SU" hidden="1">#REF!</definedName>
    <definedName name="BExS4IANBC4RO7HIK0MZZ2RPQU78" localSheetId="19" hidden="1">#REF!</definedName>
    <definedName name="BExS4IANBC4RO7HIK0MZZ2RPQU78" localSheetId="20" hidden="1">#REF!</definedName>
    <definedName name="BExS4IANBC4RO7HIK0MZZ2RPQU78" hidden="1">#REF!</definedName>
    <definedName name="BExS4JN3Y6SVBKILQK0R9HS45Y52" localSheetId="19" hidden="1">#REF!</definedName>
    <definedName name="BExS4JN3Y6SVBKILQK0R9HS45Y52" localSheetId="20" hidden="1">#REF!</definedName>
    <definedName name="BExS4JN3Y6SVBKILQK0R9HS45Y52" hidden="1">#REF!</definedName>
    <definedName name="BExS4P6S41O6Z6BED77U3GD9PNH1" localSheetId="19" hidden="1">#REF!</definedName>
    <definedName name="BExS4P6S41O6Z6BED77U3GD9PNH1" localSheetId="20" hidden="1">#REF!</definedName>
    <definedName name="BExS4P6S41O6Z6BED77U3GD9PNH1" hidden="1">#REF!</definedName>
    <definedName name="BExS4PXPURUHFBOKYFJD5J1J2RXC" localSheetId="19" hidden="1">#REF!</definedName>
    <definedName name="BExS4PXPURUHFBOKYFJD5J1J2RXC" localSheetId="20" hidden="1">#REF!</definedName>
    <definedName name="BExS4PXPURUHFBOKYFJD5J1J2RXC" hidden="1">#REF!</definedName>
    <definedName name="BExS4T32HD3YGJ91HTJ2IGVX6V4O" localSheetId="19" hidden="1">#REF!</definedName>
    <definedName name="BExS4T32HD3YGJ91HTJ2IGVX6V4O" localSheetId="20" hidden="1">#REF!</definedName>
    <definedName name="BExS4T32HD3YGJ91HTJ2IGVX6V4O" hidden="1">#REF!</definedName>
    <definedName name="BExS51H0N51UT0FZOPZRCF1GU063" localSheetId="19" hidden="1">#REF!</definedName>
    <definedName name="BExS51H0N51UT0FZOPZRCF1GU063" localSheetId="20" hidden="1">#REF!</definedName>
    <definedName name="BExS51H0N51UT0FZOPZRCF1GU063" hidden="1">#REF!</definedName>
    <definedName name="BExS54X72TJFC41FJK72MLRR2OO7" localSheetId="19" hidden="1">#REF!</definedName>
    <definedName name="BExS54X72TJFC41FJK72MLRR2OO7" localSheetId="20" hidden="1">#REF!</definedName>
    <definedName name="BExS54X72TJFC41FJK72MLRR2OO7" hidden="1">#REF!</definedName>
    <definedName name="BExS59F0PA1V2ZC7S5TN6IT41SXP" localSheetId="19" hidden="1">#REF!</definedName>
    <definedName name="BExS59F0PA1V2ZC7S5TN6IT41SXP" localSheetId="20" hidden="1">#REF!</definedName>
    <definedName name="BExS59F0PA1V2ZC7S5TN6IT41SXP" hidden="1">#REF!</definedName>
    <definedName name="BExS5L3TGB8JVW9ROYWTKYTUPW27" localSheetId="19" hidden="1">#REF!</definedName>
    <definedName name="BExS5L3TGB8JVW9ROYWTKYTUPW27" localSheetId="20" hidden="1">#REF!</definedName>
    <definedName name="BExS5L3TGB8JVW9ROYWTKYTUPW27" hidden="1">#REF!</definedName>
    <definedName name="BExS6GKQ96EHVLYWNJDWXZXUZW90" localSheetId="19" hidden="1">#REF!</definedName>
    <definedName name="BExS6GKQ96EHVLYWNJDWXZXUZW90" localSheetId="20" hidden="1">#REF!</definedName>
    <definedName name="BExS6GKQ96EHVLYWNJDWXZXUZW90" hidden="1">#REF!</definedName>
    <definedName name="BExS6ITKSZFRR01YD5B0F676SYN7" localSheetId="19" hidden="1">#REF!</definedName>
    <definedName name="BExS6ITKSZFRR01YD5B0F676SYN7" localSheetId="20" hidden="1">#REF!</definedName>
    <definedName name="BExS6ITKSZFRR01YD5B0F676SYN7" hidden="1">#REF!</definedName>
    <definedName name="BExS6N0LI574IAC89EFW6CLTCQ33" localSheetId="19" hidden="1">#REF!</definedName>
    <definedName name="BExS6N0LI574IAC89EFW6CLTCQ33" localSheetId="20" hidden="1">#REF!</definedName>
    <definedName name="BExS6N0LI574IAC89EFW6CLTCQ33" hidden="1">#REF!</definedName>
    <definedName name="BExS6N0NEF7XCTT5R600QZ71A44O" localSheetId="19" hidden="1">#REF!</definedName>
    <definedName name="BExS6N0NEF7XCTT5R600QZ71A44O" localSheetId="20" hidden="1">#REF!</definedName>
    <definedName name="BExS6N0NEF7XCTT5R600QZ71A44O" hidden="1">#REF!</definedName>
    <definedName name="BExS6WRDBF3ST86ZOBBUL3GTCR11" localSheetId="19" hidden="1">#REF!</definedName>
    <definedName name="BExS6WRDBF3ST86ZOBBUL3GTCR11" localSheetId="20" hidden="1">#REF!</definedName>
    <definedName name="BExS6WRDBF3ST86ZOBBUL3GTCR11" hidden="1">#REF!</definedName>
    <definedName name="BExS6XNRKR0C3MTA0LV5B60UB908" localSheetId="19" hidden="1">#REF!</definedName>
    <definedName name="BExS6XNRKR0C3MTA0LV5B60UB908" localSheetId="20" hidden="1">#REF!</definedName>
    <definedName name="BExS6XNRKR0C3MTA0LV5B60UB908" hidden="1">#REF!</definedName>
    <definedName name="BExS73NELZEK2MDOLXO2Q7H3EG71" localSheetId="19" hidden="1">#REF!</definedName>
    <definedName name="BExS73NELZEK2MDOLXO2Q7H3EG71" localSheetId="20" hidden="1">#REF!</definedName>
    <definedName name="BExS73NELZEK2MDOLXO2Q7H3EG71" hidden="1">#REF!</definedName>
    <definedName name="BExS7DJF6AXTWAJD7K4ZCD7L6BHV" localSheetId="19" hidden="1">#REF!</definedName>
    <definedName name="BExS7DJF6AXTWAJD7K4ZCD7L6BHV" localSheetId="20" hidden="1">#REF!</definedName>
    <definedName name="BExS7DJF6AXTWAJD7K4ZCD7L6BHV" hidden="1">#REF!</definedName>
    <definedName name="BExS7GOTHHOK287MX2RC853NWQAL" localSheetId="19" hidden="1">#REF!</definedName>
    <definedName name="BExS7GOTHHOK287MX2RC853NWQAL" localSheetId="20" hidden="1">#REF!</definedName>
    <definedName name="BExS7GOTHHOK287MX2RC853NWQAL" hidden="1">#REF!</definedName>
    <definedName name="BExS7TKQYLRZGM93UY3ZJZJBQNFJ" localSheetId="19" hidden="1">#REF!</definedName>
    <definedName name="BExS7TKQYLRZGM93UY3ZJZJBQNFJ" localSheetId="20" hidden="1">#REF!</definedName>
    <definedName name="BExS7TKQYLRZGM93UY3ZJZJBQNFJ" hidden="1">#REF!</definedName>
    <definedName name="BExS7Y2LNGVHSIBKC7C3R6X4LDR6" localSheetId="19" hidden="1">#REF!</definedName>
    <definedName name="BExS7Y2LNGVHSIBKC7C3R6X4LDR6" localSheetId="20" hidden="1">#REF!</definedName>
    <definedName name="BExS7Y2LNGVHSIBKC7C3R6X4LDR6" hidden="1">#REF!</definedName>
    <definedName name="BExS81TE0EY44Y3W2M4Z4MGNP5OM" localSheetId="19" hidden="1">#REF!</definedName>
    <definedName name="BExS81TE0EY44Y3W2M4Z4MGNP5OM" localSheetId="20" hidden="1">#REF!</definedName>
    <definedName name="BExS81TE0EY44Y3W2M4Z4MGNP5OM" hidden="1">#REF!</definedName>
    <definedName name="BExS81YPDZDVJJVS15HV2HDXAC3Y" localSheetId="19" hidden="1">#REF!</definedName>
    <definedName name="BExS81YPDZDVJJVS15HV2HDXAC3Y" localSheetId="20" hidden="1">#REF!</definedName>
    <definedName name="BExS81YPDZDVJJVS15HV2HDXAC3Y" hidden="1">#REF!</definedName>
    <definedName name="BExS82PRVNUTEKQZS56YT2DVF6C2" localSheetId="19" hidden="1">#REF!</definedName>
    <definedName name="BExS82PRVNUTEKQZS56YT2DVF6C2" localSheetId="20" hidden="1">#REF!</definedName>
    <definedName name="BExS82PRVNUTEKQZS56YT2DVF6C2" hidden="1">#REF!</definedName>
    <definedName name="BExS83BCNFAV6DRCB1VTUF96491J" localSheetId="19" hidden="1">#REF!</definedName>
    <definedName name="BExS83BCNFAV6DRCB1VTUF96491J" localSheetId="20" hidden="1">#REF!</definedName>
    <definedName name="BExS83BCNFAV6DRCB1VTUF96491J" hidden="1">#REF!</definedName>
    <definedName name="BExS86GKM9ISCSNZD15BQ5E5L6A5" localSheetId="19" hidden="1">#REF!</definedName>
    <definedName name="BExS86GKM9ISCSNZD15BQ5E5L6A5" localSheetId="20" hidden="1">#REF!</definedName>
    <definedName name="BExS86GKM9ISCSNZD15BQ5E5L6A5" hidden="1">#REF!</definedName>
    <definedName name="BExS89GGRJ55EK546SM31UGE2K8T" localSheetId="19" hidden="1">#REF!</definedName>
    <definedName name="BExS89GGRJ55EK546SM31UGE2K8T" localSheetId="20" hidden="1">#REF!</definedName>
    <definedName name="BExS89GGRJ55EK546SM31UGE2K8T" hidden="1">#REF!</definedName>
    <definedName name="BExS8BPG5A0GR5AO1U951NDGGR0L" localSheetId="19" hidden="1">#REF!</definedName>
    <definedName name="BExS8BPG5A0GR5AO1U951NDGGR0L" localSheetId="20" hidden="1">#REF!</definedName>
    <definedName name="BExS8BPG5A0GR5AO1U951NDGGR0L" hidden="1">#REF!</definedName>
    <definedName name="BExS8CGI0JXFUBD41VFLI0SZSV8F" localSheetId="19" hidden="1">#REF!</definedName>
    <definedName name="BExS8CGI0JXFUBD41VFLI0SZSV8F" localSheetId="20" hidden="1">#REF!</definedName>
    <definedName name="BExS8CGI0JXFUBD41VFLI0SZSV8F" hidden="1">#REF!</definedName>
    <definedName name="BExS8D22FXVQKOEJP01LT0CDI3PS" localSheetId="19" hidden="1">#REF!</definedName>
    <definedName name="BExS8D22FXVQKOEJP01LT0CDI3PS" localSheetId="20" hidden="1">#REF!</definedName>
    <definedName name="BExS8D22FXVQKOEJP01LT0CDI3PS" hidden="1">#REF!</definedName>
    <definedName name="BExS8EEJOZFBUWZDOM3O25AJRUVU" localSheetId="19" hidden="1">#REF!</definedName>
    <definedName name="BExS8EEJOZFBUWZDOM3O25AJRUVU" localSheetId="20" hidden="1">#REF!</definedName>
    <definedName name="BExS8EEJOZFBUWZDOM3O25AJRUVU" hidden="1">#REF!</definedName>
    <definedName name="BExS8GSUS17UY50TEM2AWF36BR9Z" localSheetId="19" hidden="1">#REF!</definedName>
    <definedName name="BExS8GSUS17UY50TEM2AWF36BR9Z" localSheetId="20" hidden="1">#REF!</definedName>
    <definedName name="BExS8GSUS17UY50TEM2AWF36BR9Z" hidden="1">#REF!</definedName>
    <definedName name="BExS8HJRBVG0XI6PWA9KTMJZMQXK" localSheetId="19" hidden="1">#REF!</definedName>
    <definedName name="BExS8HJRBVG0XI6PWA9KTMJZMQXK" localSheetId="20" hidden="1">#REF!</definedName>
    <definedName name="BExS8HJRBVG0XI6PWA9KTMJZMQXK" hidden="1">#REF!</definedName>
    <definedName name="BExS8NE9HUZJH13OXLREOV1BX0OZ" localSheetId="19" hidden="1">#REF!</definedName>
    <definedName name="BExS8NE9HUZJH13OXLREOV1BX0OZ" localSheetId="20" hidden="1">#REF!</definedName>
    <definedName name="BExS8NE9HUZJH13OXLREOV1BX0OZ" hidden="1">#REF!</definedName>
    <definedName name="BExS8R51C8RM2FS6V6IRTYO9GA4A" localSheetId="19" hidden="1">#REF!</definedName>
    <definedName name="BExS8R51C8RM2FS6V6IRTYO9GA4A" localSheetId="20" hidden="1">#REF!</definedName>
    <definedName name="BExS8R51C8RM2FS6V6IRTYO9GA4A" hidden="1">#REF!</definedName>
    <definedName name="BExS8WDX408F60MH1X9B9UZ2H4R7" localSheetId="19" hidden="1">#REF!</definedName>
    <definedName name="BExS8WDX408F60MH1X9B9UZ2H4R7" localSheetId="20" hidden="1">#REF!</definedName>
    <definedName name="BExS8WDX408F60MH1X9B9UZ2H4R7" hidden="1">#REF!</definedName>
    <definedName name="BExS8X4UTVOFE2YEVLO8LTKMSI3A" localSheetId="19" hidden="1">#REF!</definedName>
    <definedName name="BExS8X4UTVOFE2YEVLO8LTKMSI3A" localSheetId="20" hidden="1">#REF!</definedName>
    <definedName name="BExS8X4UTVOFE2YEVLO8LTKMSI3A" hidden="1">#REF!</definedName>
    <definedName name="BExS8Z2W2QEC3MH0BZIYLDFQNUIP" localSheetId="19" hidden="1">#REF!</definedName>
    <definedName name="BExS8Z2W2QEC3MH0BZIYLDFQNUIP" localSheetId="20" hidden="1">#REF!</definedName>
    <definedName name="BExS8Z2W2QEC3MH0BZIYLDFQNUIP" hidden="1">#REF!</definedName>
    <definedName name="BExS92DKGRFFCIA9C0IXDOLO57EP" localSheetId="19" hidden="1">#REF!</definedName>
    <definedName name="BExS92DKGRFFCIA9C0IXDOLO57EP" localSheetId="20" hidden="1">#REF!</definedName>
    <definedName name="BExS92DKGRFFCIA9C0IXDOLO57EP" hidden="1">#REF!</definedName>
    <definedName name="BExS98OB4321YCHLCQ022PXKTT2W" localSheetId="19" hidden="1">#REF!</definedName>
    <definedName name="BExS98OB4321YCHLCQ022PXKTT2W" localSheetId="20" hidden="1">#REF!</definedName>
    <definedName name="BExS98OB4321YCHLCQ022PXKTT2W" hidden="1">#REF!</definedName>
    <definedName name="BExS9C9N8GFISC6HUERJ0EI06GB2" localSheetId="19" hidden="1">#REF!</definedName>
    <definedName name="BExS9C9N8GFISC6HUERJ0EI06GB2" localSheetId="20" hidden="1">#REF!</definedName>
    <definedName name="BExS9C9N8GFISC6HUERJ0EI06GB2" hidden="1">#REF!</definedName>
    <definedName name="BExS9D6619QNINF06KHZHYUAH0S9" localSheetId="19" hidden="1">#REF!</definedName>
    <definedName name="BExS9D6619QNINF06KHZHYUAH0S9" localSheetId="20" hidden="1">#REF!</definedName>
    <definedName name="BExS9D6619QNINF06KHZHYUAH0S9" hidden="1">#REF!</definedName>
    <definedName name="BExS9DX13CACP3J8JDREK30JB1SQ" localSheetId="19" hidden="1">#REF!</definedName>
    <definedName name="BExS9DX13CACP3J8JDREK30JB1SQ" localSheetId="20" hidden="1">#REF!</definedName>
    <definedName name="BExS9DX13CACP3J8JDREK30JB1SQ" hidden="1">#REF!</definedName>
    <definedName name="BExS9FPRS2KRRCS33SE6WFNF5GYL" localSheetId="19" hidden="1">#REF!</definedName>
    <definedName name="BExS9FPRS2KRRCS33SE6WFNF5GYL" localSheetId="20" hidden="1">#REF!</definedName>
    <definedName name="BExS9FPRS2KRRCS33SE6WFNF5GYL" hidden="1">#REF!</definedName>
    <definedName name="BExS9M5VN3VE822UH6TLACVY24CJ" localSheetId="19" hidden="1">#REF!</definedName>
    <definedName name="BExS9M5VN3VE822UH6TLACVY24CJ" localSheetId="20" hidden="1">#REF!</definedName>
    <definedName name="BExS9M5VN3VE822UH6TLACVY24CJ" hidden="1">#REF!</definedName>
    <definedName name="BExS9WI0A6PSEB8N9GPXF2Z7MWHM" localSheetId="19" hidden="1">#REF!</definedName>
    <definedName name="BExS9WI0A6PSEB8N9GPXF2Z7MWHM" localSheetId="20" hidden="1">#REF!</definedName>
    <definedName name="BExS9WI0A6PSEB8N9GPXF2Z7MWHM" hidden="1">#REF!</definedName>
    <definedName name="BExS9XJPZ07ND34OHX60QD382FV6" localSheetId="19" hidden="1">#REF!</definedName>
    <definedName name="BExS9XJPZ07ND34OHX60QD382FV6" localSheetId="20" hidden="1">#REF!</definedName>
    <definedName name="BExS9XJPZ07ND34OHX60QD382FV6" hidden="1">#REF!</definedName>
    <definedName name="BExSA4AJLEEN4R7HU4FRSMYR17TR" localSheetId="19" hidden="1">#REF!</definedName>
    <definedName name="BExSA4AJLEEN4R7HU4FRSMYR17TR" localSheetId="20" hidden="1">#REF!</definedName>
    <definedName name="BExSA4AJLEEN4R7HU4FRSMYR17TR" hidden="1">#REF!</definedName>
    <definedName name="BExSA5HP306TN9XJS0TU619DLRR7" localSheetId="19" hidden="1">#REF!</definedName>
    <definedName name="BExSA5HP306TN9XJS0TU619DLRR7" localSheetId="20" hidden="1">#REF!</definedName>
    <definedName name="BExSA5HP306TN9XJS0TU619DLRR7" hidden="1">#REF!</definedName>
    <definedName name="BExSAAVWQOOIA6B3JHQVGP08HFEM" localSheetId="19" hidden="1">#REF!</definedName>
    <definedName name="BExSAAVWQOOIA6B3JHQVGP08HFEM" localSheetId="20" hidden="1">#REF!</definedName>
    <definedName name="BExSAAVWQOOIA6B3JHQVGP08HFEM" hidden="1">#REF!</definedName>
    <definedName name="BExSAFJ3IICU2M7QPVE4ARYMXZKX" localSheetId="19" hidden="1">#REF!</definedName>
    <definedName name="BExSAFJ3IICU2M7QPVE4ARYMXZKX" localSheetId="20" hidden="1">#REF!</definedName>
    <definedName name="BExSAFJ3IICU2M7QPVE4ARYMXZKX" hidden="1">#REF!</definedName>
    <definedName name="BExSAH6ID8OHX379UXVNGFO8J6KQ" localSheetId="19" hidden="1">#REF!</definedName>
    <definedName name="BExSAH6ID8OHX379UXVNGFO8J6KQ" localSheetId="20" hidden="1">#REF!</definedName>
    <definedName name="BExSAH6ID8OHX379UXVNGFO8J6KQ" hidden="1">#REF!</definedName>
    <definedName name="BExSAQBHIXGQRNIRGCJMBXUPCZQA" localSheetId="19" hidden="1">#REF!</definedName>
    <definedName name="BExSAQBHIXGQRNIRGCJMBXUPCZQA" localSheetId="20" hidden="1">#REF!</definedName>
    <definedName name="BExSAQBHIXGQRNIRGCJMBXUPCZQA" hidden="1">#REF!</definedName>
    <definedName name="BExSAUTCT4P7JP57NOR9MTX33QJZ" localSheetId="19" hidden="1">#REF!</definedName>
    <definedName name="BExSAUTCT4P7JP57NOR9MTX33QJZ" localSheetId="20" hidden="1">#REF!</definedName>
    <definedName name="BExSAUTCT4P7JP57NOR9MTX33QJZ" hidden="1">#REF!</definedName>
    <definedName name="BExSAY9CA9TFXQ9M9FBJRGJO9T9E" localSheetId="19" hidden="1">#REF!</definedName>
    <definedName name="BExSAY9CA9TFXQ9M9FBJRGJO9T9E" localSheetId="20" hidden="1">#REF!</definedName>
    <definedName name="BExSAY9CA9TFXQ9M9FBJRGJO9T9E" hidden="1">#REF!</definedName>
    <definedName name="BExSB4JYKQ3MINI7RAYK5M8BLJDC" localSheetId="19" hidden="1">#REF!</definedName>
    <definedName name="BExSB4JYKQ3MINI7RAYK5M8BLJDC" localSheetId="20" hidden="1">#REF!</definedName>
    <definedName name="BExSB4JYKQ3MINI7RAYK5M8BLJDC" hidden="1">#REF!</definedName>
    <definedName name="BExSBCY73CG3Q15P5BDLDT994XRL" localSheetId="19" hidden="1">#REF!</definedName>
    <definedName name="BExSBCY73CG3Q15P5BDLDT994XRL" localSheetId="20" hidden="1">#REF!</definedName>
    <definedName name="BExSBCY73CG3Q15P5BDLDT994XRL" hidden="1">#REF!</definedName>
    <definedName name="BExSBMOS41ZRLWYLOU29V6Y7YORR" localSheetId="19" hidden="1">#REF!</definedName>
    <definedName name="BExSBMOS41ZRLWYLOU29V6Y7YORR" localSheetId="20" hidden="1">#REF!</definedName>
    <definedName name="BExSBMOS41ZRLWYLOU29V6Y7YORR" hidden="1">#REF!</definedName>
    <definedName name="BExSBPZG22WAMZYIF7CZ686E8X80" localSheetId="19" hidden="1">#REF!</definedName>
    <definedName name="BExSBPZG22WAMZYIF7CZ686E8X80" localSheetId="20" hidden="1">#REF!</definedName>
    <definedName name="BExSBPZG22WAMZYIF7CZ686E8X80" hidden="1">#REF!</definedName>
    <definedName name="BExSBRBXXQMBU1TYDW1BXTEVEPRU" localSheetId="19" hidden="1">#REF!</definedName>
    <definedName name="BExSBRBXXQMBU1TYDW1BXTEVEPRU" localSheetId="20" hidden="1">#REF!</definedName>
    <definedName name="BExSBRBXXQMBU1TYDW1BXTEVEPRU" hidden="1">#REF!</definedName>
    <definedName name="BExSC54998WTZ21DSL0R8UN0Y9JH" localSheetId="19" hidden="1">#REF!</definedName>
    <definedName name="BExSC54998WTZ21DSL0R8UN0Y9JH" localSheetId="20" hidden="1">#REF!</definedName>
    <definedName name="BExSC54998WTZ21DSL0R8UN0Y9JH" hidden="1">#REF!</definedName>
    <definedName name="BExSC60N7WR9PJSNC9B7ORCX9NGY" localSheetId="19" hidden="1">#REF!</definedName>
    <definedName name="BExSC60N7WR9PJSNC9B7ORCX9NGY" localSheetId="20" hidden="1">#REF!</definedName>
    <definedName name="BExSC60N7WR9PJSNC9B7ORCX9NGY" hidden="1">#REF!</definedName>
    <definedName name="BExSCE99EZTILTTCE4NJJF96OYYM" localSheetId="19" hidden="1">#REF!</definedName>
    <definedName name="BExSCE99EZTILTTCE4NJJF96OYYM" localSheetId="20" hidden="1">#REF!</definedName>
    <definedName name="BExSCE99EZTILTTCE4NJJF96OYYM" hidden="1">#REF!</definedName>
    <definedName name="BExSCFWOMYELUEPWVJIRGIQZH5BV" localSheetId="19" hidden="1">#REF!</definedName>
    <definedName name="BExSCFWOMYELUEPWVJIRGIQZH5BV" localSheetId="20" hidden="1">#REF!</definedName>
    <definedName name="BExSCFWOMYELUEPWVJIRGIQZH5BV" hidden="1">#REF!</definedName>
    <definedName name="BExSCHUQZ2HFEWS54X67DIS8OSXZ" localSheetId="19" hidden="1">#REF!</definedName>
    <definedName name="BExSCHUQZ2HFEWS54X67DIS8OSXZ" localSheetId="20" hidden="1">#REF!</definedName>
    <definedName name="BExSCHUQZ2HFEWS54X67DIS8OSXZ" hidden="1">#REF!</definedName>
    <definedName name="BExSCOG41SKKG4GYU76WRWW1CTE6" localSheetId="19" hidden="1">#REF!</definedName>
    <definedName name="BExSCOG41SKKG4GYU76WRWW1CTE6" localSheetId="20" hidden="1">#REF!</definedName>
    <definedName name="BExSCOG41SKKG4GYU76WRWW1CTE6" hidden="1">#REF!</definedName>
    <definedName name="BExSCVC9P86YVFMRKKUVRV29MZXZ" localSheetId="19" hidden="1">#REF!</definedName>
    <definedName name="BExSCVC9P86YVFMRKKUVRV29MZXZ" localSheetId="20" hidden="1">#REF!</definedName>
    <definedName name="BExSCVC9P86YVFMRKKUVRV29MZXZ" hidden="1">#REF!</definedName>
    <definedName name="BExSD233CH4MU9ZMGNRF97ZV7KWU" localSheetId="19" hidden="1">#REF!</definedName>
    <definedName name="BExSD233CH4MU9ZMGNRF97ZV7KWU" localSheetId="20" hidden="1">#REF!</definedName>
    <definedName name="BExSD233CH4MU9ZMGNRF97ZV7KWU" hidden="1">#REF!</definedName>
    <definedName name="BExSD2U0F3BN6IN9N4R2DTTJG15H" localSheetId="19" hidden="1">#REF!</definedName>
    <definedName name="BExSD2U0F3BN6IN9N4R2DTTJG15H" localSheetId="20" hidden="1">#REF!</definedName>
    <definedName name="BExSD2U0F3BN6IN9N4R2DTTJG15H" hidden="1">#REF!</definedName>
    <definedName name="BExSD6A6NY15YSMFH51ST6XJY429" localSheetId="19" hidden="1">#REF!</definedName>
    <definedName name="BExSD6A6NY15YSMFH51ST6XJY429" localSheetId="20" hidden="1">#REF!</definedName>
    <definedName name="BExSD6A6NY15YSMFH51ST6XJY429" hidden="1">#REF!</definedName>
    <definedName name="BExSD9VH6PF6RQ135VOEE08YXPAW" localSheetId="19" hidden="1">#REF!</definedName>
    <definedName name="BExSD9VH6PF6RQ135VOEE08YXPAW" localSheetId="20" hidden="1">#REF!</definedName>
    <definedName name="BExSD9VH6PF6RQ135VOEE08YXPAW" hidden="1">#REF!</definedName>
    <definedName name="BExSDI9QWFD49GEZWZ3KOGM27XRB" localSheetId="19" hidden="1">#REF!</definedName>
    <definedName name="BExSDI9QWFD49GEZWZ3KOGM27XRB" localSheetId="20" hidden="1">#REF!</definedName>
    <definedName name="BExSDI9QWFD49GEZWZ3KOGM27XRB" hidden="1">#REF!</definedName>
    <definedName name="BExSDP5Y04WWMX2WWRITWOX8R5I9" localSheetId="19" hidden="1">#REF!</definedName>
    <definedName name="BExSDP5Y04WWMX2WWRITWOX8R5I9" localSheetId="20" hidden="1">#REF!</definedName>
    <definedName name="BExSDP5Y04WWMX2WWRITWOX8R5I9" hidden="1">#REF!</definedName>
    <definedName name="BExSDSGM203BJTNS9MKCBX453HMD" localSheetId="19" hidden="1">#REF!</definedName>
    <definedName name="BExSDSGM203BJTNS9MKCBX453HMD" localSheetId="20" hidden="1">#REF!</definedName>
    <definedName name="BExSDSGM203BJTNS9MKCBX453HMD" hidden="1">#REF!</definedName>
    <definedName name="BExSDT20XUFXTDM37M148AXAP7HN" localSheetId="19" hidden="1">#REF!</definedName>
    <definedName name="BExSDT20XUFXTDM37M148AXAP7HN" localSheetId="20" hidden="1">#REF!</definedName>
    <definedName name="BExSDT20XUFXTDM37M148AXAP7HN" hidden="1">#REF!</definedName>
    <definedName name="BExSDYLOWNTKCY92LFEDAV8LO7D3" localSheetId="19" hidden="1">#REF!</definedName>
    <definedName name="BExSDYLOWNTKCY92LFEDAV8LO7D3" localSheetId="20" hidden="1">#REF!</definedName>
    <definedName name="BExSDYLOWNTKCY92LFEDAV8LO7D3" hidden="1">#REF!</definedName>
    <definedName name="BExSE277VXZ807WBUB6A1UGQ1SF9" localSheetId="19" hidden="1">#REF!</definedName>
    <definedName name="BExSE277VXZ807WBUB6A1UGQ1SF9" localSheetId="20" hidden="1">#REF!</definedName>
    <definedName name="BExSE277VXZ807WBUB6A1UGQ1SF9" hidden="1">#REF!</definedName>
    <definedName name="BExSE3EDSP4UL6G0I3DZ5SBHMUBU" localSheetId="19" hidden="1">#REF!</definedName>
    <definedName name="BExSE3EDSP4UL6G0I3DZ5SBHMUBU" localSheetId="20" hidden="1">#REF!</definedName>
    <definedName name="BExSE3EDSP4UL6G0I3DZ5SBHMUBU" hidden="1">#REF!</definedName>
    <definedName name="BExSEEHK1VLWD7JBV9SVVVIKQZ3I" localSheetId="19" hidden="1">#REF!</definedName>
    <definedName name="BExSEEHK1VLWD7JBV9SVVVIKQZ3I" localSheetId="20" hidden="1">#REF!</definedName>
    <definedName name="BExSEEHK1VLWD7JBV9SVVVIKQZ3I" hidden="1">#REF!</definedName>
    <definedName name="BExSEITYG8XAMWJ1C8VKU1MB4TEO" localSheetId="19" hidden="1">#REF!</definedName>
    <definedName name="BExSEITYG8XAMWJ1C8VKU1MB4TEO" localSheetId="20" hidden="1">#REF!</definedName>
    <definedName name="BExSEITYG8XAMWJ1C8VKU1MB4TEO" hidden="1">#REF!</definedName>
    <definedName name="BExSEJKZLX37P3V33TRTFJ30BFRK" localSheetId="19" hidden="1">#REF!</definedName>
    <definedName name="BExSEJKZLX37P3V33TRTFJ30BFRK" localSheetId="20" hidden="1">#REF!</definedName>
    <definedName name="BExSEJKZLX37P3V33TRTFJ30BFRK" hidden="1">#REF!</definedName>
    <definedName name="BExSEKXG1AW54E28IG5EODEM0JJV" localSheetId="19" hidden="1">#REF!</definedName>
    <definedName name="BExSEKXG1AW54E28IG5EODEM0JJV" localSheetId="20" hidden="1">#REF!</definedName>
    <definedName name="BExSEKXG1AW54E28IG5EODEM0JJV" hidden="1">#REF!</definedName>
    <definedName name="BExSEO84KVM8R2IV5MFH0XI3IZSN" localSheetId="19" hidden="1">#REF!</definedName>
    <definedName name="BExSEO84KVM8R2IV5MFH0XI3IZSN" localSheetId="20" hidden="1">#REF!</definedName>
    <definedName name="BExSEO84KVM8R2IV5MFH0XI3IZSN" hidden="1">#REF!</definedName>
    <definedName name="BExSEP9UVOAI6TMXKNK587PQ3328" localSheetId="19" hidden="1">#REF!</definedName>
    <definedName name="BExSEP9UVOAI6TMXKNK587PQ3328" localSheetId="20" hidden="1">#REF!</definedName>
    <definedName name="BExSEP9UVOAI6TMXKNK587PQ3328" hidden="1">#REF!</definedName>
    <definedName name="BExSERIU9MUGR4NPZAUJCVXUZ74I" localSheetId="19" hidden="1">#REF!</definedName>
    <definedName name="BExSERIU9MUGR4NPZAUJCVXUZ74I" localSheetId="20" hidden="1">#REF!</definedName>
    <definedName name="BExSERIU9MUGR4NPZAUJCVXUZ74I" hidden="1">#REF!</definedName>
    <definedName name="BExSF07QFLZCO4P6K6QF05XG7PH1" localSheetId="19" hidden="1">#REF!</definedName>
    <definedName name="BExSF07QFLZCO4P6K6QF05XG7PH1" localSheetId="20" hidden="1">#REF!</definedName>
    <definedName name="BExSF07QFLZCO4P6K6QF05XG7PH1" hidden="1">#REF!</definedName>
    <definedName name="BExSFJ8ZAGQ63A4MVMZRQWLVRGQ5" localSheetId="19" hidden="1">#REF!</definedName>
    <definedName name="BExSFJ8ZAGQ63A4MVMZRQWLVRGQ5" localSheetId="20" hidden="1">#REF!</definedName>
    <definedName name="BExSFJ8ZAGQ63A4MVMZRQWLVRGQ5" hidden="1">#REF!</definedName>
    <definedName name="BExSFKQRST2S9KXWWLCXYLKSF4G1" localSheetId="19" hidden="1">#REF!</definedName>
    <definedName name="BExSFKQRST2S9KXWWLCXYLKSF4G1" localSheetId="20" hidden="1">#REF!</definedName>
    <definedName name="BExSFKQRST2S9KXWWLCXYLKSF4G1" hidden="1">#REF!</definedName>
    <definedName name="BExSFOHO6VZ5Y463KL3XYTZBVE3P" localSheetId="19" hidden="1">#REF!</definedName>
    <definedName name="BExSFOHO6VZ5Y463KL3XYTZBVE3P" localSheetId="20" hidden="1">#REF!</definedName>
    <definedName name="BExSFOHO6VZ5Y463KL3XYTZBVE3P" hidden="1">#REF!</definedName>
    <definedName name="BExSFY2ZJOYUEYBX21QZ7AMN2WK1" localSheetId="19" hidden="1">#REF!</definedName>
    <definedName name="BExSFY2ZJOYUEYBX21QZ7AMN2WK1" localSheetId="20" hidden="1">#REF!</definedName>
    <definedName name="BExSFY2ZJOYUEYBX21QZ7AMN2WK1" hidden="1">#REF!</definedName>
    <definedName name="BExSFYDRRTAZVPXRWUF5PDQ97WFF" localSheetId="19" hidden="1">#REF!</definedName>
    <definedName name="BExSFYDRRTAZVPXRWUF5PDQ97WFF" localSheetId="20" hidden="1">#REF!</definedName>
    <definedName name="BExSFYDRRTAZVPXRWUF5PDQ97WFF" hidden="1">#REF!</definedName>
    <definedName name="BExSFZVPFTXA3F0IJ2NGH1GXX9R7" localSheetId="19" hidden="1">#REF!</definedName>
    <definedName name="BExSFZVPFTXA3F0IJ2NGH1GXX9R7" localSheetId="20" hidden="1">#REF!</definedName>
    <definedName name="BExSFZVPFTXA3F0IJ2NGH1GXX9R7" hidden="1">#REF!</definedName>
    <definedName name="BExSG2Q34XRC1K28H4XG6PQM3FTW" localSheetId="19" hidden="1">#REF!</definedName>
    <definedName name="BExSG2Q34XRC1K28H4XG6PQM3FTW" localSheetId="20" hidden="1">#REF!</definedName>
    <definedName name="BExSG2Q34XRC1K28H4XG6PQM3FTW" hidden="1">#REF!</definedName>
    <definedName name="BExSG90Q4ZUU2IPGDYOM169NJV9S" localSheetId="19" hidden="1">#REF!</definedName>
    <definedName name="BExSG90Q4ZUU2IPGDYOM169NJV9S" localSheetId="20" hidden="1">#REF!</definedName>
    <definedName name="BExSG90Q4ZUU2IPGDYOM169NJV9S" hidden="1">#REF!</definedName>
    <definedName name="BExSG9X3DU845PNXYJGGLBQY2UHG" localSheetId="19" hidden="1">#REF!</definedName>
    <definedName name="BExSG9X3DU845PNXYJGGLBQY2UHG" localSheetId="20" hidden="1">#REF!</definedName>
    <definedName name="BExSG9X3DU845PNXYJGGLBQY2UHG" hidden="1">#REF!</definedName>
    <definedName name="BExSGE45J27MDUUNXW7Z8Q33UAON" localSheetId="19" hidden="1">#REF!</definedName>
    <definedName name="BExSGE45J27MDUUNXW7Z8Q33UAON" localSheetId="20" hidden="1">#REF!</definedName>
    <definedName name="BExSGE45J27MDUUNXW7Z8Q33UAON" hidden="1">#REF!</definedName>
    <definedName name="BExSGE9LY91Q0URHB4YAMX0UAMYI" localSheetId="19" hidden="1">#REF!</definedName>
    <definedName name="BExSGE9LY91Q0URHB4YAMX0UAMYI" localSheetId="20" hidden="1">#REF!</definedName>
    <definedName name="BExSGE9LY91Q0URHB4YAMX0UAMYI" hidden="1">#REF!</definedName>
    <definedName name="BExSGLB2URTLBCKBB4Y885W925F2" localSheetId="19" hidden="1">#REF!</definedName>
    <definedName name="BExSGLB2URTLBCKBB4Y885W925F2" localSheetId="20" hidden="1">#REF!</definedName>
    <definedName name="BExSGLB2URTLBCKBB4Y885W925F2" hidden="1">#REF!</definedName>
    <definedName name="BExSGNEL2G0PC04ATVS20W5179EK" localSheetId="19" hidden="1">#REF!</definedName>
    <definedName name="BExSGNEL2G0PC04ATVS20W5179EK" localSheetId="20" hidden="1">#REF!</definedName>
    <definedName name="BExSGNEL2G0PC04ATVS20W5179EK" hidden="1">#REF!</definedName>
    <definedName name="BExSGOAYG73SFWOPAQV80P710GID" localSheetId="19" hidden="1">#REF!</definedName>
    <definedName name="BExSGOAYG73SFWOPAQV80P710GID" localSheetId="20" hidden="1">#REF!</definedName>
    <definedName name="BExSGOAYG73SFWOPAQV80P710GID" hidden="1">#REF!</definedName>
    <definedName name="BExSGOWJHRW7FWKLO2EHUOOGHNAF" localSheetId="19" hidden="1">#REF!</definedName>
    <definedName name="BExSGOWJHRW7FWKLO2EHUOOGHNAF" localSheetId="20" hidden="1">#REF!</definedName>
    <definedName name="BExSGOWJHRW7FWKLO2EHUOOGHNAF" hidden="1">#REF!</definedName>
    <definedName name="BExSGOWJTAP41ZV5Q23H7MI9C76W" localSheetId="19" hidden="1">#REF!</definedName>
    <definedName name="BExSGOWJTAP41ZV5Q23H7MI9C76W" localSheetId="20" hidden="1">#REF!</definedName>
    <definedName name="BExSGOWJTAP41ZV5Q23H7MI9C76W" hidden="1">#REF!</definedName>
    <definedName name="BExSGR5JQVX2HQ0PKCGZNSSUM1RV" localSheetId="19" hidden="1">#REF!</definedName>
    <definedName name="BExSGR5JQVX2HQ0PKCGZNSSUM1RV" localSheetId="20" hidden="1">#REF!</definedName>
    <definedName name="BExSGR5JQVX2HQ0PKCGZNSSUM1RV" hidden="1">#REF!</definedName>
    <definedName name="BExSGT3MKX7YVLVP6YLL6KVO8UGV" localSheetId="19" hidden="1">#REF!</definedName>
    <definedName name="BExSGT3MKX7YVLVP6YLL6KVO8UGV" localSheetId="20" hidden="1">#REF!</definedName>
    <definedName name="BExSGT3MKX7YVLVP6YLL6KVO8UGV" hidden="1">#REF!</definedName>
    <definedName name="BExSGVHX69GJZHD99DKE4RZ042B1" localSheetId="19" hidden="1">#REF!</definedName>
    <definedName name="BExSGVHX69GJZHD99DKE4RZ042B1" localSheetId="20" hidden="1">#REF!</definedName>
    <definedName name="BExSGVHX69GJZHD99DKE4RZ042B1" hidden="1">#REF!</definedName>
    <definedName name="BExSGZJO4J4ZO04E2N2ECVYS9DEZ" localSheetId="19" hidden="1">#REF!</definedName>
    <definedName name="BExSGZJO4J4ZO04E2N2ECVYS9DEZ" localSheetId="20" hidden="1">#REF!</definedName>
    <definedName name="BExSGZJO4J4ZO04E2N2ECVYS9DEZ" hidden="1">#REF!</definedName>
    <definedName name="BExSHAHFHS7MMNJR8JPVABRGBVIT" localSheetId="19" hidden="1">#REF!</definedName>
    <definedName name="BExSHAHFHS7MMNJR8JPVABRGBVIT" localSheetId="20" hidden="1">#REF!</definedName>
    <definedName name="BExSHAHFHS7MMNJR8JPVABRGBVIT" hidden="1">#REF!</definedName>
    <definedName name="BExSHGH88QZWW4RNAX4YKAZ5JEBL" localSheetId="19" hidden="1">#REF!</definedName>
    <definedName name="BExSHGH88QZWW4RNAX4YKAZ5JEBL" localSheetId="20" hidden="1">#REF!</definedName>
    <definedName name="BExSHGH88QZWW4RNAX4YKAZ5JEBL" hidden="1">#REF!</definedName>
    <definedName name="BExSHOKK1OO3CX9Z28C58E5J1D9W" localSheetId="19" hidden="1">#REF!</definedName>
    <definedName name="BExSHOKK1OO3CX9Z28C58E5J1D9W" localSheetId="20" hidden="1">#REF!</definedName>
    <definedName name="BExSHOKK1OO3CX9Z28C58E5J1D9W" hidden="1">#REF!</definedName>
    <definedName name="BExSHQD8KYLTQGDXIRKCHQQ7MKIH" localSheetId="19" hidden="1">#REF!</definedName>
    <definedName name="BExSHQD8KYLTQGDXIRKCHQQ7MKIH" localSheetId="20" hidden="1">#REF!</definedName>
    <definedName name="BExSHQD8KYLTQGDXIRKCHQQ7MKIH" hidden="1">#REF!</definedName>
    <definedName name="BExSHVGPIAHXI97UBLI9G4I4M29F" localSheetId="19" hidden="1">#REF!</definedName>
    <definedName name="BExSHVGPIAHXI97UBLI9G4I4M29F" localSheetId="20" hidden="1">#REF!</definedName>
    <definedName name="BExSHVGPIAHXI97UBLI9G4I4M29F" hidden="1">#REF!</definedName>
    <definedName name="BExSI0K2YL3HTCQAD8A7TR4QCUR6" localSheetId="19" hidden="1">#REF!</definedName>
    <definedName name="BExSI0K2YL3HTCQAD8A7TR4QCUR6" localSheetId="20" hidden="1">#REF!</definedName>
    <definedName name="BExSI0K2YL3HTCQAD8A7TR4QCUR6" hidden="1">#REF!</definedName>
    <definedName name="BExSIFUDNRWXWIWNGCCFOOD8WIAZ" localSheetId="19" hidden="1">#REF!</definedName>
    <definedName name="BExSIFUDNRWXWIWNGCCFOOD8WIAZ" localSheetId="20" hidden="1">#REF!</definedName>
    <definedName name="BExSIFUDNRWXWIWNGCCFOOD8WIAZ" hidden="1">#REF!</definedName>
    <definedName name="BExTTZNS2PBCR93C9IUW49UZ4I6T" localSheetId="19" hidden="1">#REF!</definedName>
    <definedName name="BExTTZNS2PBCR93C9IUW49UZ4I6T" localSheetId="20" hidden="1">#REF!</definedName>
    <definedName name="BExTTZNS2PBCR93C9IUW49UZ4I6T" hidden="1">#REF!</definedName>
    <definedName name="BExTU2YFQ25JQ6MEMRHHN66VLTPJ" localSheetId="19" hidden="1">#REF!</definedName>
    <definedName name="BExTU2YFQ25JQ6MEMRHHN66VLTPJ" localSheetId="20" hidden="1">#REF!</definedName>
    <definedName name="BExTU2YFQ25JQ6MEMRHHN66VLTPJ" hidden="1">#REF!</definedName>
    <definedName name="BExTU75IOII1V5O0C9X2VAYYVJUG" localSheetId="19" hidden="1">#REF!</definedName>
    <definedName name="BExTU75IOII1V5O0C9X2VAYYVJUG" localSheetId="20" hidden="1">#REF!</definedName>
    <definedName name="BExTU75IOII1V5O0C9X2VAYYVJUG" hidden="1">#REF!</definedName>
    <definedName name="BExTUA5F7V4LUIIAM17J3A8XF3JE" localSheetId="19" hidden="1">#REF!</definedName>
    <definedName name="BExTUA5F7V4LUIIAM17J3A8XF3JE" localSheetId="20" hidden="1">#REF!</definedName>
    <definedName name="BExTUA5F7V4LUIIAM17J3A8XF3JE" hidden="1">#REF!</definedName>
    <definedName name="BExTUBY3AA9B91YRRWFOT21LUL8Q" localSheetId="19" hidden="1">#REF!</definedName>
    <definedName name="BExTUBY3AA9B91YRRWFOT21LUL8Q" localSheetId="20" hidden="1">#REF!</definedName>
    <definedName name="BExTUBY3AA9B91YRRWFOT21LUL8Q" hidden="1">#REF!</definedName>
    <definedName name="BExTUJ53ANGZ3H1KDK4CR4Q0OD6P" localSheetId="19" hidden="1">#REF!</definedName>
    <definedName name="BExTUJ53ANGZ3H1KDK4CR4Q0OD6P" localSheetId="20" hidden="1">#REF!</definedName>
    <definedName name="BExTUJ53ANGZ3H1KDK4CR4Q0OD6P" hidden="1">#REF!</definedName>
    <definedName name="BExTUKXSZBM7C57G6NGLWGU4WOHY" localSheetId="19" hidden="1">#REF!</definedName>
    <definedName name="BExTUKXSZBM7C57G6NGLWGU4WOHY" localSheetId="20" hidden="1">#REF!</definedName>
    <definedName name="BExTUKXSZBM7C57G6NGLWGU4WOHY" hidden="1">#REF!</definedName>
    <definedName name="BExTUNC5INBE8Y5OA5GQUTXX6QJW" localSheetId="19" hidden="1">#REF!</definedName>
    <definedName name="BExTUNC5INBE8Y5OA5GQUTXX6QJW" localSheetId="20" hidden="1">#REF!</definedName>
    <definedName name="BExTUNC5INBE8Y5OA5GQUTXX6QJW" hidden="1">#REF!</definedName>
    <definedName name="BExTUSQCFFYZCDNHWHADBC2E1ZP1" localSheetId="19" hidden="1">#REF!</definedName>
    <definedName name="BExTUSQCFFYZCDNHWHADBC2E1ZP1" localSheetId="20" hidden="1">#REF!</definedName>
    <definedName name="BExTUSQCFFYZCDNHWHADBC2E1ZP1" hidden="1">#REF!</definedName>
    <definedName name="BExTUV4NQDZVAENZPSZGF7A3DDFN" localSheetId="19" hidden="1">#REF!</definedName>
    <definedName name="BExTUV4NQDZVAENZPSZGF7A3DDFN" localSheetId="20" hidden="1">#REF!</definedName>
    <definedName name="BExTUV4NQDZVAENZPSZGF7A3DDFN" hidden="1">#REF!</definedName>
    <definedName name="BExTUVFGOJEYS28JURA5KHQFDU5J" localSheetId="19" hidden="1">#REF!</definedName>
    <definedName name="BExTUVFGOJEYS28JURA5KHQFDU5J" localSheetId="20" hidden="1">#REF!</definedName>
    <definedName name="BExTUVFGOJEYS28JURA5KHQFDU5J" hidden="1">#REF!</definedName>
    <definedName name="BExTUW10U40QCYGHM5NJ3YR1O5SP" localSheetId="19" hidden="1">#REF!</definedName>
    <definedName name="BExTUW10U40QCYGHM5NJ3YR1O5SP" localSheetId="20" hidden="1">#REF!</definedName>
    <definedName name="BExTUW10U40QCYGHM5NJ3YR1O5SP" hidden="1">#REF!</definedName>
    <definedName name="BExTUWXFQHINU66YG82BI20ATMB5" localSheetId="19" hidden="1">#REF!</definedName>
    <definedName name="BExTUWXFQHINU66YG82BI20ATMB5" localSheetId="20" hidden="1">#REF!</definedName>
    <definedName name="BExTUWXFQHINU66YG82BI20ATMB5" hidden="1">#REF!</definedName>
    <definedName name="BExTUY9WNSJ91GV8CP0SKJTEIV82" localSheetId="19" hidden="1">#REF!</definedName>
    <definedName name="BExTUY9WNSJ91GV8CP0SKJTEIV82" localSheetId="20" hidden="1">#REF!</definedName>
    <definedName name="BExTUY9WNSJ91GV8CP0SKJTEIV82" hidden="1">#REF!</definedName>
    <definedName name="BExTV67VIM8PV6KO253M4DUBJQLC" localSheetId="19" hidden="1">#REF!</definedName>
    <definedName name="BExTV67VIM8PV6KO253M4DUBJQLC" localSheetId="20" hidden="1">#REF!</definedName>
    <definedName name="BExTV67VIM8PV6KO253M4DUBJQLC" hidden="1">#REF!</definedName>
    <definedName name="BExTVELZCF2YA5L6F23BYZZR6WHF" localSheetId="19" hidden="1">#REF!</definedName>
    <definedName name="BExTVELZCF2YA5L6F23BYZZR6WHF" localSheetId="20" hidden="1">#REF!</definedName>
    <definedName name="BExTVELZCF2YA5L6F23BYZZR6WHF" hidden="1">#REF!</definedName>
    <definedName name="BExTVGPIQZ99YFXUC8OONUX5BD42" localSheetId="19" hidden="1">#REF!</definedName>
    <definedName name="BExTVGPIQZ99YFXUC8OONUX5BD42" localSheetId="20" hidden="1">#REF!</definedName>
    <definedName name="BExTVGPIQZ99YFXUC8OONUX5BD42" hidden="1">#REF!</definedName>
    <definedName name="BExTVQG4F5RF0LZXG06AZ6EU1GQ3" localSheetId="19" hidden="1">#REF!</definedName>
    <definedName name="BExTVQG4F5RF0LZXG06AZ6EU1GQ3" localSheetId="20" hidden="1">#REF!</definedName>
    <definedName name="BExTVQG4F5RF0LZXG06AZ6EU1GQ3" hidden="1">#REF!</definedName>
    <definedName name="BExTVZQLP9VFLEYQ9280W13X7E8K" localSheetId="19" hidden="1">#REF!</definedName>
    <definedName name="BExTVZQLP9VFLEYQ9280W13X7E8K" localSheetId="20" hidden="1">#REF!</definedName>
    <definedName name="BExTVZQLP9VFLEYQ9280W13X7E8K" hidden="1">#REF!</definedName>
    <definedName name="BExTWB4LA1PODQOH4LDTHQKBN16K" localSheetId="19" hidden="1">#REF!</definedName>
    <definedName name="BExTWB4LA1PODQOH4LDTHQKBN16K" localSheetId="20" hidden="1">#REF!</definedName>
    <definedName name="BExTWB4LA1PODQOH4LDTHQKBN16K" hidden="1">#REF!</definedName>
    <definedName name="BExTWI0Q8AWXUA3ZN7I5V3QK2KM1" localSheetId="19" hidden="1">#REF!</definedName>
    <definedName name="BExTWI0Q8AWXUA3ZN7I5V3QK2KM1" localSheetId="20" hidden="1">#REF!</definedName>
    <definedName name="BExTWI0Q8AWXUA3ZN7I5V3QK2KM1" hidden="1">#REF!</definedName>
    <definedName name="BExTWJTIA3WUW1PUWXAOP9O8NKLZ" localSheetId="19" hidden="1">#REF!</definedName>
    <definedName name="BExTWJTIA3WUW1PUWXAOP9O8NKLZ" localSheetId="20" hidden="1">#REF!</definedName>
    <definedName name="BExTWJTIA3WUW1PUWXAOP9O8NKLZ" hidden="1">#REF!</definedName>
    <definedName name="BExTWW95OX07FNA01WF5MSSSFQLX" localSheetId="19" hidden="1">#REF!</definedName>
    <definedName name="BExTWW95OX07FNA01WF5MSSSFQLX" localSheetId="20" hidden="1">#REF!</definedName>
    <definedName name="BExTWW95OX07FNA01WF5MSSSFQLX" hidden="1">#REF!</definedName>
    <definedName name="BExTX005F4GLW03J0PLPRPMI1SEG" localSheetId="19" hidden="1">#REF!</definedName>
    <definedName name="BExTX005F4GLW03J0PLPRPMI1SEG" localSheetId="20" hidden="1">#REF!</definedName>
    <definedName name="BExTX005F4GLW03J0PLPRPMI1SEG" hidden="1">#REF!</definedName>
    <definedName name="BExTX476KI0RNB71XI5TYMANSGBG" localSheetId="19" hidden="1">#REF!</definedName>
    <definedName name="BExTX476KI0RNB71XI5TYMANSGBG" localSheetId="20" hidden="1">#REF!</definedName>
    <definedName name="BExTX476KI0RNB71XI5TYMANSGBG" hidden="1">#REF!</definedName>
    <definedName name="BExTXBJFKNSCUO7IOL6CSKERP06D" localSheetId="19" hidden="1">#REF!</definedName>
    <definedName name="BExTXBJFKNSCUO7IOL6CSKERP06D" localSheetId="20" hidden="1">#REF!</definedName>
    <definedName name="BExTXBJFKNSCUO7IOL6CSKERP06D" hidden="1">#REF!</definedName>
    <definedName name="BExTXDMZDQ9U1FD9T7F79J29SYYN" localSheetId="19" hidden="1">#REF!</definedName>
    <definedName name="BExTXDMZDQ9U1FD9T7F79J29SYYN" localSheetId="20" hidden="1">#REF!</definedName>
    <definedName name="BExTXDMZDQ9U1FD9T7F79J29SYYN" hidden="1">#REF!</definedName>
    <definedName name="BExTXJ6HBAIXMMWKZTJNFDYVZCAY" localSheetId="19" hidden="1">#REF!</definedName>
    <definedName name="BExTXJ6HBAIXMMWKZTJNFDYVZCAY" localSheetId="20" hidden="1">#REF!</definedName>
    <definedName name="BExTXJ6HBAIXMMWKZTJNFDYVZCAY" hidden="1">#REF!</definedName>
    <definedName name="BExTXT812NQT8GAEGH738U29BI0D" localSheetId="19" hidden="1">#REF!</definedName>
    <definedName name="BExTXT812NQT8GAEGH738U29BI0D" localSheetId="20" hidden="1">#REF!</definedName>
    <definedName name="BExTXT812NQT8GAEGH738U29BI0D" hidden="1">#REF!</definedName>
    <definedName name="BExTXWIP2TFPTQ76NHFOB72NICRZ" localSheetId="19" hidden="1">#REF!</definedName>
    <definedName name="BExTXWIP2TFPTQ76NHFOB72NICRZ" localSheetId="20" hidden="1">#REF!</definedName>
    <definedName name="BExTXWIP2TFPTQ76NHFOB72NICRZ" hidden="1">#REF!</definedName>
    <definedName name="BExTY5T62H651VC86QM4X7E28JVA" localSheetId="19" hidden="1">#REF!</definedName>
    <definedName name="BExTY5T62H651VC86QM4X7E28JVA" localSheetId="20" hidden="1">#REF!</definedName>
    <definedName name="BExTY5T62H651VC86QM4X7E28JVA" hidden="1">#REF!</definedName>
    <definedName name="BExTYB7EHGVTJ4RSYOXWSG87U5WI" localSheetId="19" hidden="1">#REF!</definedName>
    <definedName name="BExTYB7EHGVTJ4RSYOXWSG87U5WI" localSheetId="20" hidden="1">#REF!</definedName>
    <definedName name="BExTYB7EHGVTJ4RSYOXWSG87U5WI" hidden="1">#REF!</definedName>
    <definedName name="BExTYC93RS0KNKFOD35WG37LS9LY" localSheetId="19" hidden="1">#REF!</definedName>
    <definedName name="BExTYC93RS0KNKFOD35WG37LS9LY" localSheetId="20" hidden="1">#REF!</definedName>
    <definedName name="BExTYC93RS0KNKFOD35WG37LS9LY" hidden="1">#REF!</definedName>
    <definedName name="BExTYKCEFJ83LZM95M1V7CSFQVEA" localSheetId="19" hidden="1">#REF!</definedName>
    <definedName name="BExTYKCEFJ83LZM95M1V7CSFQVEA" localSheetId="20" hidden="1">#REF!</definedName>
    <definedName name="BExTYKCEFJ83LZM95M1V7CSFQVEA" hidden="1">#REF!</definedName>
    <definedName name="BExTYPLA9N640MFRJJQPKXT7P88M" localSheetId="19" hidden="1">#REF!</definedName>
    <definedName name="BExTYPLA9N640MFRJJQPKXT7P88M" localSheetId="20" hidden="1">#REF!</definedName>
    <definedName name="BExTYPLA9N640MFRJJQPKXT7P88M" hidden="1">#REF!</definedName>
    <definedName name="BExTYW1794M1TLJ2QQQCEEUZN18F" localSheetId="19" hidden="1">#REF!</definedName>
    <definedName name="BExTYW1794M1TLJ2QQQCEEUZN18F" localSheetId="20" hidden="1">#REF!</definedName>
    <definedName name="BExTYW1794M1TLJ2QQQCEEUZN18F" hidden="1">#REF!</definedName>
    <definedName name="BExTZ7F71SNTOX4LLZCK5R9VUMIJ" localSheetId="19" hidden="1">#REF!</definedName>
    <definedName name="BExTZ7F71SNTOX4LLZCK5R9VUMIJ" localSheetId="20" hidden="1">#REF!</definedName>
    <definedName name="BExTZ7F71SNTOX4LLZCK5R9VUMIJ" hidden="1">#REF!</definedName>
    <definedName name="BExTZ80SWE36T1QSIIPJU7NJ65JL" localSheetId="19" hidden="1">#REF!</definedName>
    <definedName name="BExTZ80SWE36T1QSIIPJU7NJ65JL" localSheetId="20" hidden="1">#REF!</definedName>
    <definedName name="BExTZ80SWE36T1QSIIPJU7NJ65JL" hidden="1">#REF!</definedName>
    <definedName name="BExTZ869RSO739T4Q78JLOVO7G0C" localSheetId="19" hidden="1">#REF!</definedName>
    <definedName name="BExTZ869RSO739T4Q78JLOVO7G0C" localSheetId="20" hidden="1">#REF!</definedName>
    <definedName name="BExTZ869RSO739T4Q78JLOVO7G0C" hidden="1">#REF!</definedName>
    <definedName name="BExTZ8X5G9S3PA4FPSNK7T69W7QT" localSheetId="19" hidden="1">#REF!</definedName>
    <definedName name="BExTZ8X5G9S3PA4FPSNK7T69W7QT" localSheetId="20" hidden="1">#REF!</definedName>
    <definedName name="BExTZ8X5G9S3PA4FPSNK7T69W7QT" hidden="1">#REF!</definedName>
    <definedName name="BExTZ97Y0RMR8V5BI9F2H4MFB77O" localSheetId="19" hidden="1">#REF!</definedName>
    <definedName name="BExTZ97Y0RMR8V5BI9F2H4MFB77O" localSheetId="20" hidden="1">#REF!</definedName>
    <definedName name="BExTZ97Y0RMR8V5BI9F2H4MFB77O" hidden="1">#REF!</definedName>
    <definedName name="BExTZK5PMCAXJL4DUIGL6H9Y8U4C" localSheetId="19" hidden="1">#REF!</definedName>
    <definedName name="BExTZK5PMCAXJL4DUIGL6H9Y8U4C" localSheetId="20" hidden="1">#REF!</definedName>
    <definedName name="BExTZK5PMCAXJL4DUIGL6H9Y8U4C" hidden="1">#REF!</definedName>
    <definedName name="BExTZKB6L5SXV5UN71YVTCBEIGWY" localSheetId="19" hidden="1">#REF!</definedName>
    <definedName name="BExTZKB6L5SXV5UN71YVTCBEIGWY" localSheetId="20" hidden="1">#REF!</definedName>
    <definedName name="BExTZKB6L5SXV5UN71YVTCBEIGWY" hidden="1">#REF!</definedName>
    <definedName name="BExTZLICVKK4NBJFEGL270GJ2VQO" localSheetId="19" hidden="1">#REF!</definedName>
    <definedName name="BExTZLICVKK4NBJFEGL270GJ2VQO" localSheetId="20" hidden="1">#REF!</definedName>
    <definedName name="BExTZLICVKK4NBJFEGL270GJ2VQO" hidden="1">#REF!</definedName>
    <definedName name="BExTZO2596CBZKPI7YNA1QQNPAIJ" localSheetId="19" hidden="1">#REF!</definedName>
    <definedName name="BExTZO2596CBZKPI7YNA1QQNPAIJ" localSheetId="20" hidden="1">#REF!</definedName>
    <definedName name="BExTZO2596CBZKPI7YNA1QQNPAIJ" hidden="1">#REF!</definedName>
    <definedName name="BExTZY8TDV4U7FQL7O10G6VKWKPJ" localSheetId="19" hidden="1">#REF!</definedName>
    <definedName name="BExTZY8TDV4U7FQL7O10G6VKWKPJ" localSheetId="20" hidden="1">#REF!</definedName>
    <definedName name="BExTZY8TDV4U7FQL7O10G6VKWKPJ" hidden="1">#REF!</definedName>
    <definedName name="BExU02QNT4LT7H9JPUC4FXTLVGZT" localSheetId="19" hidden="1">#REF!</definedName>
    <definedName name="BExU02QNT4LT7H9JPUC4FXTLVGZT" localSheetId="20" hidden="1">#REF!</definedName>
    <definedName name="BExU02QNT4LT7H9JPUC4FXTLVGZT" hidden="1">#REF!</definedName>
    <definedName name="BExU0BFJJQO1HJZKI14QGOQ6JROO" localSheetId="19" hidden="1">#REF!</definedName>
    <definedName name="BExU0BFJJQO1HJZKI14QGOQ6JROO" localSheetId="20" hidden="1">#REF!</definedName>
    <definedName name="BExU0BFJJQO1HJZKI14QGOQ6JROO" hidden="1">#REF!</definedName>
    <definedName name="BExU0FH5WTGW8MRFUFMDDSMJ6YQ5" localSheetId="19" hidden="1">#REF!</definedName>
    <definedName name="BExU0FH5WTGW8MRFUFMDDSMJ6YQ5" localSheetId="20" hidden="1">#REF!</definedName>
    <definedName name="BExU0FH5WTGW8MRFUFMDDSMJ6YQ5" hidden="1">#REF!</definedName>
    <definedName name="BExU0GDOIL9U33QGU9ZU3YX3V1I4" localSheetId="19" hidden="1">#REF!</definedName>
    <definedName name="BExU0GDOIL9U33QGU9ZU3YX3V1I4" localSheetId="20" hidden="1">#REF!</definedName>
    <definedName name="BExU0GDOIL9U33QGU9ZU3YX3V1I4" hidden="1">#REF!</definedName>
    <definedName name="BExU0HKTO8WJDQDWRTUK5TETM3HS" localSheetId="19" hidden="1">#REF!</definedName>
    <definedName name="BExU0HKTO8WJDQDWRTUK5TETM3HS" localSheetId="20" hidden="1">#REF!</definedName>
    <definedName name="BExU0HKTO8WJDQDWRTUK5TETM3HS" hidden="1">#REF!</definedName>
    <definedName name="BExU0MTJQPE041ZN7H8UKGV6MZT7" localSheetId="19" hidden="1">#REF!</definedName>
    <definedName name="BExU0MTJQPE041ZN7H8UKGV6MZT7" localSheetId="20" hidden="1">#REF!</definedName>
    <definedName name="BExU0MTJQPE041ZN7H8UKGV6MZT7" hidden="1">#REF!</definedName>
    <definedName name="BExU0ZUUFYHLUK4M4E8GLGIBBNT0" localSheetId="19" hidden="1">#REF!</definedName>
    <definedName name="BExU0ZUUFYHLUK4M4E8GLGIBBNT0" localSheetId="20" hidden="1">#REF!</definedName>
    <definedName name="BExU0ZUUFYHLUK4M4E8GLGIBBNT0" hidden="1">#REF!</definedName>
    <definedName name="BExU147D6RPG6ZVTSXRKFSVRHSBG" localSheetId="19" hidden="1">#REF!</definedName>
    <definedName name="BExU147D6RPG6ZVTSXRKFSVRHSBG" localSheetId="20" hidden="1">#REF!</definedName>
    <definedName name="BExU147D6RPG6ZVTSXRKFSVRHSBG" hidden="1">#REF!</definedName>
    <definedName name="BExU16R10W1SOAPNG4CDJ01T7JRE" localSheetId="19" hidden="1">#REF!</definedName>
    <definedName name="BExU16R10W1SOAPNG4CDJ01T7JRE" localSheetId="20" hidden="1">#REF!</definedName>
    <definedName name="BExU16R10W1SOAPNG4CDJ01T7JRE" hidden="1">#REF!</definedName>
    <definedName name="BExU17CKOR3GNIHDNVLH9L1IOJS9" localSheetId="19" hidden="1">#REF!</definedName>
    <definedName name="BExU17CKOR3GNIHDNVLH9L1IOJS9" localSheetId="20" hidden="1">#REF!</definedName>
    <definedName name="BExU17CKOR3GNIHDNVLH9L1IOJS9" hidden="1">#REF!</definedName>
    <definedName name="BExU1DXYI5DAD9DSFIEAUOB5XFZ9" localSheetId="19" hidden="1">#REF!</definedName>
    <definedName name="BExU1DXYI5DAD9DSFIEAUOB5XFZ9" localSheetId="20" hidden="1">#REF!</definedName>
    <definedName name="BExU1DXYI5DAD9DSFIEAUOB5XFZ9" hidden="1">#REF!</definedName>
    <definedName name="BExU1GXUTLRPJN4MRINLAPHSZQFG" localSheetId="19" hidden="1">#REF!</definedName>
    <definedName name="BExU1GXUTLRPJN4MRINLAPHSZQFG" localSheetId="20" hidden="1">#REF!</definedName>
    <definedName name="BExU1GXUTLRPJN4MRINLAPHSZQFG" hidden="1">#REF!</definedName>
    <definedName name="BExU1IL9AOHFO85BZB6S60DK3N8H" localSheetId="19" hidden="1">#REF!</definedName>
    <definedName name="BExU1IL9AOHFO85BZB6S60DK3N8H" localSheetId="20" hidden="1">#REF!</definedName>
    <definedName name="BExU1IL9AOHFO85BZB6S60DK3N8H" hidden="1">#REF!</definedName>
    <definedName name="BExU1LAEKWJ0U6NP9G2AC9CTBYH6" localSheetId="19" hidden="1">#REF!</definedName>
    <definedName name="BExU1LAEKWJ0U6NP9G2AC9CTBYH6" localSheetId="20" hidden="1">#REF!</definedName>
    <definedName name="BExU1LAEKWJ0U6NP9G2AC9CTBYH6" hidden="1">#REF!</definedName>
    <definedName name="BExU1NOPS09CLFZL1O31RAF9BQNQ" localSheetId="19" hidden="1">#REF!</definedName>
    <definedName name="BExU1NOPS09CLFZL1O31RAF9BQNQ" localSheetId="20" hidden="1">#REF!</definedName>
    <definedName name="BExU1NOPS09CLFZL1O31RAF9BQNQ" hidden="1">#REF!</definedName>
    <definedName name="BExU1PH9MOEX1JZVZ3D5M9DXB191" localSheetId="19" hidden="1">#REF!</definedName>
    <definedName name="BExU1PH9MOEX1JZVZ3D5M9DXB191" localSheetId="20" hidden="1">#REF!</definedName>
    <definedName name="BExU1PH9MOEX1JZVZ3D5M9DXB191" hidden="1">#REF!</definedName>
    <definedName name="BExU1QZEEKJA35IMEOLOJ3ODX0ZA" localSheetId="19" hidden="1">#REF!</definedName>
    <definedName name="BExU1QZEEKJA35IMEOLOJ3ODX0ZA" localSheetId="20" hidden="1">#REF!</definedName>
    <definedName name="BExU1QZEEKJA35IMEOLOJ3ODX0ZA" hidden="1">#REF!</definedName>
    <definedName name="BExU1VRURIWWVJ95O40WA23LMTJD" localSheetId="19" hidden="1">#REF!</definedName>
    <definedName name="BExU1VRURIWWVJ95O40WA23LMTJD" localSheetId="20" hidden="1">#REF!</definedName>
    <definedName name="BExU1VRURIWWVJ95O40WA23LMTJD" hidden="1">#REF!</definedName>
    <definedName name="BExU2A0FXVBDX9LO3VWEXB4TLFT0" localSheetId="19" hidden="1">#REF!</definedName>
    <definedName name="BExU2A0FXVBDX9LO3VWEXB4TLFT0" localSheetId="20" hidden="1">#REF!</definedName>
    <definedName name="BExU2A0FXVBDX9LO3VWEXB4TLFT0" hidden="1">#REF!</definedName>
    <definedName name="BExU2LEH667H33V81XVEZUP2O0UQ" localSheetId="19" hidden="1">#REF!</definedName>
    <definedName name="BExU2LEH667H33V81XVEZUP2O0UQ" localSheetId="20" hidden="1">#REF!</definedName>
    <definedName name="BExU2LEH667H33V81XVEZUP2O0UQ" hidden="1">#REF!</definedName>
    <definedName name="BExU2M5CK6XK55UIHDVYRXJJJRI4" localSheetId="19" hidden="1">#REF!</definedName>
    <definedName name="BExU2M5CK6XK55UIHDVYRXJJJRI4" localSheetId="20" hidden="1">#REF!</definedName>
    <definedName name="BExU2M5CK6XK55UIHDVYRXJJJRI4" hidden="1">#REF!</definedName>
    <definedName name="BExU2TXVT25ZTOFQAF6CM53Z1RLF" localSheetId="19" hidden="1">#REF!</definedName>
    <definedName name="BExU2TXVT25ZTOFQAF6CM53Z1RLF" localSheetId="20" hidden="1">#REF!</definedName>
    <definedName name="BExU2TXVT25ZTOFQAF6CM53Z1RLF" hidden="1">#REF!</definedName>
    <definedName name="BExU2XZLYIU19G7358W5T9E87AFR" localSheetId="19" hidden="1">#REF!</definedName>
    <definedName name="BExU2XZLYIU19G7358W5T9E87AFR" localSheetId="20" hidden="1">#REF!</definedName>
    <definedName name="BExU2XZLYIU19G7358W5T9E87AFR" hidden="1">#REF!</definedName>
    <definedName name="BExU2ZXMKRBQEX0CT3ZPZ3UFZP1G" localSheetId="19" hidden="1">#REF!</definedName>
    <definedName name="BExU2ZXMKRBQEX0CT3ZPZ3UFZP1G" localSheetId="20" hidden="1">#REF!</definedName>
    <definedName name="BExU2ZXMKRBQEX0CT3ZPZ3UFZP1G" hidden="1">#REF!</definedName>
    <definedName name="BExU35XHF1K1XEQUSZ292S5T61YA" localSheetId="19" hidden="1">#REF!</definedName>
    <definedName name="BExU35XHF1K1XEQUSZ292S5T61YA" localSheetId="20" hidden="1">#REF!</definedName>
    <definedName name="BExU35XHF1K1XEQUSZ292S5T61YA" hidden="1">#REF!</definedName>
    <definedName name="BExU38S1U5IC1T5A3P2TZU5OV0LN" localSheetId="19" hidden="1">#REF!</definedName>
    <definedName name="BExU38S1U5IC1T5A3P2TZU5OV0LN" localSheetId="20" hidden="1">#REF!</definedName>
    <definedName name="BExU38S1U5IC1T5A3P2TZU5OV0LN" hidden="1">#REF!</definedName>
    <definedName name="BExU3B66MCKJFSKT3HL8B5EJGVX0" localSheetId="19" hidden="1">#REF!</definedName>
    <definedName name="BExU3B66MCKJFSKT3HL8B5EJGVX0" localSheetId="20" hidden="1">#REF!</definedName>
    <definedName name="BExU3B66MCKJFSKT3HL8B5EJGVX0" hidden="1">#REF!</definedName>
    <definedName name="BExU3FDFDB2NVPYUR5V7OA3HF474" localSheetId="19" hidden="1">#REF!</definedName>
    <definedName name="BExU3FDFDB2NVPYUR5V7OA3HF474" localSheetId="20" hidden="1">#REF!</definedName>
    <definedName name="BExU3FDFDB2NVPYUR5V7OA3HF474" hidden="1">#REF!</definedName>
    <definedName name="BExU3R7J076KUCCEUGKAYMANTUT5" localSheetId="19" hidden="1">#REF!</definedName>
    <definedName name="BExU3R7J076KUCCEUGKAYMANTUT5" localSheetId="20" hidden="1">#REF!</definedName>
    <definedName name="BExU3R7J076KUCCEUGKAYMANTUT5" hidden="1">#REF!</definedName>
    <definedName name="BExU3UNI9NR1RNZR07NSLSZMDOQQ" localSheetId="19" hidden="1">#REF!</definedName>
    <definedName name="BExU3UNI9NR1RNZR07NSLSZMDOQQ" localSheetId="20" hidden="1">#REF!</definedName>
    <definedName name="BExU3UNI9NR1RNZR07NSLSZMDOQQ" hidden="1">#REF!</definedName>
    <definedName name="BExU401R18N6XKZKL7CNFOZQCM14" localSheetId="19" hidden="1">#REF!</definedName>
    <definedName name="BExU401R18N6XKZKL7CNFOZQCM14" localSheetId="20" hidden="1">#REF!</definedName>
    <definedName name="BExU401R18N6XKZKL7CNFOZQCM14" hidden="1">#REF!</definedName>
    <definedName name="BExU42QVGY7TK39W1BIN6CDRG2OE" localSheetId="19" hidden="1">#REF!</definedName>
    <definedName name="BExU42QVGY7TK39W1BIN6CDRG2OE" localSheetId="20" hidden="1">#REF!</definedName>
    <definedName name="BExU42QVGY7TK39W1BIN6CDRG2OE" hidden="1">#REF!</definedName>
    <definedName name="BExU431LXP7LIUNGJB9OSXEANFGX" localSheetId="19" hidden="1">#REF!</definedName>
    <definedName name="BExU431LXP7LIUNGJB9OSXEANFGX" localSheetId="20" hidden="1">#REF!</definedName>
    <definedName name="BExU431LXP7LIUNGJB9OSXEANFGX" hidden="1">#REF!</definedName>
    <definedName name="BExU47OZMS6TCWMEHHF0UCSFLLPI" localSheetId="19" hidden="1">#REF!</definedName>
    <definedName name="BExU47OZMS6TCWMEHHF0UCSFLLPI" localSheetId="20" hidden="1">#REF!</definedName>
    <definedName name="BExU47OZMS6TCWMEHHF0UCSFLLPI" hidden="1">#REF!</definedName>
    <definedName name="BExU4D36E8TXN0M8KSNGEAFYP4DQ" localSheetId="19" hidden="1">#REF!</definedName>
    <definedName name="BExU4D36E8TXN0M8KSNGEAFYP4DQ" localSheetId="20" hidden="1">#REF!</definedName>
    <definedName name="BExU4D36E8TXN0M8KSNGEAFYP4DQ" hidden="1">#REF!</definedName>
    <definedName name="BExU4G31RRVLJ3AC6E1FNEFMXM3O" localSheetId="19" hidden="1">#REF!</definedName>
    <definedName name="BExU4G31RRVLJ3AC6E1FNEFMXM3O" localSheetId="20" hidden="1">#REF!</definedName>
    <definedName name="BExU4G31RRVLJ3AC6E1FNEFMXM3O" hidden="1">#REF!</definedName>
    <definedName name="BExU4GDVLPUEWBA4MRYRTQAUNO7B" localSheetId="19" hidden="1">#REF!</definedName>
    <definedName name="BExU4GDVLPUEWBA4MRYRTQAUNO7B" localSheetId="20" hidden="1">#REF!</definedName>
    <definedName name="BExU4GDVLPUEWBA4MRYRTQAUNO7B" hidden="1">#REF!</definedName>
    <definedName name="BExU4H4RAMAX0XVAWT5WFYQNPAL3" localSheetId="19" hidden="1">#REF!</definedName>
    <definedName name="BExU4H4RAMAX0XVAWT5WFYQNPAL3" localSheetId="20" hidden="1">#REF!</definedName>
    <definedName name="BExU4H4RAMAX0XVAWT5WFYQNPAL3" hidden="1">#REF!</definedName>
    <definedName name="BExU4I148DA7PRCCISLWQ6ABXFK6" localSheetId="19" hidden="1">#REF!</definedName>
    <definedName name="BExU4I148DA7PRCCISLWQ6ABXFK6" localSheetId="20" hidden="1">#REF!</definedName>
    <definedName name="BExU4I148DA7PRCCISLWQ6ABXFK6" hidden="1">#REF!</definedName>
    <definedName name="BExU4L101H2KQHVKCKQ4PBAWZV6K" localSheetId="19" hidden="1">#REF!</definedName>
    <definedName name="BExU4L101H2KQHVKCKQ4PBAWZV6K" localSheetId="20" hidden="1">#REF!</definedName>
    <definedName name="BExU4L101H2KQHVKCKQ4PBAWZV6K" hidden="1">#REF!</definedName>
    <definedName name="BExU4LML14Q7KDTYIKJWXF68W7X1" localSheetId="19" hidden="1">#REF!</definedName>
    <definedName name="BExU4LML14Q7KDTYIKJWXF68W7X1" localSheetId="20" hidden="1">#REF!</definedName>
    <definedName name="BExU4LML14Q7KDTYIKJWXF68W7X1" hidden="1">#REF!</definedName>
    <definedName name="BExU4NA00RRRBGRT6TOB0MXZRCRZ" localSheetId="19" hidden="1">#REF!</definedName>
    <definedName name="BExU4NA00RRRBGRT6TOB0MXZRCRZ" localSheetId="20" hidden="1">#REF!</definedName>
    <definedName name="BExU4NA00RRRBGRT6TOB0MXZRCRZ" hidden="1">#REF!</definedName>
    <definedName name="BExU529I6YHVOG83TJHWSILIQU1S" localSheetId="19" hidden="1">#REF!</definedName>
    <definedName name="BExU529I6YHVOG83TJHWSILIQU1S" localSheetId="20" hidden="1">#REF!</definedName>
    <definedName name="BExU529I6YHVOG83TJHWSILIQU1S" hidden="1">#REF!</definedName>
    <definedName name="BExU57YCIKPRD8QWL6EU0YR3NG3J" localSheetId="19" hidden="1">#REF!</definedName>
    <definedName name="BExU57YCIKPRD8QWL6EU0YR3NG3J" localSheetId="20" hidden="1">#REF!</definedName>
    <definedName name="BExU57YCIKPRD8QWL6EU0YR3NG3J" hidden="1">#REF!</definedName>
    <definedName name="BExU5DSTBWXLN6E59B757KRWRI6E" localSheetId="19" hidden="1">#REF!</definedName>
    <definedName name="BExU5DSTBWXLN6E59B757KRWRI6E" localSheetId="20" hidden="1">#REF!</definedName>
    <definedName name="BExU5DSTBWXLN6E59B757KRWRI6E" hidden="1">#REF!</definedName>
    <definedName name="BExU5JSMO03X9M4WIRPP8JPSMQKJ" localSheetId="19" hidden="1">#REF!</definedName>
    <definedName name="BExU5JSMO03X9M4WIRPP8JPSMQKJ" localSheetId="20" hidden="1">#REF!</definedName>
    <definedName name="BExU5JSMO03X9M4WIRPP8JPSMQKJ" hidden="1">#REF!</definedName>
    <definedName name="BExU5TDWM8NNDHYPQ7OQODTQ368A" localSheetId="19" hidden="1">#REF!</definedName>
    <definedName name="BExU5TDWM8NNDHYPQ7OQODTQ368A" localSheetId="20" hidden="1">#REF!</definedName>
    <definedName name="BExU5TDWM8NNDHYPQ7OQODTQ368A" hidden="1">#REF!</definedName>
    <definedName name="BExU5X4OX1V1XHS6WSSORVQPP6Z3" localSheetId="19" hidden="1">#REF!</definedName>
    <definedName name="BExU5X4OX1V1XHS6WSSORVQPP6Z3" localSheetId="20" hidden="1">#REF!</definedName>
    <definedName name="BExU5X4OX1V1XHS6WSSORVQPP6Z3" hidden="1">#REF!</definedName>
    <definedName name="BExU5XVPARTFMRYHNUTBKDIL4UJN" localSheetId="19" hidden="1">#REF!</definedName>
    <definedName name="BExU5XVPARTFMRYHNUTBKDIL4UJN" localSheetId="20" hidden="1">#REF!</definedName>
    <definedName name="BExU5XVPARTFMRYHNUTBKDIL4UJN" hidden="1">#REF!</definedName>
    <definedName name="BExU66KMFBAP8JCVG9VM1RD1TNFF" localSheetId="19" hidden="1">#REF!</definedName>
    <definedName name="BExU66KMFBAP8JCVG9VM1RD1TNFF" localSheetId="20" hidden="1">#REF!</definedName>
    <definedName name="BExU66KMFBAP8JCVG9VM1RD1TNFF" hidden="1">#REF!</definedName>
    <definedName name="BExU68IOM3CB3TACNAE9565TW7SH" localSheetId="19" hidden="1">#REF!</definedName>
    <definedName name="BExU68IOM3CB3TACNAE9565TW7SH" localSheetId="20" hidden="1">#REF!</definedName>
    <definedName name="BExU68IOM3CB3TACNAE9565TW7SH" hidden="1">#REF!</definedName>
    <definedName name="BExU6AM82KN21E82HMWVP3LWP9IL" localSheetId="19" hidden="1">#REF!</definedName>
    <definedName name="BExU6AM82KN21E82HMWVP3LWP9IL" localSheetId="20" hidden="1">#REF!</definedName>
    <definedName name="BExU6AM82KN21E82HMWVP3LWP9IL" hidden="1">#REF!</definedName>
    <definedName name="BExU6FEU1MRHU98R9YOJC5OKUJ6L" localSheetId="19" hidden="1">#REF!</definedName>
    <definedName name="BExU6FEU1MRHU98R9YOJC5OKUJ6L" localSheetId="20" hidden="1">#REF!</definedName>
    <definedName name="BExU6FEU1MRHU98R9YOJC5OKUJ6L" hidden="1">#REF!</definedName>
    <definedName name="BExU6KIAJ663Y8W8QMU4HCF183DF" localSheetId="19" hidden="1">#REF!</definedName>
    <definedName name="BExU6KIAJ663Y8W8QMU4HCF183DF" localSheetId="20" hidden="1">#REF!</definedName>
    <definedName name="BExU6KIAJ663Y8W8QMU4HCF183DF" hidden="1">#REF!</definedName>
    <definedName name="BExU6KT19B4PG6SHXFBGBPLM66KT" localSheetId="19" hidden="1">#REF!</definedName>
    <definedName name="BExU6KT19B4PG6SHXFBGBPLM66KT" localSheetId="20" hidden="1">#REF!</definedName>
    <definedName name="BExU6KT19B4PG6SHXFBGBPLM66KT" hidden="1">#REF!</definedName>
    <definedName name="BExU6PAVKIOAIMQ9XQIHHF1SUAGO" localSheetId="19" hidden="1">#REF!</definedName>
    <definedName name="BExU6PAVKIOAIMQ9XQIHHF1SUAGO" localSheetId="20" hidden="1">#REF!</definedName>
    <definedName name="BExU6PAVKIOAIMQ9XQIHHF1SUAGO" hidden="1">#REF!</definedName>
    <definedName name="BExU6SLKTWV0YINVLTI6BCG9ANZM" localSheetId="19" hidden="1">#REF!</definedName>
    <definedName name="BExU6SLKTWV0YINVLTI6BCG9ANZM" localSheetId="20" hidden="1">#REF!</definedName>
    <definedName name="BExU6SLKTWV0YINVLTI6BCG9ANZM" hidden="1">#REF!</definedName>
    <definedName name="BExU6WXXC7SSQDMHSLUN5C2V4IYX" localSheetId="19" hidden="1">#REF!</definedName>
    <definedName name="BExU6WXXC7SSQDMHSLUN5C2V4IYX" localSheetId="20" hidden="1">#REF!</definedName>
    <definedName name="BExU6WXXC7SSQDMHSLUN5C2V4IYX" hidden="1">#REF!</definedName>
    <definedName name="BExU73387E74XE8A9UKZLZNJYY65" localSheetId="19" hidden="1">#REF!</definedName>
    <definedName name="BExU73387E74XE8A9UKZLZNJYY65" localSheetId="20" hidden="1">#REF!</definedName>
    <definedName name="BExU73387E74XE8A9UKZLZNJYY65" hidden="1">#REF!</definedName>
    <definedName name="BExU76ZHCJM8I7VSICCMSTC33O6U" localSheetId="19" hidden="1">#REF!</definedName>
    <definedName name="BExU76ZHCJM8I7VSICCMSTC33O6U" localSheetId="20" hidden="1">#REF!</definedName>
    <definedName name="BExU76ZHCJM8I7VSICCMSTC33O6U" hidden="1">#REF!</definedName>
    <definedName name="BExU7BBTUF8BQ42DSGM94X5TG5GF" localSheetId="19" hidden="1">#REF!</definedName>
    <definedName name="BExU7BBTUF8BQ42DSGM94X5TG5GF" localSheetId="20" hidden="1">#REF!</definedName>
    <definedName name="BExU7BBTUF8BQ42DSGM94X5TG5GF" hidden="1">#REF!</definedName>
    <definedName name="BExU7HH4EAHFQHT4AXKGWAWZP3I0" localSheetId="19" hidden="1">#REF!</definedName>
    <definedName name="BExU7HH4EAHFQHT4AXKGWAWZP3I0" localSheetId="20" hidden="1">#REF!</definedName>
    <definedName name="BExU7HH4EAHFQHT4AXKGWAWZP3I0" hidden="1">#REF!</definedName>
    <definedName name="BExU7L7WPQSA0ELXZ0I86V33QCCJ" localSheetId="19" hidden="1">#REF!</definedName>
    <definedName name="BExU7L7WPQSA0ELXZ0I86V33QCCJ" localSheetId="20" hidden="1">#REF!</definedName>
    <definedName name="BExU7L7WPQSA0ELXZ0I86V33QCCJ" hidden="1">#REF!</definedName>
    <definedName name="BExU7MF1ZVPDHOSMCAXOSYICHZ4I" localSheetId="19" hidden="1">#REF!</definedName>
    <definedName name="BExU7MF1ZVPDHOSMCAXOSYICHZ4I" localSheetId="20" hidden="1">#REF!</definedName>
    <definedName name="BExU7MF1ZVPDHOSMCAXOSYICHZ4I" hidden="1">#REF!</definedName>
    <definedName name="BExU7O2BJ6D5YCKEL6FD2EFCWYRX" localSheetId="19" hidden="1">#REF!</definedName>
    <definedName name="BExU7O2BJ6D5YCKEL6FD2EFCWYRX" localSheetId="20" hidden="1">#REF!</definedName>
    <definedName name="BExU7O2BJ6D5YCKEL6FD2EFCWYRX" hidden="1">#REF!</definedName>
    <definedName name="BExU7Q0JS9YIUKUPNSSAIDK2KJAV" localSheetId="19" hidden="1">#REF!</definedName>
    <definedName name="BExU7Q0JS9YIUKUPNSSAIDK2KJAV" localSheetId="20" hidden="1">#REF!</definedName>
    <definedName name="BExU7Q0JS9YIUKUPNSSAIDK2KJAV" hidden="1">#REF!</definedName>
    <definedName name="BExU80I6AE5OU7P7F5V7HWIZBJ4P" localSheetId="19" hidden="1">#REF!</definedName>
    <definedName name="BExU80I6AE5OU7P7F5V7HWIZBJ4P" localSheetId="20" hidden="1">#REF!</definedName>
    <definedName name="BExU80I6AE5OU7P7F5V7HWIZBJ4P" hidden="1">#REF!</definedName>
    <definedName name="BExU86NB26MCPYIISZ36HADONGT2" localSheetId="19" hidden="1">#REF!</definedName>
    <definedName name="BExU86NB26MCPYIISZ36HADONGT2" localSheetId="20" hidden="1">#REF!</definedName>
    <definedName name="BExU86NB26MCPYIISZ36HADONGT2" hidden="1">#REF!</definedName>
    <definedName name="BExU885EZZNSZV3GP298UJ8LB7OL" localSheetId="19" hidden="1">#REF!</definedName>
    <definedName name="BExU885EZZNSZV3GP298UJ8LB7OL" localSheetId="20" hidden="1">#REF!</definedName>
    <definedName name="BExU885EZZNSZV3GP298UJ8LB7OL" hidden="1">#REF!</definedName>
    <definedName name="BExU8FSAUP9TUZ1NO9WXK80QPHWV" localSheetId="19" hidden="1">#REF!</definedName>
    <definedName name="BExU8FSAUP9TUZ1NO9WXK80QPHWV" localSheetId="20" hidden="1">#REF!</definedName>
    <definedName name="BExU8FSAUP9TUZ1NO9WXK80QPHWV" hidden="1">#REF!</definedName>
    <definedName name="BExU8KFLAN778MBN93NYZB0FV30G" localSheetId="19" hidden="1">#REF!</definedName>
    <definedName name="BExU8KFLAN778MBN93NYZB0FV30G" localSheetId="20" hidden="1">#REF!</definedName>
    <definedName name="BExU8KFLAN778MBN93NYZB0FV30G" hidden="1">#REF!</definedName>
    <definedName name="BExU8PZC6845UUDFG9M8FTC3P3DK" localSheetId="19" hidden="1">#REF!</definedName>
    <definedName name="BExU8PZC6845UUDFG9M8FTC3P3DK" localSheetId="20" hidden="1">#REF!</definedName>
    <definedName name="BExU8PZC6845UUDFG9M8FTC3P3DK" hidden="1">#REF!</definedName>
    <definedName name="BExU8UX9JX3XLB47YZ8GFXE0V7R2" localSheetId="19" hidden="1">#REF!</definedName>
    <definedName name="BExU8UX9JX3XLB47YZ8GFXE0V7R2" localSheetId="20" hidden="1">#REF!</definedName>
    <definedName name="BExU8UX9JX3XLB47YZ8GFXE0V7R2" hidden="1">#REF!</definedName>
    <definedName name="BExU8WVGMRSFNWCNHODQ9JQCMZB0" localSheetId="19" hidden="1">#REF!</definedName>
    <definedName name="BExU8WVGMRSFNWCNHODQ9JQCMZB0" localSheetId="20" hidden="1">#REF!</definedName>
    <definedName name="BExU8WVGMRSFNWCNHODQ9JQCMZB0" hidden="1">#REF!</definedName>
    <definedName name="BExU96M1J7P9DZQ3S9H0C12KGYTW" localSheetId="19" hidden="1">#REF!</definedName>
    <definedName name="BExU96M1J7P9DZQ3S9H0C12KGYTW" localSheetId="20" hidden="1">#REF!</definedName>
    <definedName name="BExU96M1J7P9DZQ3S9H0C12KGYTW" hidden="1">#REF!</definedName>
    <definedName name="BExU9F05OR1GZ3057R6UL3WPEIYI" localSheetId="19" hidden="1">#REF!</definedName>
    <definedName name="BExU9F05OR1GZ3057R6UL3WPEIYI" localSheetId="20" hidden="1">#REF!</definedName>
    <definedName name="BExU9F05OR1GZ3057R6UL3WPEIYI" hidden="1">#REF!</definedName>
    <definedName name="BExU9GCSO5YILIKG6VAHN13DL75K" localSheetId="19" hidden="1">#REF!</definedName>
    <definedName name="BExU9GCSO5YILIKG6VAHN13DL75K" localSheetId="20" hidden="1">#REF!</definedName>
    <definedName name="BExU9GCSO5YILIKG6VAHN13DL75K" hidden="1">#REF!</definedName>
    <definedName name="BExU9KJOZLO15N11MJVN782NFGJ0" localSheetId="19" hidden="1">#REF!</definedName>
    <definedName name="BExU9KJOZLO15N11MJVN782NFGJ0" localSheetId="20" hidden="1">#REF!</definedName>
    <definedName name="BExU9KJOZLO15N11MJVN782NFGJ0" hidden="1">#REF!</definedName>
    <definedName name="BExU9LG29XU2K1GNKRO4438JYQZE" localSheetId="19" hidden="1">#REF!</definedName>
    <definedName name="BExU9LG29XU2K1GNKRO4438JYQZE" localSheetId="20" hidden="1">#REF!</definedName>
    <definedName name="BExU9LG29XU2K1GNKRO4438JYQZE" hidden="1">#REF!</definedName>
    <definedName name="BExU9RW36I5Z6JIXUIUB3PJH86LT" localSheetId="19" hidden="1">#REF!</definedName>
    <definedName name="BExU9RW36I5Z6JIXUIUB3PJH86LT" localSheetId="20" hidden="1">#REF!</definedName>
    <definedName name="BExU9RW36I5Z6JIXUIUB3PJH86LT" hidden="1">#REF!</definedName>
    <definedName name="BExU9WU19DJ2VAGISPFEGDWWOO4V" localSheetId="19" hidden="1">#REF!</definedName>
    <definedName name="BExU9WU19DJ2VAGISPFEGDWWOO4V" localSheetId="20" hidden="1">#REF!</definedName>
    <definedName name="BExU9WU19DJ2VAGISPFEGDWWOO4V" hidden="1">#REF!</definedName>
    <definedName name="BExUA28AO7OWDG3H23Q0CL4B7BHW" localSheetId="19" hidden="1">#REF!</definedName>
    <definedName name="BExUA28AO7OWDG3H23Q0CL4B7BHW" localSheetId="20" hidden="1">#REF!</definedName>
    <definedName name="BExUA28AO7OWDG3H23Q0CL4B7BHW" hidden="1">#REF!</definedName>
    <definedName name="BExUA34N2C083NSTAHQGZZ3BCYGK" localSheetId="19" hidden="1">#REF!</definedName>
    <definedName name="BExUA34N2C083NSTAHQGZZ3BCYGK" localSheetId="20" hidden="1">#REF!</definedName>
    <definedName name="BExUA34N2C083NSTAHQGZZ3BCYGK" hidden="1">#REF!</definedName>
    <definedName name="BExUA5O923FFNEBY8BPO1TU3QGBM" localSheetId="19" hidden="1">#REF!</definedName>
    <definedName name="BExUA5O923FFNEBY8BPO1TU3QGBM" localSheetId="20" hidden="1">#REF!</definedName>
    <definedName name="BExUA5O923FFNEBY8BPO1TU3QGBM" hidden="1">#REF!</definedName>
    <definedName name="BExUA6Q4K25VH452AQ3ZIRBCMS61" localSheetId="19" hidden="1">#REF!</definedName>
    <definedName name="BExUA6Q4K25VH452AQ3ZIRBCMS61" localSheetId="20" hidden="1">#REF!</definedName>
    <definedName name="BExUA6Q4K25VH452AQ3ZIRBCMS61" hidden="1">#REF!</definedName>
    <definedName name="BExUAFV4JMBSM2SKBQL9NHL0NIBS" localSheetId="19" hidden="1">#REF!</definedName>
    <definedName name="BExUAFV4JMBSM2SKBQL9NHL0NIBS" localSheetId="20" hidden="1">#REF!</definedName>
    <definedName name="BExUAFV4JMBSM2SKBQL9NHL0NIBS" hidden="1">#REF!</definedName>
    <definedName name="BExUAMWQODKBXMRH1QCMJLJBF8M7" localSheetId="19" hidden="1">#REF!</definedName>
    <definedName name="BExUAMWQODKBXMRH1QCMJLJBF8M7" localSheetId="20" hidden="1">#REF!</definedName>
    <definedName name="BExUAMWQODKBXMRH1QCMJLJBF8M7" hidden="1">#REF!</definedName>
    <definedName name="BExUARUP0MX710TNZSAA01HUEAVC" localSheetId="19" hidden="1">#REF!</definedName>
    <definedName name="BExUARUP0MX710TNZSAA01HUEAVC" localSheetId="20" hidden="1">#REF!</definedName>
    <definedName name="BExUARUP0MX710TNZSAA01HUEAVC" hidden="1">#REF!</definedName>
    <definedName name="BExUAX8WS5OPVLCDXRGKTU2QMTFO" localSheetId="19" hidden="1">#REF!</definedName>
    <definedName name="BExUAX8WS5OPVLCDXRGKTU2QMTFO" localSheetId="20" hidden="1">#REF!</definedName>
    <definedName name="BExUAX8WS5OPVLCDXRGKTU2QMTFO" hidden="1">#REF!</definedName>
    <definedName name="BExUB1FYAZ433NX9GD7WGACX5IZD" localSheetId="19" hidden="1">#REF!</definedName>
    <definedName name="BExUB1FYAZ433NX9GD7WGACX5IZD" localSheetId="20" hidden="1">#REF!</definedName>
    <definedName name="BExUB1FYAZ433NX9GD7WGACX5IZD" hidden="1">#REF!</definedName>
    <definedName name="BExUB8HLEXSBVPZ5AXNQEK96F1N4" localSheetId="19" hidden="1">#REF!</definedName>
    <definedName name="BExUB8HLEXSBVPZ5AXNQEK96F1N4" localSheetId="20" hidden="1">#REF!</definedName>
    <definedName name="BExUB8HLEXSBVPZ5AXNQEK96F1N4" hidden="1">#REF!</definedName>
    <definedName name="BExUBCDVZIEA7YT0LPSMHL5ZSERQ" localSheetId="19" hidden="1">#REF!</definedName>
    <definedName name="BExUBCDVZIEA7YT0LPSMHL5ZSERQ" localSheetId="20" hidden="1">#REF!</definedName>
    <definedName name="BExUBCDVZIEA7YT0LPSMHL5ZSERQ" hidden="1">#REF!</definedName>
    <definedName name="BExUBDA8WU087BUIMXC1U1CKA2RA" localSheetId="19" hidden="1">#REF!</definedName>
    <definedName name="BExUBDA8WU087BUIMXC1U1CKA2RA" localSheetId="20" hidden="1">#REF!</definedName>
    <definedName name="BExUBDA8WU087BUIMXC1U1CKA2RA" hidden="1">#REF!</definedName>
    <definedName name="BExUBKXBUCN760QYU7Q8GESBWOQH" localSheetId="19" hidden="1">#REF!</definedName>
    <definedName name="BExUBKXBUCN760QYU7Q8GESBWOQH" localSheetId="20" hidden="1">#REF!</definedName>
    <definedName name="BExUBKXBUCN760QYU7Q8GESBWOQH" hidden="1">#REF!</definedName>
    <definedName name="BExUBL83ED0P076RN9RJ8P1MZ299" localSheetId="19" hidden="1">#REF!</definedName>
    <definedName name="BExUBL83ED0P076RN9RJ8P1MZ299" localSheetId="20" hidden="1">#REF!</definedName>
    <definedName name="BExUBL83ED0P076RN9RJ8P1MZ299" hidden="1">#REF!</definedName>
    <definedName name="BExUC1EPS2CZ5CKFA0AQRIVRSHS8" localSheetId="19" hidden="1">#REF!</definedName>
    <definedName name="BExUC1EPS2CZ5CKFA0AQRIVRSHS8" localSheetId="20" hidden="1">#REF!</definedName>
    <definedName name="BExUC1EPS2CZ5CKFA0AQRIVRSHS8" hidden="1">#REF!</definedName>
    <definedName name="BExUC623BDYEODBN0N4DO6PJQ7NU" localSheetId="19" hidden="1">#REF!</definedName>
    <definedName name="BExUC623BDYEODBN0N4DO6PJQ7NU" localSheetId="20" hidden="1">#REF!</definedName>
    <definedName name="BExUC623BDYEODBN0N4DO6PJQ7NU" hidden="1">#REF!</definedName>
    <definedName name="BExUC8WH8TCKBB5313JGYYQ1WFLT" localSheetId="19" hidden="1">#REF!</definedName>
    <definedName name="BExUC8WH8TCKBB5313JGYYQ1WFLT" localSheetId="20" hidden="1">#REF!</definedName>
    <definedName name="BExUC8WH8TCKBB5313JGYYQ1WFLT" hidden="1">#REF!</definedName>
    <definedName name="BExUCAP7GOSYPHMQKK6719YLSDIQ" localSheetId="19" hidden="1">#REF!</definedName>
    <definedName name="BExUCAP7GOSYPHMQKK6719YLSDIQ" localSheetId="20" hidden="1">#REF!</definedName>
    <definedName name="BExUCAP7GOSYPHMQKK6719YLSDIQ" hidden="1">#REF!</definedName>
    <definedName name="BExUCFCDK6SPH86I6STXX8X3WMC4" localSheetId="19" hidden="1">#REF!</definedName>
    <definedName name="BExUCFCDK6SPH86I6STXX8X3WMC4" localSheetId="20" hidden="1">#REF!</definedName>
    <definedName name="BExUCFCDK6SPH86I6STXX8X3WMC4" hidden="1">#REF!</definedName>
    <definedName name="BExUCKL98JB87L3I6T6IFSWJNYAB" localSheetId="19" hidden="1">#REF!</definedName>
    <definedName name="BExUCKL98JB87L3I6T6IFSWJNYAB" localSheetId="20" hidden="1">#REF!</definedName>
    <definedName name="BExUCKL98JB87L3I6T6IFSWJNYAB" hidden="1">#REF!</definedName>
    <definedName name="BExUCLC6AQ5KR6LXSAXV4QQ8ASVG" localSheetId="19" hidden="1">#REF!</definedName>
    <definedName name="BExUCLC6AQ5KR6LXSAXV4QQ8ASVG" localSheetId="20" hidden="1">#REF!</definedName>
    <definedName name="BExUCLC6AQ5KR6LXSAXV4QQ8ASVG" hidden="1">#REF!</definedName>
    <definedName name="BExUD4IOJ12X3PJG5WXNNGDRCKAP" localSheetId="19" hidden="1">#REF!</definedName>
    <definedName name="BExUD4IOJ12X3PJG5WXNNGDRCKAP" localSheetId="20" hidden="1">#REF!</definedName>
    <definedName name="BExUD4IOJ12X3PJG5WXNNGDRCKAP" hidden="1">#REF!</definedName>
    <definedName name="BExUD9WX9BWK72UWVSLYZJLAY5VY" localSheetId="19" hidden="1">#REF!</definedName>
    <definedName name="BExUD9WX9BWK72UWVSLYZJLAY5VY" localSheetId="20" hidden="1">#REF!</definedName>
    <definedName name="BExUD9WX9BWK72UWVSLYZJLAY5VY" hidden="1">#REF!</definedName>
    <definedName name="BExUDEV0CYVO7Y5IQQBEJ6FUY9S6" localSheetId="19" hidden="1">#REF!</definedName>
    <definedName name="BExUDEV0CYVO7Y5IQQBEJ6FUY9S6" localSheetId="20" hidden="1">#REF!</definedName>
    <definedName name="BExUDEV0CYVO7Y5IQQBEJ6FUY9S6" hidden="1">#REF!</definedName>
    <definedName name="BExUDWOXQGIZW0EAIIYLQUPXF8YV" localSheetId="19" hidden="1">#REF!</definedName>
    <definedName name="BExUDWOXQGIZW0EAIIYLQUPXF8YV" localSheetId="20" hidden="1">#REF!</definedName>
    <definedName name="BExUDWOXQGIZW0EAIIYLQUPXF8YV" hidden="1">#REF!</definedName>
    <definedName name="BExUDXAIC17W1FUU8Z10XUAVB7CS" localSheetId="19" hidden="1">#REF!</definedName>
    <definedName name="BExUDXAIC17W1FUU8Z10XUAVB7CS" localSheetId="20" hidden="1">#REF!</definedName>
    <definedName name="BExUDXAIC17W1FUU8Z10XUAVB7CS" hidden="1">#REF!</definedName>
    <definedName name="BExUE5OMY7OAJQ9WR8C8HG311ORP" localSheetId="19" hidden="1">#REF!</definedName>
    <definedName name="BExUE5OMY7OAJQ9WR8C8HG311ORP" localSheetId="20" hidden="1">#REF!</definedName>
    <definedName name="BExUE5OMY7OAJQ9WR8C8HG311ORP" hidden="1">#REF!</definedName>
    <definedName name="BExUEFKOQWXXGRNLAOJV2BJ66UB8" localSheetId="19" hidden="1">#REF!</definedName>
    <definedName name="BExUEFKOQWXXGRNLAOJV2BJ66UB8" localSheetId="20" hidden="1">#REF!</definedName>
    <definedName name="BExUEFKOQWXXGRNLAOJV2BJ66UB8" hidden="1">#REF!</definedName>
    <definedName name="BExUEJGX3OQQP5KFRJSRCZ70EI9V" localSheetId="19" hidden="1">#REF!</definedName>
    <definedName name="BExUEJGX3OQQP5KFRJSRCZ70EI9V" localSheetId="20" hidden="1">#REF!</definedName>
    <definedName name="BExUEJGX3OQQP5KFRJSRCZ70EI9V" hidden="1">#REF!</definedName>
    <definedName name="BExUEKDB2RWXF3WMTZ6JSBCHNSDT" localSheetId="19" hidden="1">#REF!</definedName>
    <definedName name="BExUEKDB2RWXF3WMTZ6JSBCHNSDT" localSheetId="20" hidden="1">#REF!</definedName>
    <definedName name="BExUEKDB2RWXF3WMTZ6JSBCHNSDT" hidden="1">#REF!</definedName>
    <definedName name="BExUEYR71COFS2X8PDNU21IPMQEU" localSheetId="19" hidden="1">#REF!</definedName>
    <definedName name="BExUEYR71COFS2X8PDNU21IPMQEU" localSheetId="20" hidden="1">#REF!</definedName>
    <definedName name="BExUEYR71COFS2X8PDNU21IPMQEU" hidden="1">#REF!</definedName>
    <definedName name="BExVPRLJ9I6RX45EDVFSQGCPJSOK" localSheetId="19" hidden="1">#REF!</definedName>
    <definedName name="BExVPRLJ9I6RX45EDVFSQGCPJSOK" localSheetId="20" hidden="1">#REF!</definedName>
    <definedName name="BExVPRLJ9I6RX45EDVFSQGCPJSOK" hidden="1">#REF!</definedName>
    <definedName name="BExVRFU8RWFT8A80ZVAW185SG2G6" localSheetId="19" hidden="1">#REF!</definedName>
    <definedName name="BExVRFU8RWFT8A80ZVAW185SG2G6" localSheetId="20" hidden="1">#REF!</definedName>
    <definedName name="BExVRFU8RWFT8A80ZVAW185SG2G6" hidden="1">#REF!</definedName>
    <definedName name="BExVSJ3NHETBAIZTZQSM8LAVT76V" localSheetId="19" hidden="1">#REF!</definedName>
    <definedName name="BExVSJ3NHETBAIZTZQSM8LAVT76V" localSheetId="20" hidden="1">#REF!</definedName>
    <definedName name="BExVSJ3NHETBAIZTZQSM8LAVT76V" hidden="1">#REF!</definedName>
    <definedName name="BExVSL787C8E4HFQZ2NVLT35I2XV" localSheetId="19" hidden="1">#REF!</definedName>
    <definedName name="BExVSL787C8E4HFQZ2NVLT35I2XV" localSheetId="20" hidden="1">#REF!</definedName>
    <definedName name="BExVSL787C8E4HFQZ2NVLT35I2XV" hidden="1">#REF!</definedName>
    <definedName name="BExVSTFTVV14SFGHQUOJL5SQ5TX9" localSheetId="19" hidden="1">#REF!</definedName>
    <definedName name="BExVSTFTVV14SFGHQUOJL5SQ5TX9" localSheetId="20" hidden="1">#REF!</definedName>
    <definedName name="BExVSTFTVV14SFGHQUOJL5SQ5TX9" hidden="1">#REF!</definedName>
    <definedName name="BExVT017S14M5X928ARKQ2GNUFE0" localSheetId="19" hidden="1">#REF!</definedName>
    <definedName name="BExVT017S14M5X928ARKQ2GNUFE0" localSheetId="20" hidden="1">#REF!</definedName>
    <definedName name="BExVT017S14M5X928ARKQ2GNUFE0" hidden="1">#REF!</definedName>
    <definedName name="BExVT3MPE8LQ5JFN3HQIFKSQ80U4" localSheetId="19" hidden="1">#REF!</definedName>
    <definedName name="BExVT3MPE8LQ5JFN3HQIFKSQ80U4" localSheetId="20" hidden="1">#REF!</definedName>
    <definedName name="BExVT3MPE8LQ5JFN3HQIFKSQ80U4" hidden="1">#REF!</definedName>
    <definedName name="BExVT7TRK3NZHPME2TFBXOF1WBR9" localSheetId="19" hidden="1">#REF!</definedName>
    <definedName name="BExVT7TRK3NZHPME2TFBXOF1WBR9" localSheetId="20" hidden="1">#REF!</definedName>
    <definedName name="BExVT7TRK3NZHPME2TFBXOF1WBR9" hidden="1">#REF!</definedName>
    <definedName name="BExVT9H0R0T7WGQAAC0HABMG54YM" localSheetId="19" hidden="1">#REF!</definedName>
    <definedName name="BExVT9H0R0T7WGQAAC0HABMG54YM" localSheetId="20" hidden="1">#REF!</definedName>
    <definedName name="BExVT9H0R0T7WGQAAC0HABMG54YM" hidden="1">#REF!</definedName>
    <definedName name="BExVTAO57POUXSZQJQ6MABMZQA13" localSheetId="19" hidden="1">#REF!</definedName>
    <definedName name="BExVTAO57POUXSZQJQ6MABMZQA13" localSheetId="20" hidden="1">#REF!</definedName>
    <definedName name="BExVTAO57POUXSZQJQ6MABMZQA13" hidden="1">#REF!</definedName>
    <definedName name="BExVTCMDDEDGLUIMUU6BSFHEWTOP" localSheetId="19" hidden="1">#REF!</definedName>
    <definedName name="BExVTCMDDEDGLUIMUU6BSFHEWTOP" localSheetId="20" hidden="1">#REF!</definedName>
    <definedName name="BExVTCMDDEDGLUIMUU6BSFHEWTOP" hidden="1">#REF!</definedName>
    <definedName name="BExVTCMDQMLKRA2NQR72XU6Y54IK" localSheetId="19" hidden="1">#REF!</definedName>
    <definedName name="BExVTCMDQMLKRA2NQR72XU6Y54IK" localSheetId="20" hidden="1">#REF!</definedName>
    <definedName name="BExVTCMDQMLKRA2NQR72XU6Y54IK" hidden="1">#REF!</definedName>
    <definedName name="BExVTCRV8FQ5U9OYWWL44N6KFNHU" localSheetId="19" hidden="1">#REF!</definedName>
    <definedName name="BExVTCRV8FQ5U9OYWWL44N6KFNHU" localSheetId="20" hidden="1">#REF!</definedName>
    <definedName name="BExVTCRV8FQ5U9OYWWL44N6KFNHU" hidden="1">#REF!</definedName>
    <definedName name="BExVTNESHPVG0A0KZ7BRX26MS0PF" localSheetId="19" hidden="1">#REF!</definedName>
    <definedName name="BExVTNESHPVG0A0KZ7BRX26MS0PF" localSheetId="20" hidden="1">#REF!</definedName>
    <definedName name="BExVTNESHPVG0A0KZ7BRX26MS0PF" hidden="1">#REF!</definedName>
    <definedName name="BExVTTJVTNRSBHBTUZ78WG2JM5MK" localSheetId="19" hidden="1">#REF!</definedName>
    <definedName name="BExVTTJVTNRSBHBTUZ78WG2JM5MK" localSheetId="20" hidden="1">#REF!</definedName>
    <definedName name="BExVTTJVTNRSBHBTUZ78WG2JM5MK" hidden="1">#REF!</definedName>
    <definedName name="BExVTXLMYR87BC04D1ERALPUFVPG" localSheetId="19" hidden="1">#REF!</definedName>
    <definedName name="BExVTXLMYR87BC04D1ERALPUFVPG" localSheetId="20" hidden="1">#REF!</definedName>
    <definedName name="BExVTXLMYR87BC04D1ERALPUFVPG" hidden="1">#REF!</definedName>
    <definedName name="BExVUL9V3H8ZF6Y72LQBBN639YAA" localSheetId="19" hidden="1">#REF!</definedName>
    <definedName name="BExVUL9V3H8ZF6Y72LQBBN639YAA" localSheetId="20" hidden="1">#REF!</definedName>
    <definedName name="BExVUL9V3H8ZF6Y72LQBBN639YAA" hidden="1">#REF!</definedName>
    <definedName name="BExVUZT95UAU8XG5X9XSE25CHQGA" localSheetId="19" hidden="1">#REF!</definedName>
    <definedName name="BExVUZT95UAU8XG5X9XSE25CHQGA" localSheetId="20" hidden="1">#REF!</definedName>
    <definedName name="BExVUZT95UAU8XG5X9XSE25CHQGA" hidden="1">#REF!</definedName>
    <definedName name="BExVV5T14N2HZIK7HQ4P2KG09U0J" localSheetId="19" hidden="1">#REF!</definedName>
    <definedName name="BExVV5T14N2HZIK7HQ4P2KG09U0J" localSheetId="20" hidden="1">#REF!</definedName>
    <definedName name="BExVV5T14N2HZIK7HQ4P2KG09U0J" hidden="1">#REF!</definedName>
    <definedName name="BExVV7R410VYLADLX9LNG63ID6H1" localSheetId="19" hidden="1">#REF!</definedName>
    <definedName name="BExVV7R410VYLADLX9LNG63ID6H1" localSheetId="20" hidden="1">#REF!</definedName>
    <definedName name="BExVV7R410VYLADLX9LNG63ID6H1" hidden="1">#REF!</definedName>
    <definedName name="BExVVAAVDXGWAVI6J2W0BCU58MBM" localSheetId="19" hidden="1">#REF!</definedName>
    <definedName name="BExVVAAVDXGWAVI6J2W0BCU58MBM" localSheetId="20" hidden="1">#REF!</definedName>
    <definedName name="BExVVAAVDXGWAVI6J2W0BCU58MBM" hidden="1">#REF!</definedName>
    <definedName name="BExVVCEED4JEKF59OV0G3T4XFMFO" localSheetId="19" hidden="1">#REF!</definedName>
    <definedName name="BExVVCEED4JEKF59OV0G3T4XFMFO" localSheetId="20" hidden="1">#REF!</definedName>
    <definedName name="BExVVCEED4JEKF59OV0G3T4XFMFO" hidden="1">#REF!</definedName>
    <definedName name="BExVVPFO2J7FMSRPD36909HN4BZJ" localSheetId="19" hidden="1">#REF!</definedName>
    <definedName name="BExVVPFO2J7FMSRPD36909HN4BZJ" localSheetId="20" hidden="1">#REF!</definedName>
    <definedName name="BExVVPFO2J7FMSRPD36909HN4BZJ" hidden="1">#REF!</definedName>
    <definedName name="BExVVQ19AQ3VCARJOC38SF7OYE9Y" localSheetId="19" hidden="1">#REF!</definedName>
    <definedName name="BExVVQ19AQ3VCARJOC38SF7OYE9Y" localSheetId="20" hidden="1">#REF!</definedName>
    <definedName name="BExVVQ19AQ3VCARJOC38SF7OYE9Y" hidden="1">#REF!</definedName>
    <definedName name="BExVVQ19TAECID45CS4HXT1RD3AQ" localSheetId="19" hidden="1">#REF!</definedName>
    <definedName name="BExVVQ19TAECID45CS4HXT1RD3AQ" localSheetId="20" hidden="1">#REF!</definedName>
    <definedName name="BExVVQ19TAECID45CS4HXT1RD3AQ" hidden="1">#REF!</definedName>
    <definedName name="BExVVYKOYB7OX8Y0B4UIUF79PVDO" localSheetId="19" hidden="1">#REF!</definedName>
    <definedName name="BExVVYKOYB7OX8Y0B4UIUF79PVDO" localSheetId="20" hidden="1">#REF!</definedName>
    <definedName name="BExVVYKOYB7OX8Y0B4UIUF79PVDO" hidden="1">#REF!</definedName>
    <definedName name="BExVW3YV5XGIVJ97UUPDJGJ2P15B" localSheetId="19" hidden="1">#REF!</definedName>
    <definedName name="BExVW3YV5XGIVJ97UUPDJGJ2P15B" localSheetId="20" hidden="1">#REF!</definedName>
    <definedName name="BExVW3YV5XGIVJ97UUPDJGJ2P15B" hidden="1">#REF!</definedName>
    <definedName name="BExVW5X571GEYR5SCU1Z2DHKWM79" localSheetId="19" hidden="1">#REF!</definedName>
    <definedName name="BExVW5X571GEYR5SCU1Z2DHKWM79" localSheetId="20" hidden="1">#REF!</definedName>
    <definedName name="BExVW5X571GEYR5SCU1Z2DHKWM79" hidden="1">#REF!</definedName>
    <definedName name="BExVW6YTKA098AF57M4PHNQ54XMH" localSheetId="19" hidden="1">#REF!</definedName>
    <definedName name="BExVW6YTKA098AF57M4PHNQ54XMH" localSheetId="20" hidden="1">#REF!</definedName>
    <definedName name="BExVW6YTKA098AF57M4PHNQ54XMH" hidden="1">#REF!</definedName>
    <definedName name="BExVWHRDIJBRFANMKJFY05BHP7RS" localSheetId="19" hidden="1">#REF!</definedName>
    <definedName name="BExVWHRDIJBRFANMKJFY05BHP7RS" localSheetId="20" hidden="1">#REF!</definedName>
    <definedName name="BExVWHRDIJBRFANMKJFY05BHP7RS" hidden="1">#REF!</definedName>
    <definedName name="BExVWINKCH0V0NUWH363SMXAZE62" localSheetId="19" hidden="1">#REF!</definedName>
    <definedName name="BExVWINKCH0V0NUWH363SMXAZE62" localSheetId="20" hidden="1">#REF!</definedName>
    <definedName name="BExVWINKCH0V0NUWH363SMXAZE62" hidden="1">#REF!</definedName>
    <definedName name="BExVWYU8EK669NP172GEIGCTVPPA" localSheetId="19" hidden="1">#REF!</definedName>
    <definedName name="BExVWYU8EK669NP172GEIGCTVPPA" localSheetId="20" hidden="1">#REF!</definedName>
    <definedName name="BExVWYU8EK669NP172GEIGCTVPPA" hidden="1">#REF!</definedName>
    <definedName name="BExVX3XN2DRJKL8EDBIG58RYQ36R" localSheetId="19" hidden="1">#REF!</definedName>
    <definedName name="BExVX3XN2DRJKL8EDBIG58RYQ36R" localSheetId="20" hidden="1">#REF!</definedName>
    <definedName name="BExVX3XN2DRJKL8EDBIG58RYQ36R" hidden="1">#REF!</definedName>
    <definedName name="BExVXBA38Z5WNQUH39HHZ2SAMC1T" localSheetId="19" hidden="1">#REF!</definedName>
    <definedName name="BExVXBA38Z5WNQUH39HHZ2SAMC1T" localSheetId="20" hidden="1">#REF!</definedName>
    <definedName name="BExVXBA38Z5WNQUH39HHZ2SAMC1T" hidden="1">#REF!</definedName>
    <definedName name="BExVXDZ63PUART77BBR5SI63TPC6" localSheetId="19" hidden="1">#REF!</definedName>
    <definedName name="BExVXDZ63PUART77BBR5SI63TPC6" localSheetId="20" hidden="1">#REF!</definedName>
    <definedName name="BExVXDZ63PUART77BBR5SI63TPC6" hidden="1">#REF!</definedName>
    <definedName name="BExVXHKI6LFYMGWISMPACMO247HL" localSheetId="19" hidden="1">#REF!</definedName>
    <definedName name="BExVXHKI6LFYMGWISMPACMO247HL" localSheetId="20" hidden="1">#REF!</definedName>
    <definedName name="BExVXHKI6LFYMGWISMPACMO247HL" hidden="1">#REF!</definedName>
    <definedName name="BExVXK9SK580O7MYHVNJ3V911ALP" localSheetId="19" hidden="1">#REF!</definedName>
    <definedName name="BExVXK9SK580O7MYHVNJ3V911ALP" localSheetId="20" hidden="1">#REF!</definedName>
    <definedName name="BExVXK9SK580O7MYHVNJ3V911ALP" hidden="1">#REF!</definedName>
    <definedName name="BExVXLX2BZ5EF2X6R41BTKRJR1NM" localSheetId="19" hidden="1">#REF!</definedName>
    <definedName name="BExVXLX2BZ5EF2X6R41BTKRJR1NM" localSheetId="20" hidden="1">#REF!</definedName>
    <definedName name="BExVXLX2BZ5EF2X6R41BTKRJR1NM" hidden="1">#REF!</definedName>
    <definedName name="BExVXYT01U5IPYA7E44FWS6KCEFC" localSheetId="19" hidden="1">#REF!</definedName>
    <definedName name="BExVXYT01U5IPYA7E44FWS6KCEFC" localSheetId="20" hidden="1">#REF!</definedName>
    <definedName name="BExVXYT01U5IPYA7E44FWS6KCEFC" hidden="1">#REF!</definedName>
    <definedName name="BExVY11V7U1SAY4QKYE0PBSPD7LW" localSheetId="19" hidden="1">#REF!</definedName>
    <definedName name="BExVY11V7U1SAY4QKYE0PBSPD7LW" localSheetId="20" hidden="1">#REF!</definedName>
    <definedName name="BExVY11V7U1SAY4QKYE0PBSPD7LW" hidden="1">#REF!</definedName>
    <definedName name="BExVY1SV37DL5YU59HS4IG3VBCP4" localSheetId="19" hidden="1">#REF!</definedName>
    <definedName name="BExVY1SV37DL5YU59HS4IG3VBCP4" localSheetId="20" hidden="1">#REF!</definedName>
    <definedName name="BExVY1SV37DL5YU59HS4IG3VBCP4" hidden="1">#REF!</definedName>
    <definedName name="BExVY3WFGJKSQA08UF9NCMST928Y" localSheetId="19" hidden="1">#REF!</definedName>
    <definedName name="BExVY3WFGJKSQA08UF9NCMST928Y" localSheetId="20" hidden="1">#REF!</definedName>
    <definedName name="BExVY3WFGJKSQA08UF9NCMST928Y" hidden="1">#REF!</definedName>
    <definedName name="BExVY954UOEVQEIC5OFO4NEWVKAQ" localSheetId="19" hidden="1">#REF!</definedName>
    <definedName name="BExVY954UOEVQEIC5OFO4NEWVKAQ" localSheetId="20" hidden="1">#REF!</definedName>
    <definedName name="BExVY954UOEVQEIC5OFO4NEWVKAQ" hidden="1">#REF!</definedName>
    <definedName name="BExVYHDYIV5397LC02V4FEP8VD6W" localSheetId="19" hidden="1">#REF!</definedName>
    <definedName name="BExVYHDYIV5397LC02V4FEP8VD6W" localSheetId="20" hidden="1">#REF!</definedName>
    <definedName name="BExVYHDYIV5397LC02V4FEP8VD6W" hidden="1">#REF!</definedName>
    <definedName name="BExVYO4NFDGC4ZOGHANQWX5CH4BT" localSheetId="19" hidden="1">#REF!</definedName>
    <definedName name="BExVYO4NFDGC4ZOGHANQWX5CH4BT" localSheetId="20" hidden="1">#REF!</definedName>
    <definedName name="BExVYO4NFDGC4ZOGHANQWX5CH4BT" hidden="1">#REF!</definedName>
    <definedName name="BExVYOVIZDA18YIQ0A30Q052PCAK" localSheetId="19" hidden="1">#REF!</definedName>
    <definedName name="BExVYOVIZDA18YIQ0A30Q052PCAK" localSheetId="20" hidden="1">#REF!</definedName>
    <definedName name="BExVYOVIZDA18YIQ0A30Q052PCAK" hidden="1">#REF!</definedName>
    <definedName name="BExVYPS2R6B75R1EFIUJ6G5TE4Q4" localSheetId="19" hidden="1">#REF!</definedName>
    <definedName name="BExVYPS2R6B75R1EFIUJ6G5TE4Q4" localSheetId="20" hidden="1">#REF!</definedName>
    <definedName name="BExVYPS2R6B75R1EFIUJ6G5TE4Q4" hidden="1">#REF!</definedName>
    <definedName name="BExVYQIXPEM6J4JVP78BRHIC05PV" localSheetId="19" hidden="1">#REF!</definedName>
    <definedName name="BExVYQIXPEM6J4JVP78BRHIC05PV" localSheetId="20" hidden="1">#REF!</definedName>
    <definedName name="BExVYQIXPEM6J4JVP78BRHIC05PV" hidden="1">#REF!</definedName>
    <definedName name="BExVYVGWN7SONLVDH9WJ2F1JS264" localSheetId="19" hidden="1">#REF!</definedName>
    <definedName name="BExVYVGWN7SONLVDH9WJ2F1JS264" localSheetId="20" hidden="1">#REF!</definedName>
    <definedName name="BExVYVGWN7SONLVDH9WJ2F1JS264" hidden="1">#REF!</definedName>
    <definedName name="BExVZ40HNAZRM8JHYYNQ7F6A4GU0" localSheetId="19" hidden="1">#REF!</definedName>
    <definedName name="BExVZ40HNAZRM8JHYYNQ7F6A4GU0" localSheetId="20" hidden="1">#REF!</definedName>
    <definedName name="BExVZ40HNAZRM8JHYYNQ7F6A4GU0" hidden="1">#REF!</definedName>
    <definedName name="BExVZ7WRO17PYILJEJGPQCO5IL66" localSheetId="19" hidden="1">#REF!</definedName>
    <definedName name="BExVZ7WRO17PYILJEJGPQCO5IL66" localSheetId="20" hidden="1">#REF!</definedName>
    <definedName name="BExVZ7WRO17PYILJEJGPQCO5IL66" hidden="1">#REF!</definedName>
    <definedName name="BExVZ9EO732IK6MNMG17Y1EFTJQC" localSheetId="19" hidden="1">#REF!</definedName>
    <definedName name="BExVZ9EO732IK6MNMG17Y1EFTJQC" localSheetId="20" hidden="1">#REF!</definedName>
    <definedName name="BExVZ9EO732IK6MNMG17Y1EFTJQC" hidden="1">#REF!</definedName>
    <definedName name="BExVZB1Y5J4UL2LKK0363EU7GIJ1" localSheetId="19" hidden="1">#REF!</definedName>
    <definedName name="BExVZB1Y5J4UL2LKK0363EU7GIJ1" localSheetId="20" hidden="1">#REF!</definedName>
    <definedName name="BExVZB1Y5J4UL2LKK0363EU7GIJ1" hidden="1">#REF!</definedName>
    <definedName name="BExVZGQXYK2ICC9JSNFPRHBD5KNU" localSheetId="19" hidden="1">#REF!</definedName>
    <definedName name="BExVZGQXYK2ICC9JSNFPRHBD5KNU" localSheetId="20" hidden="1">#REF!</definedName>
    <definedName name="BExVZGQXYK2ICC9JSNFPRHBD5KNU" hidden="1">#REF!</definedName>
    <definedName name="BExVZJQVO5LQ0BJH5JEN5NOBIAF6" localSheetId="19" hidden="1">#REF!</definedName>
    <definedName name="BExVZJQVO5LQ0BJH5JEN5NOBIAF6" localSheetId="20" hidden="1">#REF!</definedName>
    <definedName name="BExVZJQVO5LQ0BJH5JEN5NOBIAF6" hidden="1">#REF!</definedName>
    <definedName name="BExVZNXWS91RD7NXV5NE2R3C8WW7" localSheetId="19" hidden="1">#REF!</definedName>
    <definedName name="BExVZNXWS91RD7NXV5NE2R3C8WW7" localSheetId="20" hidden="1">#REF!</definedName>
    <definedName name="BExVZNXWS91RD7NXV5NE2R3C8WW7" hidden="1">#REF!</definedName>
    <definedName name="BExW008AGT1ZRN5DFG4YOH5F7G47" localSheetId="19" hidden="1">#REF!</definedName>
    <definedName name="BExW008AGT1ZRN5DFG4YOH5F7G47" localSheetId="20" hidden="1">#REF!</definedName>
    <definedName name="BExW008AGT1ZRN5DFG4YOH5F7G47" hidden="1">#REF!</definedName>
    <definedName name="BExW0386REQRCQCVT9BCX80UPTRY" localSheetId="19" hidden="1">#REF!</definedName>
    <definedName name="BExW0386REQRCQCVT9BCX80UPTRY" localSheetId="20" hidden="1">#REF!</definedName>
    <definedName name="BExW0386REQRCQCVT9BCX80UPTRY" hidden="1">#REF!</definedName>
    <definedName name="BExW0FYP4WXY71CYUG40SUBG9UWU" localSheetId="19" hidden="1">#REF!</definedName>
    <definedName name="BExW0FYP4WXY71CYUG40SUBG9UWU" localSheetId="20" hidden="1">#REF!</definedName>
    <definedName name="BExW0FYP4WXY71CYUG40SUBG9UWU" hidden="1">#REF!</definedName>
    <definedName name="BExW0MPJNQOJ7D6U780WU5XBL97X" localSheetId="19" hidden="1">#REF!</definedName>
    <definedName name="BExW0MPJNQOJ7D6U780WU5XBL97X" localSheetId="20" hidden="1">#REF!</definedName>
    <definedName name="BExW0MPJNQOJ7D6U780WU5XBL97X" hidden="1">#REF!</definedName>
    <definedName name="BExW0RI61B4VV0ARXTFVBAWRA1C5" localSheetId="19" hidden="1">#REF!</definedName>
    <definedName name="BExW0RI61B4VV0ARXTFVBAWRA1C5" localSheetId="20" hidden="1">#REF!</definedName>
    <definedName name="BExW0RI61B4VV0ARXTFVBAWRA1C5" hidden="1">#REF!</definedName>
    <definedName name="BExW0Y8T85LBE0WS6FPX6ILTX9ON" localSheetId="19" hidden="1">#REF!</definedName>
    <definedName name="BExW0Y8T85LBE0WS6FPX6ILTX9ON" localSheetId="20" hidden="1">#REF!</definedName>
    <definedName name="BExW0Y8T85LBE0WS6FPX6ILTX9ON" hidden="1">#REF!</definedName>
    <definedName name="BExW1BVUYQTKMOR56MW7RVRX4L1L" localSheetId="19" hidden="1">#REF!</definedName>
    <definedName name="BExW1BVUYQTKMOR56MW7RVRX4L1L" localSheetId="20" hidden="1">#REF!</definedName>
    <definedName name="BExW1BVUYQTKMOR56MW7RVRX4L1L" hidden="1">#REF!</definedName>
    <definedName name="BExW1F1220628FOMTW5UAATHRJHK" localSheetId="19" hidden="1">#REF!</definedName>
    <definedName name="BExW1F1220628FOMTW5UAATHRJHK" localSheetId="20" hidden="1">#REF!</definedName>
    <definedName name="BExW1F1220628FOMTW5UAATHRJHK" hidden="1">#REF!</definedName>
    <definedName name="BExW1PTHB0NZUF0GTD2J1UUL693E" localSheetId="19" hidden="1">#REF!</definedName>
    <definedName name="BExW1PTHB0NZUF0GTD2J1UUL693E" localSheetId="20" hidden="1">#REF!</definedName>
    <definedName name="BExW1PTHB0NZUF0GTD2J1UUL693E" hidden="1">#REF!</definedName>
    <definedName name="BExW1TKA0Z9OP2DTG50GZR5EG8C7" localSheetId="19" hidden="1">#REF!</definedName>
    <definedName name="BExW1TKA0Z9OP2DTG50GZR5EG8C7" localSheetId="20" hidden="1">#REF!</definedName>
    <definedName name="BExW1TKA0Z9OP2DTG50GZR5EG8C7" hidden="1">#REF!</definedName>
    <definedName name="BExW1U0JLKQ094DW5MMOI8UHO09V" localSheetId="19" hidden="1">#REF!</definedName>
    <definedName name="BExW1U0JLKQ094DW5MMOI8UHO09V" localSheetId="20" hidden="1">#REF!</definedName>
    <definedName name="BExW1U0JLKQ094DW5MMOI8UHO09V" hidden="1">#REF!</definedName>
    <definedName name="BExW1WK6J1TDP29S3QDPTYZJBLIW" localSheetId="19" hidden="1">#REF!</definedName>
    <definedName name="BExW1WK6J1TDP29S3QDPTYZJBLIW" localSheetId="20" hidden="1">#REF!</definedName>
    <definedName name="BExW1WK6J1TDP29S3QDPTYZJBLIW" hidden="1">#REF!</definedName>
    <definedName name="BExW283NP9D366XFPXLGSCI5UB0L" localSheetId="19" hidden="1">#REF!</definedName>
    <definedName name="BExW283NP9D366XFPXLGSCI5UB0L" localSheetId="20" hidden="1">#REF!</definedName>
    <definedName name="BExW283NP9D366XFPXLGSCI5UB0L" hidden="1">#REF!</definedName>
    <definedName name="BExW2H3C8WJSBW5FGTFKVDVJC4CL" localSheetId="19" hidden="1">#REF!</definedName>
    <definedName name="BExW2H3C8WJSBW5FGTFKVDVJC4CL" localSheetId="20" hidden="1">#REF!</definedName>
    <definedName name="BExW2H3C8WJSBW5FGTFKVDVJC4CL" hidden="1">#REF!</definedName>
    <definedName name="BExW2MSCKPGF5K3I7TL4KF5ISUOL" localSheetId="19" hidden="1">#REF!</definedName>
    <definedName name="BExW2MSCKPGF5K3I7TL4KF5ISUOL" localSheetId="20" hidden="1">#REF!</definedName>
    <definedName name="BExW2MSCKPGF5K3I7TL4KF5ISUOL" hidden="1">#REF!</definedName>
    <definedName name="BExW2SMO90FU9W8DVVES6Q4E6BZR" localSheetId="19" hidden="1">#REF!</definedName>
    <definedName name="BExW2SMO90FU9W8DVVES6Q4E6BZR" localSheetId="20" hidden="1">#REF!</definedName>
    <definedName name="BExW2SMO90FU9W8DVVES6Q4E6BZR" hidden="1">#REF!</definedName>
    <definedName name="BExW36V9N91OHCUMGWJQL3I5P4JK" localSheetId="19" hidden="1">#REF!</definedName>
    <definedName name="BExW36V9N91OHCUMGWJQL3I5P4JK" localSheetId="20" hidden="1">#REF!</definedName>
    <definedName name="BExW36V9N91OHCUMGWJQL3I5P4JK" hidden="1">#REF!</definedName>
    <definedName name="BExW39V04HTFFQE7DAW9MAJT0NNF" localSheetId="19" hidden="1">#REF!</definedName>
    <definedName name="BExW39V04HTFFQE7DAW9MAJT0NNF" localSheetId="20" hidden="1">#REF!</definedName>
    <definedName name="BExW39V04HTFFQE7DAW9MAJT0NNF" hidden="1">#REF!</definedName>
    <definedName name="BExW3ECU6QPMV99AITCPHAG0CGYK" localSheetId="19" hidden="1">#REF!</definedName>
    <definedName name="BExW3ECU6QPMV99AITCPHAG0CGYK" localSheetId="20" hidden="1">#REF!</definedName>
    <definedName name="BExW3ECU6QPMV99AITCPHAG0CGYK" hidden="1">#REF!</definedName>
    <definedName name="BExW3EIBA1J9Q9NA9VCGZGRS8WV7" localSheetId="19" hidden="1">#REF!</definedName>
    <definedName name="BExW3EIBA1J9Q9NA9VCGZGRS8WV7" localSheetId="20" hidden="1">#REF!</definedName>
    <definedName name="BExW3EIBA1J9Q9NA9VCGZGRS8WV7" hidden="1">#REF!</definedName>
    <definedName name="BExW3FEO8FI8N6AGQKYEG4SQVJWB" localSheetId="19" hidden="1">#REF!</definedName>
    <definedName name="BExW3FEO8FI8N6AGQKYEG4SQVJWB" localSheetId="20" hidden="1">#REF!</definedName>
    <definedName name="BExW3FEO8FI8N6AGQKYEG4SQVJWB" hidden="1">#REF!</definedName>
    <definedName name="BExW3GB28STOMJUSZEIA7YKYNS4Y" localSheetId="19" hidden="1">#REF!</definedName>
    <definedName name="BExW3GB28STOMJUSZEIA7YKYNS4Y" localSheetId="20" hidden="1">#REF!</definedName>
    <definedName name="BExW3GB28STOMJUSZEIA7YKYNS4Y" hidden="1">#REF!</definedName>
    <definedName name="BExW3T1K638HT5E0Y8MMK108P5JT" localSheetId="19" hidden="1">#REF!</definedName>
    <definedName name="BExW3T1K638HT5E0Y8MMK108P5JT" localSheetId="20" hidden="1">#REF!</definedName>
    <definedName name="BExW3T1K638HT5E0Y8MMK108P5JT" hidden="1">#REF!</definedName>
    <definedName name="BExW3U3D6FTAFTK3Q7DSA9FY454Q" localSheetId="19" hidden="1">#REF!</definedName>
    <definedName name="BExW3U3D6FTAFTK3Q7DSA9FY454Q" localSheetId="20" hidden="1">#REF!</definedName>
    <definedName name="BExW3U3D6FTAFTK3Q7DSA9FY454Q" hidden="1">#REF!</definedName>
    <definedName name="BExW4217ZHL9VO39POSTJOD090WU" localSheetId="19" hidden="1">#REF!</definedName>
    <definedName name="BExW4217ZHL9VO39POSTJOD090WU" localSheetId="20" hidden="1">#REF!</definedName>
    <definedName name="BExW4217ZHL9VO39POSTJOD090WU" hidden="1">#REF!</definedName>
    <definedName name="BExW4GPW71EBF8XPS2QGVQHBCDX3" localSheetId="19" hidden="1">#REF!</definedName>
    <definedName name="BExW4GPW71EBF8XPS2QGVQHBCDX3" localSheetId="20" hidden="1">#REF!</definedName>
    <definedName name="BExW4GPW71EBF8XPS2QGVQHBCDX3" hidden="1">#REF!</definedName>
    <definedName name="BExW4JKC5837JBPCOJV337ZVYYY3" localSheetId="19" hidden="1">#REF!</definedName>
    <definedName name="BExW4JKC5837JBPCOJV337ZVYYY3" localSheetId="20" hidden="1">#REF!</definedName>
    <definedName name="BExW4JKC5837JBPCOJV337ZVYYY3" hidden="1">#REF!</definedName>
    <definedName name="BExW4O2DBZGV8KGBO9EB4BAXIH4Y" localSheetId="19" hidden="1">#REF!</definedName>
    <definedName name="BExW4O2DBZGV8KGBO9EB4BAXIH4Y" localSheetId="20" hidden="1">#REF!</definedName>
    <definedName name="BExW4O2DBZGV8KGBO9EB4BAXIH4Y" hidden="1">#REF!</definedName>
    <definedName name="BExW4QR9FV9MP5K610THBSM51RYO" localSheetId="19" hidden="1">#REF!</definedName>
    <definedName name="BExW4QR9FV9MP5K610THBSM51RYO" localSheetId="20" hidden="1">#REF!</definedName>
    <definedName name="BExW4QR9FV9MP5K610THBSM51RYO" hidden="1">#REF!</definedName>
    <definedName name="BExW4Z029R9E19ZENN3WEA3VDAD1" localSheetId="19" hidden="1">#REF!</definedName>
    <definedName name="BExW4Z029R9E19ZENN3WEA3VDAD1" localSheetId="20" hidden="1">#REF!</definedName>
    <definedName name="BExW4Z029R9E19ZENN3WEA3VDAD1" hidden="1">#REF!</definedName>
    <definedName name="BExW53SPLW3K0Y0ZVTM4NYF1B2YH" localSheetId="19" hidden="1">#REF!</definedName>
    <definedName name="BExW53SPLW3K0Y0ZVTM4NYF1B2YH" localSheetId="20" hidden="1">#REF!</definedName>
    <definedName name="BExW53SPLW3K0Y0ZVTM4NYF1B2YH" hidden="1">#REF!</definedName>
    <definedName name="BExW591F7X34FVKJ2OUT09PFUW1B" localSheetId="19" hidden="1">#REF!</definedName>
    <definedName name="BExW591F7X34FVKJ2OUT09PFUW1B" localSheetId="20" hidden="1">#REF!</definedName>
    <definedName name="BExW591F7X34FVKJ2OUT09PFUW1B" hidden="1">#REF!</definedName>
    <definedName name="BExW5AZNT6IAZGNF2C879ODHY1B8" localSheetId="19" hidden="1">#REF!</definedName>
    <definedName name="BExW5AZNT6IAZGNF2C879ODHY1B8" localSheetId="20" hidden="1">#REF!</definedName>
    <definedName name="BExW5AZNT6IAZGNF2C879ODHY1B8" hidden="1">#REF!</definedName>
    <definedName name="BExW5F6OUXHEWQU5VYE7W7P8DD78" localSheetId="19" hidden="1">#REF!</definedName>
    <definedName name="BExW5F6OUXHEWQU5VYE7W7P8DD78" localSheetId="20" hidden="1">#REF!</definedName>
    <definedName name="BExW5F6OUXHEWQU5VYE7W7P8DD78" hidden="1">#REF!</definedName>
    <definedName name="BExW5WPU27WD4NWZOT0ZEJIDLX5J" localSheetId="19" hidden="1">#REF!</definedName>
    <definedName name="BExW5WPU27WD4NWZOT0ZEJIDLX5J" localSheetId="20" hidden="1">#REF!</definedName>
    <definedName name="BExW5WPU27WD4NWZOT0ZEJIDLX5J" hidden="1">#REF!</definedName>
    <definedName name="BExW5YD97EMSUYC4KDEFH1FB4FY3" localSheetId="19" hidden="1">#REF!</definedName>
    <definedName name="BExW5YD97EMSUYC4KDEFH1FB4FY3" localSheetId="20" hidden="1">#REF!</definedName>
    <definedName name="BExW5YD97EMSUYC4KDEFH1FB4FY3" hidden="1">#REF!</definedName>
    <definedName name="BExW5Z469DSRWTA6T0KVLA7SMIPL" localSheetId="19" hidden="1">#REF!</definedName>
    <definedName name="BExW5Z469DSRWTA6T0KVLA7SMIPL" localSheetId="20" hidden="1">#REF!</definedName>
    <definedName name="BExW5Z469DSRWTA6T0KVLA7SMIPL" hidden="1">#REF!</definedName>
    <definedName name="BExW62ETJAPBX5X53FTGUCHZXI2K" localSheetId="19" hidden="1">#REF!</definedName>
    <definedName name="BExW62ETJAPBX5X53FTGUCHZXI2K" localSheetId="20" hidden="1">#REF!</definedName>
    <definedName name="BExW62ETJAPBX5X53FTGUCHZXI2K" hidden="1">#REF!</definedName>
    <definedName name="BExW660AV1TUV2XNUPD65RZR3QOO" localSheetId="19" hidden="1">#REF!</definedName>
    <definedName name="BExW660AV1TUV2XNUPD65RZR3QOO" localSheetId="20" hidden="1">#REF!</definedName>
    <definedName name="BExW660AV1TUV2XNUPD65RZR3QOO" hidden="1">#REF!</definedName>
    <definedName name="BExW66LVVZK656PQY1257QMHP2AY" localSheetId="19" hidden="1">#REF!</definedName>
    <definedName name="BExW66LVVZK656PQY1257QMHP2AY" localSheetId="20" hidden="1">#REF!</definedName>
    <definedName name="BExW66LVVZK656PQY1257QMHP2AY" hidden="1">#REF!</definedName>
    <definedName name="BExW6EJPHAP1TWT380AZLXNHR22P" localSheetId="19" hidden="1">#REF!</definedName>
    <definedName name="BExW6EJPHAP1TWT380AZLXNHR22P" localSheetId="20" hidden="1">#REF!</definedName>
    <definedName name="BExW6EJPHAP1TWT380AZLXNHR22P" hidden="1">#REF!</definedName>
    <definedName name="BExW6G1PJ38H10DVLL8WPQ736OEB" localSheetId="19" hidden="1">#REF!</definedName>
    <definedName name="BExW6G1PJ38H10DVLL8WPQ736OEB" localSheetId="20" hidden="1">#REF!</definedName>
    <definedName name="BExW6G1PJ38H10DVLL8WPQ736OEB" hidden="1">#REF!</definedName>
    <definedName name="BExW794A74Z5F2K8LVQLD6VSKXUE" localSheetId="19" hidden="1">#REF!</definedName>
    <definedName name="BExW794A74Z5F2K8LVQLD6VSKXUE" localSheetId="20" hidden="1">#REF!</definedName>
    <definedName name="BExW794A74Z5F2K8LVQLD6VSKXUE" hidden="1">#REF!</definedName>
    <definedName name="BExW7Q1TQ8E6G4WYYNSOMV43S95R" localSheetId="19" hidden="1">#REF!</definedName>
    <definedName name="BExW7Q1TQ8E6G4WYYNSOMV43S95R" localSheetId="20" hidden="1">#REF!</definedName>
    <definedName name="BExW7Q1TQ8E6G4WYYNSOMV43S95R" hidden="1">#REF!</definedName>
    <definedName name="BExW7XZTFZV0N9YM9S4PM74A5X2O" localSheetId="19" hidden="1">#REF!</definedName>
    <definedName name="BExW7XZTFZV0N9YM9S4PM74A5X2O" localSheetId="20" hidden="1">#REF!</definedName>
    <definedName name="BExW7XZTFZV0N9YM9S4PM74A5X2O" hidden="1">#REF!</definedName>
    <definedName name="BExW8K0SSIPSKBVP06IJ71600HJZ" localSheetId="19" hidden="1">#REF!</definedName>
    <definedName name="BExW8K0SSIPSKBVP06IJ71600HJZ" localSheetId="20" hidden="1">#REF!</definedName>
    <definedName name="BExW8K0SSIPSKBVP06IJ71600HJZ" hidden="1">#REF!</definedName>
    <definedName name="BExW8T0GVY3ZYO4ACSBLHS8SH895" localSheetId="19" hidden="1">#REF!</definedName>
    <definedName name="BExW8T0GVY3ZYO4ACSBLHS8SH895" localSheetId="20" hidden="1">#REF!</definedName>
    <definedName name="BExW8T0GVY3ZYO4ACSBLHS8SH895" hidden="1">#REF!</definedName>
    <definedName name="BExW8YEP73JMMU9HZ08PM4WHJQZ4" localSheetId="19" hidden="1">#REF!</definedName>
    <definedName name="BExW8YEP73JMMU9HZ08PM4WHJQZ4" localSheetId="20" hidden="1">#REF!</definedName>
    <definedName name="BExW8YEP73JMMU9HZ08PM4WHJQZ4" hidden="1">#REF!</definedName>
    <definedName name="BExW937AT53OZQRHNWQZ5BVH24IE" localSheetId="19" hidden="1">#REF!</definedName>
    <definedName name="BExW937AT53OZQRHNWQZ5BVH24IE" localSheetId="20" hidden="1">#REF!</definedName>
    <definedName name="BExW937AT53OZQRHNWQZ5BVH24IE" hidden="1">#REF!</definedName>
    <definedName name="BExW95LN5N0LYFFVP7GJEGDVDLF0" localSheetId="19" hidden="1">#REF!</definedName>
    <definedName name="BExW95LN5N0LYFFVP7GJEGDVDLF0" localSheetId="20" hidden="1">#REF!</definedName>
    <definedName name="BExW95LN5N0LYFFVP7GJEGDVDLF0" hidden="1">#REF!</definedName>
    <definedName name="BExW967733Q8RAJOHR2GJ3HO8JIW" localSheetId="19" hidden="1">#REF!</definedName>
    <definedName name="BExW967733Q8RAJOHR2GJ3HO8JIW" localSheetId="20" hidden="1">#REF!</definedName>
    <definedName name="BExW967733Q8RAJOHR2GJ3HO8JIW" hidden="1">#REF!</definedName>
    <definedName name="BExW9POK1KIOI0ALS5MZIKTDIYMA" localSheetId="19" hidden="1">#REF!</definedName>
    <definedName name="BExW9POK1KIOI0ALS5MZIKTDIYMA" localSheetId="20" hidden="1">#REF!</definedName>
    <definedName name="BExW9POK1KIOI0ALS5MZIKTDIYMA" hidden="1">#REF!</definedName>
    <definedName name="BExXLDE6PN4ESWT3LXJNQCY94NE4" localSheetId="19" hidden="1">#REF!</definedName>
    <definedName name="BExXLDE6PN4ESWT3LXJNQCY94NE4" localSheetId="20" hidden="1">#REF!</definedName>
    <definedName name="BExXLDE6PN4ESWT3LXJNQCY94NE4" hidden="1">#REF!</definedName>
    <definedName name="BExXLQVPK2H3IF0NDDA5CT612EUK" localSheetId="19" hidden="1">#REF!</definedName>
    <definedName name="BExXLQVPK2H3IF0NDDA5CT612EUK" localSheetId="20" hidden="1">#REF!</definedName>
    <definedName name="BExXLQVPK2H3IF0NDDA5CT612EUK" hidden="1">#REF!</definedName>
    <definedName name="BExXLR6IO70TYTACKQH9M5PGV24J" localSheetId="19" hidden="1">#REF!</definedName>
    <definedName name="BExXLR6IO70TYTACKQH9M5PGV24J" localSheetId="20" hidden="1">#REF!</definedName>
    <definedName name="BExXLR6IO70TYTACKQH9M5PGV24J" hidden="1">#REF!</definedName>
    <definedName name="BExXM065WOLYRYHGHOJE0OOFXA4M" localSheetId="19" hidden="1">#REF!</definedName>
    <definedName name="BExXM065WOLYRYHGHOJE0OOFXA4M" localSheetId="20" hidden="1">#REF!</definedName>
    <definedName name="BExXM065WOLYRYHGHOJE0OOFXA4M" hidden="1">#REF!</definedName>
    <definedName name="BExXM3GUNXVDM82KUR17NNUMQCNI" localSheetId="19" hidden="1">#REF!</definedName>
    <definedName name="BExXM3GUNXVDM82KUR17NNUMQCNI" localSheetId="20" hidden="1">#REF!</definedName>
    <definedName name="BExXM3GUNXVDM82KUR17NNUMQCNI" hidden="1">#REF!</definedName>
    <definedName name="BExXMA28M8SH7MKIGETSDA72WUIZ" localSheetId="19" hidden="1">#REF!</definedName>
    <definedName name="BExXMA28M8SH7MKIGETSDA72WUIZ" localSheetId="20" hidden="1">#REF!</definedName>
    <definedName name="BExXMA28M8SH7MKIGETSDA72WUIZ" hidden="1">#REF!</definedName>
    <definedName name="BExXMOLHIAHDLFSA31PUB36SC3I9" localSheetId="19" hidden="1">#REF!</definedName>
    <definedName name="BExXMOLHIAHDLFSA31PUB36SC3I9" localSheetId="20" hidden="1">#REF!</definedName>
    <definedName name="BExXMOLHIAHDLFSA31PUB36SC3I9" hidden="1">#REF!</definedName>
    <definedName name="BExXMT8T5Z3M2JBQN65X2LKH0YQI" localSheetId="19" hidden="1">#REF!</definedName>
    <definedName name="BExXMT8T5Z3M2JBQN65X2LKH0YQI" localSheetId="20" hidden="1">#REF!</definedName>
    <definedName name="BExXMT8T5Z3M2JBQN65X2LKH0YQI" hidden="1">#REF!</definedName>
    <definedName name="BExXN1XNO7H60M9X1E7EVWFJDM5N" localSheetId="19" hidden="1">#REF!</definedName>
    <definedName name="BExXN1XNO7H60M9X1E7EVWFJDM5N" localSheetId="20" hidden="1">#REF!</definedName>
    <definedName name="BExXN1XNO7H60M9X1E7EVWFJDM5N" hidden="1">#REF!</definedName>
    <definedName name="BExXN1XOOOY51EZQ6II0LWEU2OYT" localSheetId="19" hidden="1">#REF!</definedName>
    <definedName name="BExXN1XOOOY51EZQ6II0LWEU2OYT" localSheetId="20" hidden="1">#REF!</definedName>
    <definedName name="BExXN1XOOOY51EZQ6II0LWEU2OYT" hidden="1">#REF!</definedName>
    <definedName name="BExXN22ZOTIW49GPLWFYKVM90FNZ" localSheetId="19" hidden="1">#REF!</definedName>
    <definedName name="BExXN22ZOTIW49GPLWFYKVM90FNZ" localSheetId="20" hidden="1">#REF!</definedName>
    <definedName name="BExXN22ZOTIW49GPLWFYKVM90FNZ" hidden="1">#REF!</definedName>
    <definedName name="BExXN6QAP8UJQVN4R4BQKPP4QK35" localSheetId="19" hidden="1">#REF!</definedName>
    <definedName name="BExXN6QAP8UJQVN4R4BQKPP4QK35" localSheetId="20" hidden="1">#REF!</definedName>
    <definedName name="BExXN6QAP8UJQVN4R4BQKPP4QK35" hidden="1">#REF!</definedName>
    <definedName name="BExXNBOA39T2X6Y5Y5GZ5DDNA1AX" localSheetId="19" hidden="1">#REF!</definedName>
    <definedName name="BExXNBOA39T2X6Y5Y5GZ5DDNA1AX" localSheetId="20" hidden="1">#REF!</definedName>
    <definedName name="BExXNBOA39T2X6Y5Y5GZ5DDNA1AX" hidden="1">#REF!</definedName>
    <definedName name="BExXNBZ1BRDK73S9XPRR1645KLVB" localSheetId="19" hidden="1">#REF!</definedName>
    <definedName name="BExXNBZ1BRDK73S9XPRR1645KLVB" localSheetId="20" hidden="1">#REF!</definedName>
    <definedName name="BExXNBZ1BRDK73S9XPRR1645KLVB" hidden="1">#REF!</definedName>
    <definedName name="BExXND6872VJ3M2PGT056WQMWBHD" localSheetId="19" hidden="1">#REF!</definedName>
    <definedName name="BExXND6872VJ3M2PGT056WQMWBHD" localSheetId="20" hidden="1">#REF!</definedName>
    <definedName name="BExXND6872VJ3M2PGT056WQMWBHD" hidden="1">#REF!</definedName>
    <definedName name="BExXNPM24UN2PGVL9D1TUBFRIKR4" localSheetId="19" hidden="1">#REF!</definedName>
    <definedName name="BExXNPM24UN2PGVL9D1TUBFRIKR4" localSheetId="20" hidden="1">#REF!</definedName>
    <definedName name="BExXNPM24UN2PGVL9D1TUBFRIKR4" hidden="1">#REF!</definedName>
    <definedName name="BExXNWCR6WOY5G3VTC96QCIFQE0E" localSheetId="19" hidden="1">#REF!</definedName>
    <definedName name="BExXNWCR6WOY5G3VTC96QCIFQE0E" localSheetId="20" hidden="1">#REF!</definedName>
    <definedName name="BExXNWCR6WOY5G3VTC96QCIFQE0E" hidden="1">#REF!</definedName>
    <definedName name="BExXNWYB165VO9MHARCL5WLCHWS0" localSheetId="19" hidden="1">#REF!</definedName>
    <definedName name="BExXNWYB165VO9MHARCL5WLCHWS0" localSheetId="20" hidden="1">#REF!</definedName>
    <definedName name="BExXNWYB165VO9MHARCL5WLCHWS0" hidden="1">#REF!</definedName>
    <definedName name="BExXO278QHQN8JDK5425EJ615ECC" localSheetId="19" hidden="1">#REF!</definedName>
    <definedName name="BExXO278QHQN8JDK5425EJ615ECC" localSheetId="20" hidden="1">#REF!</definedName>
    <definedName name="BExXO278QHQN8JDK5425EJ615ECC" hidden="1">#REF!</definedName>
    <definedName name="BExXOBHOP0WGFHI2Y9AO4L440UVQ" localSheetId="19" hidden="1">#REF!</definedName>
    <definedName name="BExXOBHOP0WGFHI2Y9AO4L440UVQ" localSheetId="20" hidden="1">#REF!</definedName>
    <definedName name="BExXOBHOP0WGFHI2Y9AO4L440UVQ" hidden="1">#REF!</definedName>
    <definedName name="BExXOHHHX25B8F97636QMXFUDZQK" localSheetId="19" hidden="1">#REF!</definedName>
    <definedName name="BExXOHHHX25B8F97636QMXFUDZQK" localSheetId="20" hidden="1">#REF!</definedName>
    <definedName name="BExXOHHHX25B8F97636QMXFUDZQK" hidden="1">#REF!</definedName>
    <definedName name="BExXOHSAD2NSHOLLMZ2JWA4I3I1R" localSheetId="19" hidden="1">#REF!</definedName>
    <definedName name="BExXOHSAD2NSHOLLMZ2JWA4I3I1R" localSheetId="20" hidden="1">#REF!</definedName>
    <definedName name="BExXOHSAD2NSHOLLMZ2JWA4I3I1R" hidden="1">#REF!</definedName>
    <definedName name="BExXOJKWIJ6IFTV1RHIWHR91EZMW" localSheetId="19" hidden="1">#REF!</definedName>
    <definedName name="BExXOJKWIJ6IFTV1RHIWHR91EZMW" localSheetId="20" hidden="1">#REF!</definedName>
    <definedName name="BExXOJKWIJ6IFTV1RHIWHR91EZMW" hidden="1">#REF!</definedName>
    <definedName name="BExXP80B5FGA00JCM7UXKPI3PB7Y" localSheetId="19" hidden="1">#REF!</definedName>
    <definedName name="BExXP80B5FGA00JCM7UXKPI3PB7Y" localSheetId="20" hidden="1">#REF!</definedName>
    <definedName name="BExXP80B5FGA00JCM7UXKPI3PB7Y" hidden="1">#REF!</definedName>
    <definedName name="BExXP85M4WXYVN1UVHUTOEKEG5XS" localSheetId="19" hidden="1">#REF!</definedName>
    <definedName name="BExXP85M4WXYVN1UVHUTOEKEG5XS" localSheetId="20" hidden="1">#REF!</definedName>
    <definedName name="BExXP85M4WXYVN1UVHUTOEKEG5XS" hidden="1">#REF!</definedName>
    <definedName name="BExXPELOTHOAG0OWILLAH94OZV5J" localSheetId="19" hidden="1">#REF!</definedName>
    <definedName name="BExXPELOTHOAG0OWILLAH94OZV5J" localSheetId="20" hidden="1">#REF!</definedName>
    <definedName name="BExXPELOTHOAG0OWILLAH94OZV5J" hidden="1">#REF!</definedName>
    <definedName name="BExXPOSJRLJNYPU01QNNQ5URXP2U" localSheetId="19" hidden="1">#REF!</definedName>
    <definedName name="BExXPOSJRLJNYPU01QNNQ5URXP2U" localSheetId="20" hidden="1">#REF!</definedName>
    <definedName name="BExXPOSJRLJNYPU01QNNQ5URXP2U" hidden="1">#REF!</definedName>
    <definedName name="BExXPS31W1VD2NMIE4E37LHVDF0L" localSheetId="19" hidden="1">#REF!</definedName>
    <definedName name="BExXPS31W1VD2NMIE4E37LHVDF0L" localSheetId="20" hidden="1">#REF!</definedName>
    <definedName name="BExXPS31W1VD2NMIE4E37LHVDF0L" hidden="1">#REF!</definedName>
    <definedName name="BExXPZKYEMVF5JOC14HYOOYQK6JK" localSheetId="19" hidden="1">#REF!</definedName>
    <definedName name="BExXPZKYEMVF5JOC14HYOOYQK6JK" localSheetId="20" hidden="1">#REF!</definedName>
    <definedName name="BExXPZKYEMVF5JOC14HYOOYQK6JK" hidden="1">#REF!</definedName>
    <definedName name="BExXQ89PA10X79WBWOEP1AJX1OQM" localSheetId="19" hidden="1">#REF!</definedName>
    <definedName name="BExXQ89PA10X79WBWOEP1AJX1OQM" localSheetId="20" hidden="1">#REF!</definedName>
    <definedName name="BExXQ89PA10X79WBWOEP1AJX1OQM" hidden="1">#REF!</definedName>
    <definedName name="BExXQCGQGGYSI0LTRVR73MUO50AW" localSheetId="19" hidden="1">#REF!</definedName>
    <definedName name="BExXQCGQGGYSI0LTRVR73MUO50AW" localSheetId="20" hidden="1">#REF!</definedName>
    <definedName name="BExXQCGQGGYSI0LTRVR73MUO50AW" hidden="1">#REF!</definedName>
    <definedName name="BExXQEEXFHDQ8DSRAJSB5ET6J004" localSheetId="19" hidden="1">#REF!</definedName>
    <definedName name="BExXQEEXFHDQ8DSRAJSB5ET6J004" localSheetId="20" hidden="1">#REF!</definedName>
    <definedName name="BExXQEEXFHDQ8DSRAJSB5ET6J004" hidden="1">#REF!</definedName>
    <definedName name="BExXQH41O5HZAH8BO6HCFY8YC3TU" localSheetId="19" hidden="1">#REF!</definedName>
    <definedName name="BExXQH41O5HZAH8BO6HCFY8YC3TU" localSheetId="20" hidden="1">#REF!</definedName>
    <definedName name="BExXQH41O5HZAH8BO6HCFY8YC3TU" hidden="1">#REF!</definedName>
    <definedName name="BExXQJIEF5R3QQ6D8HO3NGPU0IQC" localSheetId="19" hidden="1">#REF!</definedName>
    <definedName name="BExXQJIEF5R3QQ6D8HO3NGPU0IQC" localSheetId="20" hidden="1">#REF!</definedName>
    <definedName name="BExXQJIEF5R3QQ6D8HO3NGPU0IQC" hidden="1">#REF!</definedName>
    <definedName name="BExXQRAVW0KPQXIJ59NG6UGTZB59" localSheetId="19" hidden="1">#REF!</definedName>
    <definedName name="BExXQRAVW0KPQXIJ59NG6UGTZB59" localSheetId="20" hidden="1">#REF!</definedName>
    <definedName name="BExXQRAVW0KPQXIJ59NG6UGTZB59" hidden="1">#REF!</definedName>
    <definedName name="BExXQU00K9ER4I1WM7T9J0W1E7ZC" localSheetId="19" hidden="1">#REF!</definedName>
    <definedName name="BExXQU00K9ER4I1WM7T9J0W1E7ZC" localSheetId="20" hidden="1">#REF!</definedName>
    <definedName name="BExXQU00K9ER4I1WM7T9J0W1E7ZC" hidden="1">#REF!</definedName>
    <definedName name="BExXQU00KOR7XLM8B13DGJ1MIQDY" localSheetId="19" hidden="1">#REF!</definedName>
    <definedName name="BExXQU00KOR7XLM8B13DGJ1MIQDY" localSheetId="20" hidden="1">#REF!</definedName>
    <definedName name="BExXQU00KOR7XLM8B13DGJ1MIQDY" hidden="1">#REF!</definedName>
    <definedName name="BExXQUG48Q1ISN53FE4MRROM0HSJ" localSheetId="19" hidden="1">#REF!</definedName>
    <definedName name="BExXQUG48Q1ISN53FE4MRROM0HSJ" localSheetId="20" hidden="1">#REF!</definedName>
    <definedName name="BExXQUG48Q1ISN53FE4MRROM0HSJ" hidden="1">#REF!</definedName>
    <definedName name="BExXQXG18PS8HGBOS03OSTQ0KEYC" localSheetId="19" hidden="1">#REF!</definedName>
    <definedName name="BExXQXG18PS8HGBOS03OSTQ0KEYC" localSheetId="20" hidden="1">#REF!</definedName>
    <definedName name="BExXQXG18PS8HGBOS03OSTQ0KEYC" hidden="1">#REF!</definedName>
    <definedName name="BExXQXQT4OAFQT5B0YB3USDJOJOB" localSheetId="19" hidden="1">#REF!</definedName>
    <definedName name="BExXQXQT4OAFQT5B0YB3USDJOJOB" localSheetId="20" hidden="1">#REF!</definedName>
    <definedName name="BExXQXQT4OAFQT5B0YB3USDJOJOB" hidden="1">#REF!</definedName>
    <definedName name="BExXR3FSEXAHSXEQNJORWFCPX86N" localSheetId="19" hidden="1">#REF!</definedName>
    <definedName name="BExXR3FSEXAHSXEQNJORWFCPX86N" localSheetId="20" hidden="1">#REF!</definedName>
    <definedName name="BExXR3FSEXAHSXEQNJORWFCPX86N" hidden="1">#REF!</definedName>
    <definedName name="BExXR3W3FKYQBLR299HO9RZ70C43" localSheetId="19" hidden="1">#REF!</definedName>
    <definedName name="BExXR3W3FKYQBLR299HO9RZ70C43" localSheetId="20" hidden="1">#REF!</definedName>
    <definedName name="BExXR3W3FKYQBLR299HO9RZ70C43" hidden="1">#REF!</definedName>
    <definedName name="BExXR46U23CRRBV6IZT982MAEQKI" localSheetId="19" hidden="1">#REF!</definedName>
    <definedName name="BExXR46U23CRRBV6IZT982MAEQKI" localSheetId="20" hidden="1">#REF!</definedName>
    <definedName name="BExXR46U23CRRBV6IZT982MAEQKI" hidden="1">#REF!</definedName>
    <definedName name="BExXR6A8W3ND3XDZXBMQZ1VCAXHG" localSheetId="19" hidden="1">#REF!</definedName>
    <definedName name="BExXR6A8W3ND3XDZXBMQZ1VCAXHG" localSheetId="20" hidden="1">#REF!</definedName>
    <definedName name="BExXR6A8W3ND3XDZXBMQZ1VCAXHG" hidden="1">#REF!</definedName>
    <definedName name="BExXR7HKNHT37B4OOA9K9191PP22" localSheetId="19" hidden="1">#REF!</definedName>
    <definedName name="BExXR7HKNHT37B4OOA9K9191PP22" localSheetId="20" hidden="1">#REF!</definedName>
    <definedName name="BExXR7HKNHT37B4OOA9K9191PP22" hidden="1">#REF!</definedName>
    <definedName name="BExXR8OKAVX7O70V5IYG2PRKXSTI" localSheetId="19" hidden="1">#REF!</definedName>
    <definedName name="BExXR8OKAVX7O70V5IYG2PRKXSTI" localSheetId="20" hidden="1">#REF!</definedName>
    <definedName name="BExXR8OKAVX7O70V5IYG2PRKXSTI" hidden="1">#REF!</definedName>
    <definedName name="BExXRA6N6XCLQM6XDV724ZIH6G93" localSheetId="19" hidden="1">#REF!</definedName>
    <definedName name="BExXRA6N6XCLQM6XDV724ZIH6G93" localSheetId="20" hidden="1">#REF!</definedName>
    <definedName name="BExXRA6N6XCLQM6XDV724ZIH6G93" hidden="1">#REF!</definedName>
    <definedName name="BExXRABZ1CNKCG6K1MR6OUFHF7J9" localSheetId="19" hidden="1">#REF!</definedName>
    <definedName name="BExXRABZ1CNKCG6K1MR6OUFHF7J9" localSheetId="20" hidden="1">#REF!</definedName>
    <definedName name="BExXRABZ1CNKCG6K1MR6OUFHF7J9" hidden="1">#REF!</definedName>
    <definedName name="BExXRBOFETC0OTJ6WY3VPMFH03VB" localSheetId="19" hidden="1">#REF!</definedName>
    <definedName name="BExXRBOFETC0OTJ6WY3VPMFH03VB" localSheetId="20" hidden="1">#REF!</definedName>
    <definedName name="BExXRBOFETC0OTJ6WY3VPMFH03VB" hidden="1">#REF!</definedName>
    <definedName name="BExXRD13K1S9Y3JGR7CXSONT7RJZ" localSheetId="19" hidden="1">#REF!</definedName>
    <definedName name="BExXRD13K1S9Y3JGR7CXSONT7RJZ" localSheetId="20" hidden="1">#REF!</definedName>
    <definedName name="BExXRD13K1S9Y3JGR7CXSONT7RJZ" hidden="1">#REF!</definedName>
    <definedName name="BExXRIFB4QQ87QIGA9AG0NXP577K" localSheetId="19" hidden="1">#REF!</definedName>
    <definedName name="BExXRIFB4QQ87QIGA9AG0NXP577K" localSheetId="20" hidden="1">#REF!</definedName>
    <definedName name="BExXRIFB4QQ87QIGA9AG0NXP577K" hidden="1">#REF!</definedName>
    <definedName name="BExXRIQ2JF2CVTRDQX2D9SPH7FTN" localSheetId="19" hidden="1">#REF!</definedName>
    <definedName name="BExXRIQ2JF2CVTRDQX2D9SPH7FTN" localSheetId="20" hidden="1">#REF!</definedName>
    <definedName name="BExXRIQ2JF2CVTRDQX2D9SPH7FTN" hidden="1">#REF!</definedName>
    <definedName name="BExXRO4A6VUH1F4XV8N1BRJ4896W" localSheetId="19" hidden="1">#REF!</definedName>
    <definedName name="BExXRO4A6VUH1F4XV8N1BRJ4896W" localSheetId="20" hidden="1">#REF!</definedName>
    <definedName name="BExXRO4A6VUH1F4XV8N1BRJ4896W" hidden="1">#REF!</definedName>
    <definedName name="BExXRO9N1SNJZGKD90P4K7FU1J0P" localSheetId="19" hidden="1">#REF!</definedName>
    <definedName name="BExXRO9N1SNJZGKD90P4K7FU1J0P" localSheetId="20" hidden="1">#REF!</definedName>
    <definedName name="BExXRO9N1SNJZGKD90P4K7FU1J0P" hidden="1">#REF!</definedName>
    <definedName name="BExXROF2MWDZ7IFXX27XOJ79Q86E" localSheetId="19" hidden="1">#REF!</definedName>
    <definedName name="BExXROF2MWDZ7IFXX27XOJ79Q86E" localSheetId="20" hidden="1">#REF!</definedName>
    <definedName name="BExXROF2MWDZ7IFXX27XOJ79Q86E" hidden="1">#REF!</definedName>
    <definedName name="BExXRV5QP3Z0KAQ1EQT9JYT2FV0L" localSheetId="19" hidden="1">#REF!</definedName>
    <definedName name="BExXRV5QP3Z0KAQ1EQT9JYT2FV0L" localSheetId="20" hidden="1">#REF!</definedName>
    <definedName name="BExXRV5QP3Z0KAQ1EQT9JYT2FV0L" hidden="1">#REF!</definedName>
    <definedName name="BExXRZ20LZZCW8LVGDK0XETOTSAI" localSheetId="19" hidden="1">#REF!</definedName>
    <definedName name="BExXRZ20LZZCW8LVGDK0XETOTSAI" localSheetId="20" hidden="1">#REF!</definedName>
    <definedName name="BExXRZ20LZZCW8LVGDK0XETOTSAI" hidden="1">#REF!</definedName>
    <definedName name="BExXS4R1GKUJQX6MHUIUN4S3SCAS" localSheetId="19" hidden="1">#REF!</definedName>
    <definedName name="BExXS4R1GKUJQX6MHUIUN4S3SCAS" localSheetId="20" hidden="1">#REF!</definedName>
    <definedName name="BExXS4R1GKUJQX6MHUIUN4S3SCAS" hidden="1">#REF!</definedName>
    <definedName name="BExXS63O4OMWMNXXAODZQFSDG33N" localSheetId="19" hidden="1">#REF!</definedName>
    <definedName name="BExXS63O4OMWMNXXAODZQFSDG33N" localSheetId="20" hidden="1">#REF!</definedName>
    <definedName name="BExXS63O4OMWMNXXAODZQFSDG33N" hidden="1">#REF!</definedName>
    <definedName name="BExXSBSP1TOY051HSPEPM0AEIO2M" localSheetId="19" hidden="1">#REF!</definedName>
    <definedName name="BExXSBSP1TOY051HSPEPM0AEIO2M" localSheetId="20" hidden="1">#REF!</definedName>
    <definedName name="BExXSBSP1TOY051HSPEPM0AEIO2M" hidden="1">#REF!</definedName>
    <definedName name="BExXSC8RFK5D68FJD2HI4K66SA6I" localSheetId="19" hidden="1">#REF!</definedName>
    <definedName name="BExXSC8RFK5D68FJD2HI4K66SA6I" localSheetId="20" hidden="1">#REF!</definedName>
    <definedName name="BExXSC8RFK5D68FJD2HI4K66SA6I" hidden="1">#REF!</definedName>
    <definedName name="BExXSCP0AZ5MYCC2UFG2GLBCV1CC" localSheetId="19" hidden="1">#REF!</definedName>
    <definedName name="BExXSCP0AZ5MYCC2UFG2GLBCV1CC" localSheetId="20" hidden="1">#REF!</definedName>
    <definedName name="BExXSCP0AZ5MYCC2UFG2GLBCV1CC" hidden="1">#REF!</definedName>
    <definedName name="BExXSNHC88W4UMXEOIOOATJAIKZO" localSheetId="19" hidden="1">#REF!</definedName>
    <definedName name="BExXSNHC88W4UMXEOIOOATJAIKZO" localSheetId="20" hidden="1">#REF!</definedName>
    <definedName name="BExXSNHC88W4UMXEOIOOATJAIKZO" hidden="1">#REF!</definedName>
    <definedName name="BExXSTBS08WIA9TLALV3UQ2Z3MRG" localSheetId="19" hidden="1">#REF!</definedName>
    <definedName name="BExXSTBS08WIA9TLALV3UQ2Z3MRG" localSheetId="20" hidden="1">#REF!</definedName>
    <definedName name="BExXSTBS08WIA9TLALV3UQ2Z3MRG" hidden="1">#REF!</definedName>
    <definedName name="BExXSVQ2WOJJ73YEO8Q2FK60V4G8" localSheetId="19" hidden="1">#REF!</definedName>
    <definedName name="BExXSVQ2WOJJ73YEO8Q2FK60V4G8" localSheetId="20" hidden="1">#REF!</definedName>
    <definedName name="BExXSVQ2WOJJ73YEO8Q2FK60V4G8" hidden="1">#REF!</definedName>
    <definedName name="BExXTER5A2EQ14KN6J0MVATIHVKN" localSheetId="19" hidden="1">#REF!</definedName>
    <definedName name="BExXTER5A2EQ14KN6J0MVATIHVKN" localSheetId="20" hidden="1">#REF!</definedName>
    <definedName name="BExXTER5A2EQ14KN6J0MVATIHVKN" hidden="1">#REF!</definedName>
    <definedName name="BExXTHLRNL82GN7KZY3TOLO508N7" localSheetId="19" hidden="1">#REF!</definedName>
    <definedName name="BExXTHLRNL82GN7KZY3TOLO508N7" localSheetId="20" hidden="1">#REF!</definedName>
    <definedName name="BExXTHLRNL82GN7KZY3TOLO508N7" hidden="1">#REF!</definedName>
    <definedName name="BExXTL72MKEQSQH9L2OTFLU8DM2B" localSheetId="19" hidden="1">#REF!</definedName>
    <definedName name="BExXTL72MKEQSQH9L2OTFLU8DM2B" localSheetId="20" hidden="1">#REF!</definedName>
    <definedName name="BExXTL72MKEQSQH9L2OTFLU8DM2B" hidden="1">#REF!</definedName>
    <definedName name="BExXTM3M4RTCRSX7VGAXGQNPP668" localSheetId="19" hidden="1">#REF!</definedName>
    <definedName name="BExXTM3M4RTCRSX7VGAXGQNPP668" localSheetId="20" hidden="1">#REF!</definedName>
    <definedName name="BExXTM3M4RTCRSX7VGAXGQNPP668" hidden="1">#REF!</definedName>
    <definedName name="BExXTOCF78J7WY6FOVBRY1N2RBBR" localSheetId="19" hidden="1">#REF!</definedName>
    <definedName name="BExXTOCF78J7WY6FOVBRY1N2RBBR" localSheetId="20" hidden="1">#REF!</definedName>
    <definedName name="BExXTOCF78J7WY6FOVBRY1N2RBBR" hidden="1">#REF!</definedName>
    <definedName name="BExXTP3GYO6Z9RTKKT10XA0UTV3T" localSheetId="19" hidden="1">#REF!</definedName>
    <definedName name="BExXTP3GYO6Z9RTKKT10XA0UTV3T" localSheetId="20" hidden="1">#REF!</definedName>
    <definedName name="BExXTP3GYO6Z9RTKKT10XA0UTV3T" hidden="1">#REF!</definedName>
    <definedName name="BExXTRN4AFX9QW6YC4HNGBBD5R08" localSheetId="19" hidden="1">#REF!</definedName>
    <definedName name="BExXTRN4AFX9QW6YC4HNGBBD5R08" localSheetId="20" hidden="1">#REF!</definedName>
    <definedName name="BExXTRN4AFX9QW6YC4HNGBBD5R08" hidden="1">#REF!</definedName>
    <definedName name="BExXTV8M7YIG5C64O046DN613ZRO" localSheetId="19" hidden="1">#REF!</definedName>
    <definedName name="BExXTV8M7YIG5C64O046DN613ZRO" localSheetId="20" hidden="1">#REF!</definedName>
    <definedName name="BExXTV8M7YIG5C64O046DN613ZRO" hidden="1">#REF!</definedName>
    <definedName name="BExXTVDXQ7ZX3THNLFJXFAONW0AI" localSheetId="19" hidden="1">#REF!</definedName>
    <definedName name="BExXTVDXQ7ZX3THNLFJXFAONW0AI" localSheetId="20" hidden="1">#REF!</definedName>
    <definedName name="BExXTVDXQ7ZX3THNLFJXFAONW0AI" hidden="1">#REF!</definedName>
    <definedName name="BExXTZKZ4CG92ZQLIRKEXXH9BFIR" localSheetId="19" hidden="1">#REF!</definedName>
    <definedName name="BExXTZKZ4CG92ZQLIRKEXXH9BFIR" localSheetId="20" hidden="1">#REF!</definedName>
    <definedName name="BExXTZKZ4CG92ZQLIRKEXXH9BFIR" hidden="1">#REF!</definedName>
    <definedName name="BExXU4J2BM2964GD5UZHM752Q4NS" localSheetId="19" hidden="1">#REF!</definedName>
    <definedName name="BExXU4J2BM2964GD5UZHM752Q4NS" localSheetId="20" hidden="1">#REF!</definedName>
    <definedName name="BExXU4J2BM2964GD5UZHM752Q4NS" hidden="1">#REF!</definedName>
    <definedName name="BExXU6XDTT7RM93KILIDEYPA9XKF" localSheetId="19" hidden="1">#REF!</definedName>
    <definedName name="BExXU6XDTT7RM93KILIDEYPA9XKF" localSheetId="20" hidden="1">#REF!</definedName>
    <definedName name="BExXU6XDTT7RM93KILIDEYPA9XKF" hidden="1">#REF!</definedName>
    <definedName name="BExXU8VLZA7WLPZ3RAQZGNERUD26" localSheetId="19" hidden="1">#REF!</definedName>
    <definedName name="BExXU8VLZA7WLPZ3RAQZGNERUD26" localSheetId="20" hidden="1">#REF!</definedName>
    <definedName name="BExXU8VLZA7WLPZ3RAQZGNERUD26" hidden="1">#REF!</definedName>
    <definedName name="BExXUB9RSLSCNN5ETLXY72DAPZZM" localSheetId="19" hidden="1">#REF!</definedName>
    <definedName name="BExXUB9RSLSCNN5ETLXY72DAPZZM" localSheetId="20" hidden="1">#REF!</definedName>
    <definedName name="BExXUB9RSLSCNN5ETLXY72DAPZZM" hidden="1">#REF!</definedName>
    <definedName name="BExXUFRM82XQIN2T8KGLDQL1IBQW" localSheetId="19" hidden="1">#REF!</definedName>
    <definedName name="BExXUFRM82XQIN2T8KGLDQL1IBQW" localSheetId="20" hidden="1">#REF!</definedName>
    <definedName name="BExXUFRM82XQIN2T8KGLDQL1IBQW" hidden="1">#REF!</definedName>
    <definedName name="BExXUQEQBF6FI240ZGIF9YXZSRAU" localSheetId="19" hidden="1">#REF!</definedName>
    <definedName name="BExXUQEQBF6FI240ZGIF9YXZSRAU" localSheetId="20" hidden="1">#REF!</definedName>
    <definedName name="BExXUQEQBF6FI240ZGIF9YXZSRAU" hidden="1">#REF!</definedName>
    <definedName name="BExXUX02UQ8LJPBZ4YBORILFR0W0" localSheetId="19" hidden="1">#REF!</definedName>
    <definedName name="BExXUX02UQ8LJPBZ4YBORILFR0W0" localSheetId="20" hidden="1">#REF!</definedName>
    <definedName name="BExXUX02UQ8LJPBZ4YBORILFR0W0" hidden="1">#REF!</definedName>
    <definedName name="BExXUYND6EJO7CJ5KRICV4O1JNWK" localSheetId="19" hidden="1">#REF!</definedName>
    <definedName name="BExXUYND6EJO7CJ5KRICV4O1JNWK" localSheetId="20" hidden="1">#REF!</definedName>
    <definedName name="BExXUYND6EJO7CJ5KRICV4O1JNWK" hidden="1">#REF!</definedName>
    <definedName name="BExXV6FWG4H3S2QEUJZYIXILNGJ7" localSheetId="19" hidden="1">#REF!</definedName>
    <definedName name="BExXV6FWG4H3S2QEUJZYIXILNGJ7" localSheetId="20" hidden="1">#REF!</definedName>
    <definedName name="BExXV6FWG4H3S2QEUJZYIXILNGJ7" hidden="1">#REF!</definedName>
    <definedName name="BExXVK87BMMO6LHKV0CFDNIQVIBS" localSheetId="19" hidden="1">#REF!</definedName>
    <definedName name="BExXVK87BMMO6LHKV0CFDNIQVIBS" localSheetId="20" hidden="1">#REF!</definedName>
    <definedName name="BExXVK87BMMO6LHKV0CFDNIQVIBS" hidden="1">#REF!</definedName>
    <definedName name="BExXVKZ9WXPGL6IVY6T61IDD771I" localSheetId="19" hidden="1">#REF!</definedName>
    <definedName name="BExXVKZ9WXPGL6IVY6T61IDD771I" localSheetId="20" hidden="1">#REF!</definedName>
    <definedName name="BExXVKZ9WXPGL6IVY6T61IDD771I" hidden="1">#REF!</definedName>
    <definedName name="BExXVLA319WCSEOVHB05KDUSU054" localSheetId="19" hidden="1">#REF!</definedName>
    <definedName name="BExXVLA319WCSEOVHB05KDUSU054" localSheetId="20" hidden="1">#REF!</definedName>
    <definedName name="BExXVLA319WCSEOVHB05KDUSU054" hidden="1">#REF!</definedName>
    <definedName name="BExXVTTG5YRCSTI0UL141BKR36SU" localSheetId="19" hidden="1">#REF!</definedName>
    <definedName name="BExXVTTG5YRCSTI0UL141BKR36SU" localSheetId="20" hidden="1">#REF!</definedName>
    <definedName name="BExXVTTG5YRCSTI0UL141BKR36SU" hidden="1">#REF!</definedName>
    <definedName name="BExXVYWX74VKI8BDDSX9U85460MB" localSheetId="19" hidden="1">#REF!</definedName>
    <definedName name="BExXVYWX74VKI8BDDSX9U85460MB" localSheetId="20" hidden="1">#REF!</definedName>
    <definedName name="BExXVYWX74VKI8BDDSX9U85460MB" hidden="1">#REF!</definedName>
    <definedName name="BExXW27MMXHXUXX78SDTBE1JYTHT" localSheetId="19" hidden="1">#REF!</definedName>
    <definedName name="BExXW27MMXHXUXX78SDTBE1JYTHT" localSheetId="20" hidden="1">#REF!</definedName>
    <definedName name="BExXW27MMXHXUXX78SDTBE1JYTHT" hidden="1">#REF!</definedName>
    <definedName name="BExXW2YIM2MYBSHRIX0RP9D4PRMN" localSheetId="19" hidden="1">#REF!</definedName>
    <definedName name="BExXW2YIM2MYBSHRIX0RP9D4PRMN" localSheetId="20" hidden="1">#REF!</definedName>
    <definedName name="BExXW2YIM2MYBSHRIX0RP9D4PRMN" hidden="1">#REF!</definedName>
    <definedName name="BExXWBNE4KTFSXKVSRF6WX039WPB" localSheetId="19" hidden="1">#REF!</definedName>
    <definedName name="BExXWBNE4KTFSXKVSRF6WX039WPB" localSheetId="20" hidden="1">#REF!</definedName>
    <definedName name="BExXWBNE4KTFSXKVSRF6WX039WPB" hidden="1">#REF!</definedName>
    <definedName name="BExXWFP5AYE7EHYTJWBZSQ8PQ0YX" localSheetId="19" hidden="1">#REF!</definedName>
    <definedName name="BExXWFP5AYE7EHYTJWBZSQ8PQ0YX" localSheetId="20" hidden="1">#REF!</definedName>
    <definedName name="BExXWFP5AYE7EHYTJWBZSQ8PQ0YX" hidden="1">#REF!</definedName>
    <definedName name="BExXWIUCR0LXM58OVKZT2APLVTIA" localSheetId="19" hidden="1">#REF!</definedName>
    <definedName name="BExXWIUCR0LXM58OVKZT2APLVTIA" localSheetId="20" hidden="1">#REF!</definedName>
    <definedName name="BExXWIUCR0LXM58OVKZT2APLVTIA" hidden="1">#REF!</definedName>
    <definedName name="BExXWTXJEA32DLC6QKN10QB955JT" localSheetId="19" hidden="1">#REF!</definedName>
    <definedName name="BExXWTXJEA32DLC6QKN10QB955JT" localSheetId="20" hidden="1">#REF!</definedName>
    <definedName name="BExXWTXJEA32DLC6QKN10QB955JT" hidden="1">#REF!</definedName>
    <definedName name="BExXWVFIBQT8OY1O41FRFPFGXQHK" localSheetId="19" hidden="1">#REF!</definedName>
    <definedName name="BExXWVFIBQT8OY1O41FRFPFGXQHK" localSheetId="20" hidden="1">#REF!</definedName>
    <definedName name="BExXWVFIBQT8OY1O41FRFPFGXQHK" hidden="1">#REF!</definedName>
    <definedName name="BExXWWXHBZHA9J3N8K47F84X0M0L" localSheetId="19" hidden="1">#REF!</definedName>
    <definedName name="BExXWWXHBZHA9J3N8K47F84X0M0L" localSheetId="20" hidden="1">#REF!</definedName>
    <definedName name="BExXWWXHBZHA9J3N8K47F84X0M0L" hidden="1">#REF!</definedName>
    <definedName name="BExXXBM521DL8R4ZX7NZ3DBCUOR5" localSheetId="19" hidden="1">#REF!</definedName>
    <definedName name="BExXXBM521DL8R4ZX7NZ3DBCUOR5" localSheetId="20" hidden="1">#REF!</definedName>
    <definedName name="BExXXBM521DL8R4ZX7NZ3DBCUOR5" hidden="1">#REF!</definedName>
    <definedName name="BExXXC7OZI33XZ03NRMEP7VRLQK4" localSheetId="19" hidden="1">#REF!</definedName>
    <definedName name="BExXXC7OZI33XZ03NRMEP7VRLQK4" localSheetId="20" hidden="1">#REF!</definedName>
    <definedName name="BExXXC7OZI33XZ03NRMEP7VRLQK4" hidden="1">#REF!</definedName>
    <definedName name="BExXXH5N3NKBQ7BCJPJTBF8CYM2Q" localSheetId="19" hidden="1">#REF!</definedName>
    <definedName name="BExXXH5N3NKBQ7BCJPJTBF8CYM2Q" localSheetId="20" hidden="1">#REF!</definedName>
    <definedName name="BExXXH5N3NKBQ7BCJPJTBF8CYM2Q" hidden="1">#REF!</definedName>
    <definedName name="BExXXI7HHXLBLUEW7EQ73TALJF48" localSheetId="19" hidden="1">#REF!</definedName>
    <definedName name="BExXXI7HHXLBLUEW7EQ73TALJF48" localSheetId="20" hidden="1">#REF!</definedName>
    <definedName name="BExXXI7HHXLBLUEW7EQ73TALJF48" hidden="1">#REF!</definedName>
    <definedName name="BExXXKWLM4D541BH6O8GOJMHFHMW" localSheetId="19" hidden="1">#REF!</definedName>
    <definedName name="BExXXKWLM4D541BH6O8GOJMHFHMW" localSheetId="20" hidden="1">#REF!</definedName>
    <definedName name="BExXXKWLM4D541BH6O8GOJMHFHMW" hidden="1">#REF!</definedName>
    <definedName name="BExXXNR17I6P4FQZPQF2ZXDFYB6C" localSheetId="19" hidden="1">#REF!</definedName>
    <definedName name="BExXXNR17I6P4FQZPQF2ZXDFYB6C" localSheetId="20" hidden="1">#REF!</definedName>
    <definedName name="BExXXNR17I6P4FQZPQF2ZXDFYB6C" hidden="1">#REF!</definedName>
    <definedName name="BExXXPPA1Q87XPI97X0OXCPBPDON" localSheetId="19" hidden="1">#REF!</definedName>
    <definedName name="BExXXPPA1Q87XPI97X0OXCPBPDON" localSheetId="20" hidden="1">#REF!</definedName>
    <definedName name="BExXXPPA1Q87XPI97X0OXCPBPDON" hidden="1">#REF!</definedName>
    <definedName name="BExXXVUDA98IZTQ6MANKU4MTTDVR" localSheetId="19" hidden="1">#REF!</definedName>
    <definedName name="BExXXVUDA98IZTQ6MANKU4MTTDVR" localSheetId="20" hidden="1">#REF!</definedName>
    <definedName name="BExXXVUDA98IZTQ6MANKU4MTTDVR" hidden="1">#REF!</definedName>
    <definedName name="BExXXZQNZY6IZI45DJXJK0MQZWA7" localSheetId="19" hidden="1">#REF!</definedName>
    <definedName name="BExXXZQNZY6IZI45DJXJK0MQZWA7" localSheetId="20" hidden="1">#REF!</definedName>
    <definedName name="BExXXZQNZY6IZI45DJXJK0MQZWA7" hidden="1">#REF!</definedName>
    <definedName name="BExXY5QFG6QP94SFT3935OBM8Y4K" localSheetId="19" hidden="1">#REF!</definedName>
    <definedName name="BExXY5QFG6QP94SFT3935OBM8Y4K" localSheetId="20" hidden="1">#REF!</definedName>
    <definedName name="BExXY5QFG6QP94SFT3935OBM8Y4K" hidden="1">#REF!</definedName>
    <definedName name="BExXY7TYEBFXRYUYIFHTN65RJ8EW" localSheetId="19" hidden="1">#REF!</definedName>
    <definedName name="BExXY7TYEBFXRYUYIFHTN65RJ8EW" localSheetId="20" hidden="1">#REF!</definedName>
    <definedName name="BExXY7TYEBFXRYUYIFHTN65RJ8EW" hidden="1">#REF!</definedName>
    <definedName name="BExXYLBHANUXC5FCTDDTGOVD3GQS" localSheetId="19" hidden="1">#REF!</definedName>
    <definedName name="BExXYLBHANUXC5FCTDDTGOVD3GQS" localSheetId="20" hidden="1">#REF!</definedName>
    <definedName name="BExXYLBHANUXC5FCTDDTGOVD3GQS" hidden="1">#REF!</definedName>
    <definedName name="BExXYMNYAYH3WA2ZCFAYKZID9ZCI" localSheetId="19" hidden="1">#REF!</definedName>
    <definedName name="BExXYMNYAYH3WA2ZCFAYKZID9ZCI" localSheetId="20" hidden="1">#REF!</definedName>
    <definedName name="BExXYMNYAYH3WA2ZCFAYKZID9ZCI" hidden="1">#REF!</definedName>
    <definedName name="BExXYYT12SVN2VDMLVNV4P3ISD8T" localSheetId="19" hidden="1">#REF!</definedName>
    <definedName name="BExXYYT12SVN2VDMLVNV4P3ISD8T" localSheetId="20" hidden="1">#REF!</definedName>
    <definedName name="BExXYYT12SVN2VDMLVNV4P3ISD8T" hidden="1">#REF!</definedName>
    <definedName name="BExXYZ3SPSRCWM4YHTPZDCOLZPHR" localSheetId="19" hidden="1">#REF!</definedName>
    <definedName name="BExXYZ3SPSRCWM4YHTPZDCOLZPHR" localSheetId="20" hidden="1">#REF!</definedName>
    <definedName name="BExXYZ3SPSRCWM4YHTPZDCOLZPHR" hidden="1">#REF!</definedName>
    <definedName name="BExXZFVV4YB42AZ3H1I40YG3JAPU" localSheetId="19" hidden="1">#REF!</definedName>
    <definedName name="BExXZFVV4YB42AZ3H1I40YG3JAPU" localSheetId="20" hidden="1">#REF!</definedName>
    <definedName name="BExXZFVV4YB42AZ3H1I40YG3JAPU" hidden="1">#REF!</definedName>
    <definedName name="BExXZG1CQE1M9TDJ99253H6JVGIH" localSheetId="19" hidden="1">#REF!</definedName>
    <definedName name="BExXZG1CQE1M9TDJ99253H6JVGIH" localSheetId="20" hidden="1">#REF!</definedName>
    <definedName name="BExXZG1CQE1M9TDJ99253H6JVGIH" hidden="1">#REF!</definedName>
    <definedName name="BExXZHJ9T2JELF12CHHGD54J1B0C" localSheetId="19" hidden="1">#REF!</definedName>
    <definedName name="BExXZHJ9T2JELF12CHHGD54J1B0C" localSheetId="20" hidden="1">#REF!</definedName>
    <definedName name="BExXZHJ9T2JELF12CHHGD54J1B0C" hidden="1">#REF!</definedName>
    <definedName name="BExXZNJ2X1TK2LRK5ZY3MX49H5T7" localSheetId="19" hidden="1">#REF!</definedName>
    <definedName name="BExXZNJ2X1TK2LRK5ZY3MX49H5T7" localSheetId="20" hidden="1">#REF!</definedName>
    <definedName name="BExXZNJ2X1TK2LRK5ZY3MX49H5T7" hidden="1">#REF!</definedName>
    <definedName name="BExXZOVPCEP495TQSON6PSRQ8XCY" localSheetId="19" hidden="1">#REF!</definedName>
    <definedName name="BExXZOVPCEP495TQSON6PSRQ8XCY" localSheetId="20" hidden="1">#REF!</definedName>
    <definedName name="BExXZOVPCEP495TQSON6PSRQ8XCY" hidden="1">#REF!</definedName>
    <definedName name="BExXZXKH7NBARQQAZM69Z57IH1MM" localSheetId="19" hidden="1">#REF!</definedName>
    <definedName name="BExXZXKH7NBARQQAZM69Z57IH1MM" localSheetId="20" hidden="1">#REF!</definedName>
    <definedName name="BExXZXKH7NBARQQAZM69Z57IH1MM" hidden="1">#REF!</definedName>
    <definedName name="BExY07WSDH5QEVM7BJXJK2ZRAI1O" localSheetId="19" hidden="1">#REF!</definedName>
    <definedName name="BExY07WSDH5QEVM7BJXJK2ZRAI1O" localSheetId="20" hidden="1">#REF!</definedName>
    <definedName name="BExY07WSDH5QEVM7BJXJK2ZRAI1O" hidden="1">#REF!</definedName>
    <definedName name="BExY09PJJWYWGWWLX3YT8EVK0YV4" localSheetId="19" hidden="1">#REF!</definedName>
    <definedName name="BExY09PJJWYWGWWLX3YT8EVK0YV4" localSheetId="20" hidden="1">#REF!</definedName>
    <definedName name="BExY09PJJWYWGWWLX3YT8EVK0YV4" hidden="1">#REF!</definedName>
    <definedName name="BExY0C3UBVC4M59JIRXVQ8OWAJC1" localSheetId="19" hidden="1">#REF!</definedName>
    <definedName name="BExY0C3UBVC4M59JIRXVQ8OWAJC1" localSheetId="20" hidden="1">#REF!</definedName>
    <definedName name="BExY0C3UBVC4M59JIRXVQ8OWAJC1" hidden="1">#REF!</definedName>
    <definedName name="BExY0ENH6ZXHW155XIGS0F46T43M" localSheetId="19" hidden="1">#REF!</definedName>
    <definedName name="BExY0ENH6ZXHW155XIGS0F46T43M" localSheetId="20" hidden="1">#REF!</definedName>
    <definedName name="BExY0ENH6ZXHW155XIGS0F46T43M" hidden="1">#REF!</definedName>
    <definedName name="BExY0IEEUB9SRGD9I14IDCPO5GV4" localSheetId="19" hidden="1">#REF!</definedName>
    <definedName name="BExY0IEEUB9SRGD9I14IDCPO5GV4" localSheetId="20" hidden="1">#REF!</definedName>
    <definedName name="BExY0IEEUB9SRGD9I14IDCPO5GV4" hidden="1">#REF!</definedName>
    <definedName name="BExY0LEAAM7MUGBRLXD6KXBOHZ6S" localSheetId="19" hidden="1">#REF!</definedName>
    <definedName name="BExY0LEAAM7MUGBRLXD6KXBOHZ6S" localSheetId="20" hidden="1">#REF!</definedName>
    <definedName name="BExY0LEAAM7MUGBRLXD6KXBOHZ6S" hidden="1">#REF!</definedName>
    <definedName name="BExY0OE8GFHMLLTEAFIOQTOPEVPB" localSheetId="19" hidden="1">#REF!</definedName>
    <definedName name="BExY0OE8GFHMLLTEAFIOQTOPEVPB" localSheetId="20" hidden="1">#REF!</definedName>
    <definedName name="BExY0OE8GFHMLLTEAFIOQTOPEVPB" hidden="1">#REF!</definedName>
    <definedName name="BExY0OJHW85S0VKBA8T4HTYPYBOS" localSheetId="19" hidden="1">#REF!</definedName>
    <definedName name="BExY0OJHW85S0VKBA8T4HTYPYBOS" localSheetId="20" hidden="1">#REF!</definedName>
    <definedName name="BExY0OJHW85S0VKBA8T4HTYPYBOS" hidden="1">#REF!</definedName>
    <definedName name="BExY0T1E034D7XAXNC6F7540LLIE" localSheetId="19" hidden="1">#REF!</definedName>
    <definedName name="BExY0T1E034D7XAXNC6F7540LLIE" localSheetId="20" hidden="1">#REF!</definedName>
    <definedName name="BExY0T1E034D7XAXNC6F7540LLIE" hidden="1">#REF!</definedName>
    <definedName name="BExY0XTZLHN49J2JH94BYTKBJLT3" localSheetId="19" hidden="1">#REF!</definedName>
    <definedName name="BExY0XTZLHN49J2JH94BYTKBJLT3" localSheetId="20" hidden="1">#REF!</definedName>
    <definedName name="BExY0XTZLHN49J2JH94BYTKBJLT3" hidden="1">#REF!</definedName>
    <definedName name="BExY11FH9TXHERUYGG8FE50U7H7J" localSheetId="19" hidden="1">#REF!</definedName>
    <definedName name="BExY11FH9TXHERUYGG8FE50U7H7J" localSheetId="20" hidden="1">#REF!</definedName>
    <definedName name="BExY11FH9TXHERUYGG8FE50U7H7J" hidden="1">#REF!</definedName>
    <definedName name="BExY180UKNW5NIAWD6ZUYTFEH8QS" localSheetId="19" hidden="1">#REF!</definedName>
    <definedName name="BExY180UKNW5NIAWD6ZUYTFEH8QS" localSheetId="20" hidden="1">#REF!</definedName>
    <definedName name="BExY180UKNW5NIAWD6ZUYTFEH8QS" hidden="1">#REF!</definedName>
    <definedName name="BExY1DPTV4LSY9MEOUGXF8X052NA" localSheetId="19" hidden="1">#REF!</definedName>
    <definedName name="BExY1DPTV4LSY9MEOUGXF8X052NA" localSheetId="20" hidden="1">#REF!</definedName>
    <definedName name="BExY1DPTV4LSY9MEOUGXF8X052NA" hidden="1">#REF!</definedName>
    <definedName name="BExY1GK9ELBEKDD7O6HR6DUO8YGO" localSheetId="19" hidden="1">#REF!</definedName>
    <definedName name="BExY1GK9ELBEKDD7O6HR6DUO8YGO" localSheetId="20" hidden="1">#REF!</definedName>
    <definedName name="BExY1GK9ELBEKDD7O6HR6DUO8YGO" hidden="1">#REF!</definedName>
    <definedName name="BExY1NWOXXFV9GGZ3PX444LZ8TVX" localSheetId="19" hidden="1">#REF!</definedName>
    <definedName name="BExY1NWOXXFV9GGZ3PX444LZ8TVX" localSheetId="20" hidden="1">#REF!</definedName>
    <definedName name="BExY1NWOXXFV9GGZ3PX444LZ8TVX" hidden="1">#REF!</definedName>
    <definedName name="BExY1UCL0RND63LLSM9X5SFRG117" localSheetId="19" hidden="1">#REF!</definedName>
    <definedName name="BExY1UCL0RND63LLSM9X5SFRG117" localSheetId="20" hidden="1">#REF!</definedName>
    <definedName name="BExY1UCL0RND63LLSM9X5SFRG117" hidden="1">#REF!</definedName>
    <definedName name="BExY1WAT3937L08HLHIRQHMP2A3H" localSheetId="19" hidden="1">#REF!</definedName>
    <definedName name="BExY1WAT3937L08HLHIRQHMP2A3H" localSheetId="20" hidden="1">#REF!</definedName>
    <definedName name="BExY1WAT3937L08HLHIRQHMP2A3H" hidden="1">#REF!</definedName>
    <definedName name="BExY1YEBOSLMID7LURP8QB46AI91" localSheetId="19" hidden="1">#REF!</definedName>
    <definedName name="BExY1YEBOSLMID7LURP8QB46AI91" localSheetId="20" hidden="1">#REF!</definedName>
    <definedName name="BExY1YEBOSLMID7LURP8QB46AI91" hidden="1">#REF!</definedName>
    <definedName name="BExY236UB98PA9PNCHMCSZYCHJBD" localSheetId="19" hidden="1">#REF!</definedName>
    <definedName name="BExY236UB98PA9PNCHMCSZYCHJBD" localSheetId="20" hidden="1">#REF!</definedName>
    <definedName name="BExY236UB98PA9PNCHMCSZYCHJBD" hidden="1">#REF!</definedName>
    <definedName name="BExY2FS4LFX9OHOTQT7SJ2PXAC25" localSheetId="19" hidden="1">#REF!</definedName>
    <definedName name="BExY2FS4LFX9OHOTQT7SJ2PXAC25" localSheetId="20" hidden="1">#REF!</definedName>
    <definedName name="BExY2FS4LFX9OHOTQT7SJ2PXAC25" hidden="1">#REF!</definedName>
    <definedName name="BExY2GDPCZPVU0IQ6IJIB1YQQRQ6" localSheetId="19" hidden="1">#REF!</definedName>
    <definedName name="BExY2GDPCZPVU0IQ6IJIB1YQQRQ6" localSheetId="20" hidden="1">#REF!</definedName>
    <definedName name="BExY2GDPCZPVU0IQ6IJIB1YQQRQ6" hidden="1">#REF!</definedName>
    <definedName name="BExY2GTSZ3VA9TXLY7KW1LIAKJ61" localSheetId="19" hidden="1">#REF!</definedName>
    <definedName name="BExY2GTSZ3VA9TXLY7KW1LIAKJ61" localSheetId="20" hidden="1">#REF!</definedName>
    <definedName name="BExY2GTSZ3VA9TXLY7KW1LIAKJ61" hidden="1">#REF!</definedName>
    <definedName name="BExY2IXBR1SGYZH08T7QHKEFS8HA" localSheetId="19" hidden="1">#REF!</definedName>
    <definedName name="BExY2IXBR1SGYZH08T7QHKEFS8HA" localSheetId="20" hidden="1">#REF!</definedName>
    <definedName name="BExY2IXBR1SGYZH08T7QHKEFS8HA" hidden="1">#REF!</definedName>
    <definedName name="BExY2Q4B5FUDA5VU4VRUHX327QN0" localSheetId="19" hidden="1">#REF!</definedName>
    <definedName name="BExY2Q4B5FUDA5VU4VRUHX327QN0" localSheetId="20" hidden="1">#REF!</definedName>
    <definedName name="BExY2Q4B5FUDA5VU4VRUHX327QN0" hidden="1">#REF!</definedName>
    <definedName name="BExY2S7TM2NG7A1NFYPWIFAIKUCO" localSheetId="19" hidden="1">#REF!</definedName>
    <definedName name="BExY2S7TM2NG7A1NFYPWIFAIKUCO" localSheetId="20" hidden="1">#REF!</definedName>
    <definedName name="BExY2S7TM2NG7A1NFYPWIFAIKUCO" hidden="1">#REF!</definedName>
    <definedName name="BExY2Z3ZGRGD12RWANJZ8DFQO776" localSheetId="19" hidden="1">#REF!</definedName>
    <definedName name="BExY2Z3ZGRGD12RWANJZ8DFQO776" localSheetId="20" hidden="1">#REF!</definedName>
    <definedName name="BExY2Z3ZGRGD12RWANJZ8DFQO776" hidden="1">#REF!</definedName>
    <definedName name="BExY30WPXLJ01P42XKBSUF8KNOOK" localSheetId="19" hidden="1">#REF!</definedName>
    <definedName name="BExY30WPXLJ01P42XKBSUF8KNOOK" localSheetId="20" hidden="1">#REF!</definedName>
    <definedName name="BExY30WPXLJ01P42XKBSUF8KNOOK" hidden="1">#REF!</definedName>
    <definedName name="BExY3297KIB0C8Z1G99OS1MCEGTO" localSheetId="19" hidden="1">#REF!</definedName>
    <definedName name="BExY3297KIB0C8Z1G99OS1MCEGTO" localSheetId="20" hidden="1">#REF!</definedName>
    <definedName name="BExY3297KIB0C8Z1G99OS1MCEGTO" hidden="1">#REF!</definedName>
    <definedName name="BExY3HOSK7YI364K15OX70AVR6F1" localSheetId="19" hidden="1">#REF!</definedName>
    <definedName name="BExY3HOSK7YI364K15OX70AVR6F1" localSheetId="20" hidden="1">#REF!</definedName>
    <definedName name="BExY3HOSK7YI364K15OX70AVR6F1" hidden="1">#REF!</definedName>
    <definedName name="BExY3I526B4VA8JBTKXWE3FGVT0D" localSheetId="19" hidden="1">#REF!</definedName>
    <definedName name="BExY3I526B4VA8JBTKXWE3FGVT0D" localSheetId="20" hidden="1">#REF!</definedName>
    <definedName name="BExY3I526B4VA8JBTKXWE3FGVT0D" hidden="1">#REF!</definedName>
    <definedName name="BExY3I52TZR3GXQ9HDVDNIYLIGEH" localSheetId="19" hidden="1">#REF!</definedName>
    <definedName name="BExY3I52TZR3GXQ9HDVDNIYLIGEH" localSheetId="20" hidden="1">#REF!</definedName>
    <definedName name="BExY3I52TZR3GXQ9HDVDNIYLIGEH" hidden="1">#REF!</definedName>
    <definedName name="BExY3T89AUR83SOAZZ3OMDEJDQ39" localSheetId="19" hidden="1">#REF!</definedName>
    <definedName name="BExY3T89AUR83SOAZZ3OMDEJDQ39" localSheetId="20" hidden="1">#REF!</definedName>
    <definedName name="BExY3T89AUR83SOAZZ3OMDEJDQ39" hidden="1">#REF!</definedName>
    <definedName name="BExY3WZ7VO2K6TYCHDY754FY24AA" localSheetId="19" hidden="1">#REF!</definedName>
    <definedName name="BExY3WZ7VO2K6TYCHDY754FY24AA" localSheetId="20" hidden="1">#REF!</definedName>
    <definedName name="BExY3WZ7VO2K6TYCHDY754FY24AA" hidden="1">#REF!</definedName>
    <definedName name="BExY4BIG95HDDO6MY6WBUSWJIOLR" localSheetId="19" hidden="1">#REF!</definedName>
    <definedName name="BExY4BIG95HDDO6MY6WBUSWJIOLR" localSheetId="20" hidden="1">#REF!</definedName>
    <definedName name="BExY4BIG95HDDO6MY6WBUSWJIOLR" hidden="1">#REF!</definedName>
    <definedName name="BExY4MG771JQ84EMIVB6HQGGHZY7" localSheetId="19" hidden="1">#REF!</definedName>
    <definedName name="BExY4MG771JQ84EMIVB6HQGGHZY7" localSheetId="20" hidden="1">#REF!</definedName>
    <definedName name="BExY4MG771JQ84EMIVB6HQGGHZY7" hidden="1">#REF!</definedName>
    <definedName name="BExY4PWCSFB8P3J3TBQB2MD67263" localSheetId="19" hidden="1">#REF!</definedName>
    <definedName name="BExY4PWCSFB8P3J3TBQB2MD67263" localSheetId="20" hidden="1">#REF!</definedName>
    <definedName name="BExY4PWCSFB8P3J3TBQB2MD67263" hidden="1">#REF!</definedName>
    <definedName name="BExY4RP3BE6KYZDIKQZO4U4DIT33" localSheetId="19" hidden="1">#REF!</definedName>
    <definedName name="BExY4RP3BE6KYZDIKQZO4U4DIT33" localSheetId="20" hidden="1">#REF!</definedName>
    <definedName name="BExY4RP3BE6KYZDIKQZO4U4DIT33" hidden="1">#REF!</definedName>
    <definedName name="BExY4RZW3KK11JLYBA4DWZ92M6LQ" localSheetId="19" hidden="1">#REF!</definedName>
    <definedName name="BExY4RZW3KK11JLYBA4DWZ92M6LQ" localSheetId="20" hidden="1">#REF!</definedName>
    <definedName name="BExY4RZW3KK11JLYBA4DWZ92M6LQ" hidden="1">#REF!</definedName>
    <definedName name="BExY4XOVTTNVZ577RLIEC7NZQFIX" localSheetId="19" hidden="1">#REF!</definedName>
    <definedName name="BExY4XOVTTNVZ577RLIEC7NZQFIX" localSheetId="20" hidden="1">#REF!</definedName>
    <definedName name="BExY4XOVTTNVZ577RLIEC7NZQFIX" hidden="1">#REF!</definedName>
    <definedName name="BExY50JAF5CG01GTHAUS7I4ZLUDC" localSheetId="19" hidden="1">#REF!</definedName>
    <definedName name="BExY50JAF5CG01GTHAUS7I4ZLUDC" localSheetId="20" hidden="1">#REF!</definedName>
    <definedName name="BExY50JAF5CG01GTHAUS7I4ZLUDC" hidden="1">#REF!</definedName>
    <definedName name="BExY53J7EXFEOFTRNAHLK7IH3ACB" localSheetId="19" hidden="1">#REF!</definedName>
    <definedName name="BExY53J7EXFEOFTRNAHLK7IH3ACB" localSheetId="20" hidden="1">#REF!</definedName>
    <definedName name="BExY53J7EXFEOFTRNAHLK7IH3ACB" hidden="1">#REF!</definedName>
    <definedName name="BExY5515SJTJS3VM80M3YYR0WF37" localSheetId="19" hidden="1">#REF!</definedName>
    <definedName name="BExY5515SJTJS3VM80M3YYR0WF37" localSheetId="20" hidden="1">#REF!</definedName>
    <definedName name="BExY5515SJTJS3VM80M3YYR0WF37" hidden="1">#REF!</definedName>
    <definedName name="BExY5515WE39FQ3EG5QHG67V9C0O" localSheetId="19" hidden="1">#REF!</definedName>
    <definedName name="BExY5515WE39FQ3EG5QHG67V9C0O" localSheetId="20" hidden="1">#REF!</definedName>
    <definedName name="BExY5515WE39FQ3EG5QHG67V9C0O" hidden="1">#REF!</definedName>
    <definedName name="BExY5986WNAD8NFCPXC9TVLBU4FG" localSheetId="19" hidden="1">#REF!</definedName>
    <definedName name="BExY5986WNAD8NFCPXC9TVLBU4FG" localSheetId="20" hidden="1">#REF!</definedName>
    <definedName name="BExY5986WNAD8NFCPXC9TVLBU4FG" hidden="1">#REF!</definedName>
    <definedName name="BExY5DF9MS25IFNWGJ1YAS5MDN8R" localSheetId="19" hidden="1">#REF!</definedName>
    <definedName name="BExY5DF9MS25IFNWGJ1YAS5MDN8R" localSheetId="20" hidden="1">#REF!</definedName>
    <definedName name="BExY5DF9MS25IFNWGJ1YAS5MDN8R" hidden="1">#REF!</definedName>
    <definedName name="BExY5ERVGL3UM2MGT8LJ0XPKTZEK" localSheetId="19" hidden="1">#REF!</definedName>
    <definedName name="BExY5ERVGL3UM2MGT8LJ0XPKTZEK" localSheetId="20" hidden="1">#REF!</definedName>
    <definedName name="BExY5ERVGL3UM2MGT8LJ0XPKTZEK" hidden="1">#REF!</definedName>
    <definedName name="BExY5EX6NJFK8W754ZVZDN5DS04K" localSheetId="19" hidden="1">#REF!</definedName>
    <definedName name="BExY5EX6NJFK8W754ZVZDN5DS04K" localSheetId="20" hidden="1">#REF!</definedName>
    <definedName name="BExY5EX6NJFK8W754ZVZDN5DS04K" hidden="1">#REF!</definedName>
    <definedName name="BExY5S3XD1NJT109CV54IFOHVLQ6" localSheetId="19" hidden="1">#REF!</definedName>
    <definedName name="BExY5S3XD1NJT109CV54IFOHVLQ6" localSheetId="20" hidden="1">#REF!</definedName>
    <definedName name="BExY5S3XD1NJT109CV54IFOHVLQ6" hidden="1">#REF!</definedName>
    <definedName name="BExY5W088PPAPLSMR2P7FV2CRDCT" localSheetId="19" hidden="1">#REF!</definedName>
    <definedName name="BExY5W088PPAPLSMR2P7FV2CRDCT" localSheetId="20" hidden="1">#REF!</definedName>
    <definedName name="BExY5W088PPAPLSMR2P7FV2CRDCT" hidden="1">#REF!</definedName>
    <definedName name="BExY6KA6BQ6H4SH5EMJBVF8UR4ZY" localSheetId="19" hidden="1">#REF!</definedName>
    <definedName name="BExY6KA6BQ6H4SH5EMJBVF8UR4ZY" localSheetId="20" hidden="1">#REF!</definedName>
    <definedName name="BExY6KA6BQ6H4SH5EMJBVF8UR4ZY" hidden="1">#REF!</definedName>
    <definedName name="BExY6KVS1MMZ2R34PGEFR2BMTU9W" localSheetId="19" hidden="1">#REF!</definedName>
    <definedName name="BExY6KVS1MMZ2R34PGEFR2BMTU9W" localSheetId="20" hidden="1">#REF!</definedName>
    <definedName name="BExY6KVS1MMZ2R34PGEFR2BMTU9W" hidden="1">#REF!</definedName>
    <definedName name="BExY6Q9YY7LW745GP7CYOGGSPHGE" localSheetId="19" hidden="1">#REF!</definedName>
    <definedName name="BExY6Q9YY7LW745GP7CYOGGSPHGE" localSheetId="20" hidden="1">#REF!</definedName>
    <definedName name="BExY6Q9YY7LW745GP7CYOGGSPHGE" hidden="1">#REF!</definedName>
    <definedName name="BExY6R6BYIQZ4OR1E7YI0OVOC08W" localSheetId="19" hidden="1">#REF!</definedName>
    <definedName name="BExY6R6BYIQZ4OR1E7YI0OVOC08W" localSheetId="20" hidden="1">#REF!</definedName>
    <definedName name="BExY6R6BYIQZ4OR1E7YI0OVOC08W" hidden="1">#REF!</definedName>
    <definedName name="BExZIA3C8LKJTEH3MKQ57KJH5TA2" localSheetId="19" hidden="1">#REF!</definedName>
    <definedName name="BExZIA3C8LKJTEH3MKQ57KJH5TA2" localSheetId="20" hidden="1">#REF!</definedName>
    <definedName name="BExZIA3C8LKJTEH3MKQ57KJH5TA2" hidden="1">#REF!</definedName>
    <definedName name="BExZIGDWFIOPMMVCRWX45OIJ5AP3" localSheetId="19" hidden="1">#REF!</definedName>
    <definedName name="BExZIGDWFIOPMMVCRWX45OIJ5AP3" localSheetId="20" hidden="1">#REF!</definedName>
    <definedName name="BExZIGDWFIOPMMVCRWX45OIJ5AP3" hidden="1">#REF!</definedName>
    <definedName name="BExZIIHH3QNQE3GFMHEE4UMHY6WQ" localSheetId="19" hidden="1">#REF!</definedName>
    <definedName name="BExZIIHH3QNQE3GFMHEE4UMHY6WQ" localSheetId="20" hidden="1">#REF!</definedName>
    <definedName name="BExZIIHH3QNQE3GFMHEE4UMHY6WQ" hidden="1">#REF!</definedName>
    <definedName name="BExZIYO22G5UXOB42GDLYGVRJ6U7" localSheetId="19" hidden="1">#REF!</definedName>
    <definedName name="BExZIYO22G5UXOB42GDLYGVRJ6U7" localSheetId="20" hidden="1">#REF!</definedName>
    <definedName name="BExZIYO22G5UXOB42GDLYGVRJ6U7" hidden="1">#REF!</definedName>
    <definedName name="BExZJ7I9T8XU4MZRKJ1VVU76V2LZ" localSheetId="19" hidden="1">#REF!</definedName>
    <definedName name="BExZJ7I9T8XU4MZRKJ1VVU76V2LZ" localSheetId="20" hidden="1">#REF!</definedName>
    <definedName name="BExZJ7I9T8XU4MZRKJ1VVU76V2LZ" hidden="1">#REF!</definedName>
    <definedName name="BExZJMY170JCUU1RWASNZ1HJPRTA" localSheetId="19" hidden="1">#REF!</definedName>
    <definedName name="BExZJMY170JCUU1RWASNZ1HJPRTA" localSheetId="20" hidden="1">#REF!</definedName>
    <definedName name="BExZJMY170JCUU1RWASNZ1HJPRTA" hidden="1">#REF!</definedName>
    <definedName name="BExZJOQR77H0P4SUKVYACDCFBBXO" localSheetId="19" hidden="1">#REF!</definedName>
    <definedName name="BExZJOQR77H0P4SUKVYACDCFBBXO" localSheetId="20" hidden="1">#REF!</definedName>
    <definedName name="BExZJOQR77H0P4SUKVYACDCFBBXO" hidden="1">#REF!</definedName>
    <definedName name="BExZJS6RG34ODDY9HMZ0O34MEMSB" localSheetId="19" hidden="1">#REF!</definedName>
    <definedName name="BExZJS6RG34ODDY9HMZ0O34MEMSB" localSheetId="20" hidden="1">#REF!</definedName>
    <definedName name="BExZJS6RG34ODDY9HMZ0O34MEMSB" hidden="1">#REF!</definedName>
    <definedName name="BExZK34NR4BAD7HJAP7SQ926UQP3" localSheetId="19" hidden="1">#REF!</definedName>
    <definedName name="BExZK34NR4BAD7HJAP7SQ926UQP3" localSheetId="20" hidden="1">#REF!</definedName>
    <definedName name="BExZK34NR4BAD7HJAP7SQ926UQP3" hidden="1">#REF!</definedName>
    <definedName name="BExZK3FGPHH5H771U7D5XY7XBS6E" localSheetId="19" hidden="1">#REF!</definedName>
    <definedName name="BExZK3FGPHH5H771U7D5XY7XBS6E" localSheetId="20" hidden="1">#REF!</definedName>
    <definedName name="BExZK3FGPHH5H771U7D5XY7XBS6E" hidden="1">#REF!</definedName>
    <definedName name="BExZK46CVVS9X1BZ6LLL71016ENT" localSheetId="19" hidden="1">#REF!</definedName>
    <definedName name="BExZK46CVVS9X1BZ6LLL71016ENT" localSheetId="20" hidden="1">#REF!</definedName>
    <definedName name="BExZK46CVVS9X1BZ6LLL71016ENT" hidden="1">#REF!</definedName>
    <definedName name="BExZK52PZLTP1F04T09MP30BVT7H" localSheetId="19" hidden="1">#REF!</definedName>
    <definedName name="BExZK52PZLTP1F04T09MP30BVT7H" localSheetId="20" hidden="1">#REF!</definedName>
    <definedName name="BExZK52PZLTP1F04T09MP30BVT7H" hidden="1">#REF!</definedName>
    <definedName name="BExZKHYORG3O8C772XPFHM1N8T80" localSheetId="19" hidden="1">#REF!</definedName>
    <definedName name="BExZKHYORG3O8C772XPFHM1N8T80" localSheetId="20" hidden="1">#REF!</definedName>
    <definedName name="BExZKHYORG3O8C772XPFHM1N8T80" hidden="1">#REF!</definedName>
    <definedName name="BExZKJRF2IRR57DG9CLC7MSHWNNN" localSheetId="19" hidden="1">#REF!</definedName>
    <definedName name="BExZKJRF2IRR57DG9CLC7MSHWNNN" localSheetId="20" hidden="1">#REF!</definedName>
    <definedName name="BExZKJRF2IRR57DG9CLC7MSHWNNN" hidden="1">#REF!</definedName>
    <definedName name="BExZKV5GYXO0X760SBD9TWTIQHGI" localSheetId="19" hidden="1">#REF!</definedName>
    <definedName name="BExZKV5GYXO0X760SBD9TWTIQHGI" localSheetId="20" hidden="1">#REF!</definedName>
    <definedName name="BExZKV5GYXO0X760SBD9TWTIQHGI" hidden="1">#REF!</definedName>
    <definedName name="BExZKZCGNEA9IPON37A91L4H4H17" localSheetId="19" hidden="1">#REF!</definedName>
    <definedName name="BExZKZCGNEA9IPON37A91L4H4H17" localSheetId="20" hidden="1">#REF!</definedName>
    <definedName name="BExZKZCGNEA9IPON37A91L4H4H17" hidden="1">#REF!</definedName>
    <definedName name="BExZL6E4YVXRUN7ZGF2BIGIXFR8K" localSheetId="19" hidden="1">#REF!</definedName>
    <definedName name="BExZL6E4YVXRUN7ZGF2BIGIXFR8K" localSheetId="20" hidden="1">#REF!</definedName>
    <definedName name="BExZL6E4YVXRUN7ZGF2BIGIXFR8K" hidden="1">#REF!</definedName>
    <definedName name="BExZLF2ZTA4EPN0GHO7C5O8DZ1SN" localSheetId="19" hidden="1">#REF!</definedName>
    <definedName name="BExZLF2ZTA4EPN0GHO7C5O8DZ1SN" localSheetId="20" hidden="1">#REF!</definedName>
    <definedName name="BExZLF2ZTA4EPN0GHO7C5O8DZ1SN" hidden="1">#REF!</definedName>
    <definedName name="BExZLGVLMKTPFXG42QYT0PO81G7F" localSheetId="19" hidden="1">#REF!</definedName>
    <definedName name="BExZLGVLMKTPFXG42QYT0PO81G7F" localSheetId="20" hidden="1">#REF!</definedName>
    <definedName name="BExZLGVLMKTPFXG42QYT0PO81G7F" hidden="1">#REF!</definedName>
    <definedName name="BExZLHRYQQ7BYD3VQWHVTZGYGRCT" localSheetId="19" hidden="1">#REF!</definedName>
    <definedName name="BExZLHRYQQ7BYD3VQWHVTZGYGRCT" localSheetId="20" hidden="1">#REF!</definedName>
    <definedName name="BExZLHRYQQ7BYD3VQWHVTZGYGRCT" hidden="1">#REF!</definedName>
    <definedName name="BExZLKMK7LRK14S09WLMH7MXSQXM" localSheetId="19" hidden="1">#REF!</definedName>
    <definedName name="BExZLKMK7LRK14S09WLMH7MXSQXM" localSheetId="20" hidden="1">#REF!</definedName>
    <definedName name="BExZLKMK7LRK14S09WLMH7MXSQXM" hidden="1">#REF!</definedName>
    <definedName name="BExZM503X0NZBS0FF22LK2RGG6GP" localSheetId="19" hidden="1">#REF!</definedName>
    <definedName name="BExZM503X0NZBS0FF22LK2RGG6GP" localSheetId="20" hidden="1">#REF!</definedName>
    <definedName name="BExZM503X0NZBS0FF22LK2RGG6GP" hidden="1">#REF!</definedName>
    <definedName name="BExZM7JVLG0W8EG5RBU915U3SKBY" localSheetId="19" hidden="1">#REF!</definedName>
    <definedName name="BExZM7JVLG0W8EG5RBU915U3SKBY" localSheetId="20" hidden="1">#REF!</definedName>
    <definedName name="BExZM7JVLG0W8EG5RBU915U3SKBY" hidden="1">#REF!</definedName>
    <definedName name="BExZM85FOVUFF110XMQ9O2ODSJUK" localSheetId="19" hidden="1">#REF!</definedName>
    <definedName name="BExZM85FOVUFF110XMQ9O2ODSJUK" localSheetId="20" hidden="1">#REF!</definedName>
    <definedName name="BExZM85FOVUFF110XMQ9O2ODSJUK" hidden="1">#REF!</definedName>
    <definedName name="BExZMF1MMTZ1TA14PZ8ASSU2CBSP" localSheetId="19" hidden="1">#REF!</definedName>
    <definedName name="BExZMF1MMTZ1TA14PZ8ASSU2CBSP" localSheetId="20" hidden="1">#REF!</definedName>
    <definedName name="BExZMF1MMTZ1TA14PZ8ASSU2CBSP" hidden="1">#REF!</definedName>
    <definedName name="BExZMH54ZU6X4KM0375X9K5VJDZN" localSheetId="19" hidden="1">#REF!</definedName>
    <definedName name="BExZMH54ZU6X4KM0375X9K5VJDZN" localSheetId="20" hidden="1">#REF!</definedName>
    <definedName name="BExZMH54ZU6X4KM0375X9K5VJDZN" hidden="1">#REF!</definedName>
    <definedName name="BExZMKL5YQZD7F0FUCSVFGLPFK52" localSheetId="19" hidden="1">#REF!</definedName>
    <definedName name="BExZMKL5YQZD7F0FUCSVFGLPFK52" localSheetId="20" hidden="1">#REF!</definedName>
    <definedName name="BExZMKL5YQZD7F0FUCSVFGLPFK52" hidden="1">#REF!</definedName>
    <definedName name="BExZMOC3VNZALJM71X2T6FV91GTB" localSheetId="19" hidden="1">#REF!</definedName>
    <definedName name="BExZMOC3VNZALJM71X2T6FV91GTB" localSheetId="20" hidden="1">#REF!</definedName>
    <definedName name="BExZMOC3VNZALJM71X2T6FV91GTB" hidden="1">#REF!</definedName>
    <definedName name="BExZMRHA7TTR9QKJOMONHRVY3YOF" localSheetId="19" hidden="1">#REF!</definedName>
    <definedName name="BExZMRHA7TTR9QKJOMONHRVY3YOF" localSheetId="20" hidden="1">#REF!</definedName>
    <definedName name="BExZMRHA7TTR9QKJOMONHRVY3YOF" hidden="1">#REF!</definedName>
    <definedName name="BExZMXH39OB0I43XEL3K11U3G9PM" localSheetId="19" hidden="1">#REF!</definedName>
    <definedName name="BExZMXH39OB0I43XEL3K11U3G9PM" localSheetId="20" hidden="1">#REF!</definedName>
    <definedName name="BExZMXH39OB0I43XEL3K11U3G9PM" hidden="1">#REF!</definedName>
    <definedName name="BExZMZQ3RBKDHT5GLFNLS52OSJA0" localSheetId="19" hidden="1">#REF!</definedName>
    <definedName name="BExZMZQ3RBKDHT5GLFNLS52OSJA0" localSheetId="20" hidden="1">#REF!</definedName>
    <definedName name="BExZMZQ3RBKDHT5GLFNLS52OSJA0" hidden="1">#REF!</definedName>
    <definedName name="BExZN2F7Y2J2L2LN5WZRG949MS4A" localSheetId="19" hidden="1">#REF!</definedName>
    <definedName name="BExZN2F7Y2J2L2LN5WZRG949MS4A" localSheetId="20" hidden="1">#REF!</definedName>
    <definedName name="BExZN2F7Y2J2L2LN5WZRG949MS4A" hidden="1">#REF!</definedName>
    <definedName name="BExZN847WUWKRYTZWG9TCQZJS3OL" localSheetId="19" hidden="1">#REF!</definedName>
    <definedName name="BExZN847WUWKRYTZWG9TCQZJS3OL" localSheetId="20" hidden="1">#REF!</definedName>
    <definedName name="BExZN847WUWKRYTZWG9TCQZJS3OL" hidden="1">#REF!</definedName>
    <definedName name="BExZNA2ALK6RDWFAXZQCL9TWRDCF" localSheetId="19" hidden="1">#REF!</definedName>
    <definedName name="BExZNA2ALK6RDWFAXZQCL9TWRDCF" localSheetId="20" hidden="1">#REF!</definedName>
    <definedName name="BExZNA2ALK6RDWFAXZQCL9TWRDCF" hidden="1">#REF!</definedName>
    <definedName name="BExZNH3VISFF4NQI11BZDP5IQ7VG" localSheetId="19" hidden="1">#REF!</definedName>
    <definedName name="BExZNH3VISFF4NQI11BZDP5IQ7VG" localSheetId="20" hidden="1">#REF!</definedName>
    <definedName name="BExZNH3VISFF4NQI11BZDP5IQ7VG" hidden="1">#REF!</definedName>
    <definedName name="BExZNJYCFYVMAOI62GB2BABK1ELE" localSheetId="19" hidden="1">#REF!</definedName>
    <definedName name="BExZNJYCFYVMAOI62GB2BABK1ELE" localSheetId="20" hidden="1">#REF!</definedName>
    <definedName name="BExZNJYCFYVMAOI62GB2BABK1ELE" hidden="1">#REF!</definedName>
    <definedName name="BExZNLGAA6ATMJW0Y28J4OI5W27I" localSheetId="19" hidden="1">#REF!</definedName>
    <definedName name="BExZNLGAA6ATMJW0Y28J4OI5W27I" localSheetId="20" hidden="1">#REF!</definedName>
    <definedName name="BExZNLGAA6ATMJW0Y28J4OI5W27I" hidden="1">#REF!</definedName>
    <definedName name="BExZNP7916CH3QP4VCZEULUIKKS5" localSheetId="19" hidden="1">#REF!</definedName>
    <definedName name="BExZNP7916CH3QP4VCZEULUIKKS5" localSheetId="20" hidden="1">#REF!</definedName>
    <definedName name="BExZNP7916CH3QP4VCZEULUIKKS5" hidden="1">#REF!</definedName>
    <definedName name="BExZNV707LIU6Z5H6QI6H67LHTI1" localSheetId="19" hidden="1">#REF!</definedName>
    <definedName name="BExZNV707LIU6Z5H6QI6H67LHTI1" localSheetId="20" hidden="1">#REF!</definedName>
    <definedName name="BExZNV707LIU6Z5H6QI6H67LHTI1" hidden="1">#REF!</definedName>
    <definedName name="BExZNVCBKB930QQ9QW7KSGOZ0V1M" localSheetId="19" hidden="1">#REF!</definedName>
    <definedName name="BExZNVCBKB930QQ9QW7KSGOZ0V1M" localSheetId="20" hidden="1">#REF!</definedName>
    <definedName name="BExZNVCBKB930QQ9QW7KSGOZ0V1M" hidden="1">#REF!</definedName>
    <definedName name="BExZNW8QJ18X0RSGFDWAE9ZSDX39" localSheetId="19" hidden="1">#REF!</definedName>
    <definedName name="BExZNW8QJ18X0RSGFDWAE9ZSDX39" localSheetId="20" hidden="1">#REF!</definedName>
    <definedName name="BExZNW8QJ18X0RSGFDWAE9ZSDX39" hidden="1">#REF!</definedName>
    <definedName name="BExZNZDWRS6Q40L8OCWFEIVI0A1O" localSheetId="19" hidden="1">#REF!</definedName>
    <definedName name="BExZNZDWRS6Q40L8OCWFEIVI0A1O" localSheetId="20" hidden="1">#REF!</definedName>
    <definedName name="BExZNZDWRS6Q40L8OCWFEIVI0A1O" hidden="1">#REF!</definedName>
    <definedName name="BExZOBO9NYLGVJQ31LVQ9XS2ZT4N" localSheetId="19" hidden="1">#REF!</definedName>
    <definedName name="BExZOBO9NYLGVJQ31LVQ9XS2ZT4N" localSheetId="20" hidden="1">#REF!</definedName>
    <definedName name="BExZOBO9NYLGVJQ31LVQ9XS2ZT4N" hidden="1">#REF!</definedName>
    <definedName name="BExZOETNB1CJ3Y2RKLI1ZK0S8Z6H" localSheetId="19" hidden="1">#REF!</definedName>
    <definedName name="BExZOETNB1CJ3Y2RKLI1ZK0S8Z6H" localSheetId="20" hidden="1">#REF!</definedName>
    <definedName name="BExZOETNB1CJ3Y2RKLI1ZK0S8Z6H" hidden="1">#REF!</definedName>
    <definedName name="BExZOREMVSK4E5VSWM838KHUB8AI" localSheetId="19" hidden="1">#REF!</definedName>
    <definedName name="BExZOREMVSK4E5VSWM838KHUB8AI" localSheetId="20" hidden="1">#REF!</definedName>
    <definedName name="BExZOREMVSK4E5VSWM838KHUB8AI" hidden="1">#REF!</definedName>
    <definedName name="BExZOVR745T5P1KS9NV2PXZPZVRG" localSheetId="19" hidden="1">#REF!</definedName>
    <definedName name="BExZOVR745T5P1KS9NV2PXZPZVRG" localSheetId="20" hidden="1">#REF!</definedName>
    <definedName name="BExZOVR745T5P1KS9NV2PXZPZVRG" hidden="1">#REF!</definedName>
    <definedName name="BExZOZSWGLSY2XYVRIS6VSNJDSGD" localSheetId="19" hidden="1">#REF!</definedName>
    <definedName name="BExZOZSWGLSY2XYVRIS6VSNJDSGD" localSheetId="20" hidden="1">#REF!</definedName>
    <definedName name="BExZOZSWGLSY2XYVRIS6VSNJDSGD" hidden="1">#REF!</definedName>
    <definedName name="BExZP7AIJKLM6C6CSUIIFAHFBNX2" localSheetId="19" hidden="1">#REF!</definedName>
    <definedName name="BExZP7AIJKLM6C6CSUIIFAHFBNX2" localSheetId="20" hidden="1">#REF!</definedName>
    <definedName name="BExZP7AIJKLM6C6CSUIIFAHFBNX2" hidden="1">#REF!</definedName>
    <definedName name="BExZPALCPOH27L4MUPX2RFT3F8OM" localSheetId="19" hidden="1">#REF!</definedName>
    <definedName name="BExZPALCPOH27L4MUPX2RFT3F8OM" localSheetId="20" hidden="1">#REF!</definedName>
    <definedName name="BExZPALCPOH27L4MUPX2RFT3F8OM" hidden="1">#REF!</definedName>
    <definedName name="BExZPQ0XY507N8FJMVPKCTK8HC9H" localSheetId="19" hidden="1">#REF!</definedName>
    <definedName name="BExZPQ0XY507N8FJMVPKCTK8HC9H" localSheetId="20" hidden="1">#REF!</definedName>
    <definedName name="BExZPQ0XY507N8FJMVPKCTK8HC9H" hidden="1">#REF!</definedName>
    <definedName name="BExZPXTHEWEN48J9E5ARSA8IGRBI" localSheetId="19" hidden="1">#REF!</definedName>
    <definedName name="BExZPXTHEWEN48J9E5ARSA8IGRBI" localSheetId="20" hidden="1">#REF!</definedName>
    <definedName name="BExZPXTHEWEN48J9E5ARSA8IGRBI" hidden="1">#REF!</definedName>
    <definedName name="BExZQ37OVBR25U32CO2YYVPZOMR5" localSheetId="19" hidden="1">#REF!</definedName>
    <definedName name="BExZQ37OVBR25U32CO2YYVPZOMR5" localSheetId="20" hidden="1">#REF!</definedName>
    <definedName name="BExZQ37OVBR25U32CO2YYVPZOMR5" hidden="1">#REF!</definedName>
    <definedName name="BExZQ3NT7H06VO0AR48WHZULZB93" localSheetId="19" hidden="1">#REF!</definedName>
    <definedName name="BExZQ3NT7H06VO0AR48WHZULZB93" localSheetId="20" hidden="1">#REF!</definedName>
    <definedName name="BExZQ3NT7H06VO0AR48WHZULZB93" hidden="1">#REF!</definedName>
    <definedName name="BExZQ5RCYU1R0DUT1MFN99S1C408" localSheetId="19" hidden="1">#REF!</definedName>
    <definedName name="BExZQ5RCYU1R0DUT1MFN99S1C408" localSheetId="20" hidden="1">#REF!</definedName>
    <definedName name="BExZQ5RCYU1R0DUT1MFN99S1C408" hidden="1">#REF!</definedName>
    <definedName name="BExZQ7PJU07SEJMDX18U9YVDC2GU" localSheetId="19" hidden="1">#REF!</definedName>
    <definedName name="BExZQ7PJU07SEJMDX18U9YVDC2GU" localSheetId="20" hidden="1">#REF!</definedName>
    <definedName name="BExZQ7PJU07SEJMDX18U9YVDC2GU" hidden="1">#REF!</definedName>
    <definedName name="BExZQAJXQ5IJ5RB71EDSPGTRO5HC" localSheetId="19" hidden="1">#REF!</definedName>
    <definedName name="BExZQAJXQ5IJ5RB71EDSPGTRO5HC" localSheetId="20" hidden="1">#REF!</definedName>
    <definedName name="BExZQAJXQ5IJ5RB71EDSPGTRO5HC" hidden="1">#REF!</definedName>
    <definedName name="BExZQBLTKPF3O4MCH6L4LE544FQB" localSheetId="19" hidden="1">#REF!</definedName>
    <definedName name="BExZQBLTKPF3O4MCH6L4LE544FQB" localSheetId="20" hidden="1">#REF!</definedName>
    <definedName name="BExZQBLTKPF3O4MCH6L4LE544FQB" hidden="1">#REF!</definedName>
    <definedName name="BExZQIHTGHK7OOI2Y2PN3JYBY82I" localSheetId="19" hidden="1">#REF!</definedName>
    <definedName name="BExZQIHTGHK7OOI2Y2PN3JYBY82I" localSheetId="20" hidden="1">#REF!</definedName>
    <definedName name="BExZQIHTGHK7OOI2Y2PN3JYBY82I" hidden="1">#REF!</definedName>
    <definedName name="BExZQJJMGU5MHQOILGXGJPAQI5XI" localSheetId="19" hidden="1">#REF!</definedName>
    <definedName name="BExZQJJMGU5MHQOILGXGJPAQI5XI" localSheetId="20" hidden="1">#REF!</definedName>
    <definedName name="BExZQJJMGU5MHQOILGXGJPAQI5XI" hidden="1">#REF!</definedName>
    <definedName name="BExZQL1M2EX5YEQBMNQKVD747N3I" localSheetId="19" hidden="1">#REF!</definedName>
    <definedName name="BExZQL1M2EX5YEQBMNQKVD747N3I" localSheetId="20" hidden="1">#REF!</definedName>
    <definedName name="BExZQL1M2EX5YEQBMNQKVD747N3I" hidden="1">#REF!</definedName>
    <definedName name="BExZQPDYUBJL0C1OME996KHU23N5" localSheetId="19" hidden="1">#REF!</definedName>
    <definedName name="BExZQPDYUBJL0C1OME996KHU23N5" localSheetId="20" hidden="1">#REF!</definedName>
    <definedName name="BExZQPDYUBJL0C1OME996KHU23N5" hidden="1">#REF!</definedName>
    <definedName name="BExZQXBYEBN28QUH1KOVW6KKA5UM" localSheetId="19" hidden="1">#REF!</definedName>
    <definedName name="BExZQXBYEBN28QUH1KOVW6KKA5UM" localSheetId="20" hidden="1">#REF!</definedName>
    <definedName name="BExZQXBYEBN28QUH1KOVW6KKA5UM" hidden="1">#REF!</definedName>
    <definedName name="BExZQZKT146WEN8FTVZ7Y5TSB8L5" localSheetId="19" hidden="1">#REF!</definedName>
    <definedName name="BExZQZKT146WEN8FTVZ7Y5TSB8L5" localSheetId="20" hidden="1">#REF!</definedName>
    <definedName name="BExZQZKT146WEN8FTVZ7Y5TSB8L5" hidden="1">#REF!</definedName>
    <definedName name="BExZR485AKBH93YZ08CMUC3WROED" localSheetId="19" hidden="1">#REF!</definedName>
    <definedName name="BExZR485AKBH93YZ08CMUC3WROED" localSheetId="20" hidden="1">#REF!</definedName>
    <definedName name="BExZR485AKBH93YZ08CMUC3WROED" hidden="1">#REF!</definedName>
    <definedName name="BExZR7TL98P2PPUVGIZYR5873DWW" localSheetId="19" hidden="1">#REF!</definedName>
    <definedName name="BExZR7TL98P2PPUVGIZYR5873DWW" localSheetId="20" hidden="1">#REF!</definedName>
    <definedName name="BExZR7TL98P2PPUVGIZYR5873DWW" hidden="1">#REF!</definedName>
    <definedName name="BExZRAYSYOXAM1PBW1EF6YAZ9RU3" localSheetId="19" hidden="1">#REF!</definedName>
    <definedName name="BExZRAYSYOXAM1PBW1EF6YAZ9RU3" localSheetId="20" hidden="1">#REF!</definedName>
    <definedName name="BExZRAYSYOXAM1PBW1EF6YAZ9RU3" hidden="1">#REF!</definedName>
    <definedName name="BExZRGD1603X5ACFALUUDKCD7X48" localSheetId="19" hidden="1">#REF!</definedName>
    <definedName name="BExZRGD1603X5ACFALUUDKCD7X48" localSheetId="20" hidden="1">#REF!</definedName>
    <definedName name="BExZRGD1603X5ACFALUUDKCD7X48" hidden="1">#REF!</definedName>
    <definedName name="BExZRMSYHFOP8FFWKKUSBHU85J81" localSheetId="19" hidden="1">#REF!</definedName>
    <definedName name="BExZRMSYHFOP8FFWKKUSBHU85J81" localSheetId="20" hidden="1">#REF!</definedName>
    <definedName name="BExZRMSYHFOP8FFWKKUSBHU85J81" hidden="1">#REF!</definedName>
    <definedName name="BExZRP1X6UVLN1UOLHH5VF4STP1O" localSheetId="19" hidden="1">#REF!</definedName>
    <definedName name="BExZRP1X6UVLN1UOLHH5VF4STP1O" localSheetId="20" hidden="1">#REF!</definedName>
    <definedName name="BExZRP1X6UVLN1UOLHH5VF4STP1O" hidden="1">#REF!</definedName>
    <definedName name="BExZRQ930U6OCYNV00CH5I0Q4LPE" localSheetId="19" hidden="1">#REF!</definedName>
    <definedName name="BExZRQ930U6OCYNV00CH5I0Q4LPE" localSheetId="20" hidden="1">#REF!</definedName>
    <definedName name="BExZRQ930U6OCYNV00CH5I0Q4LPE" hidden="1">#REF!</definedName>
    <definedName name="BExZRQP7JLKS45QOGATXS7MK5GUZ" localSheetId="19" hidden="1">#REF!</definedName>
    <definedName name="BExZRQP7JLKS45QOGATXS7MK5GUZ" localSheetId="20" hidden="1">#REF!</definedName>
    <definedName name="BExZRQP7JLKS45QOGATXS7MK5GUZ" hidden="1">#REF!</definedName>
    <definedName name="BExZRW8W514W8OZ72YBONYJ64GXF" localSheetId="19" hidden="1">#REF!</definedName>
    <definedName name="BExZRW8W514W8OZ72YBONYJ64GXF" localSheetId="20" hidden="1">#REF!</definedName>
    <definedName name="BExZRW8W514W8OZ72YBONYJ64GXF" hidden="1">#REF!</definedName>
    <definedName name="BExZRWJP2BUVFJPO8U8ATQEP0LZU" localSheetId="19" hidden="1">#REF!</definedName>
    <definedName name="BExZRWJP2BUVFJPO8U8ATQEP0LZU" localSheetId="20" hidden="1">#REF!</definedName>
    <definedName name="BExZRWJP2BUVFJPO8U8ATQEP0LZU" hidden="1">#REF!</definedName>
    <definedName name="BExZSI9USDLZAN8LI8M4YYQL24GZ" localSheetId="19" hidden="1">#REF!</definedName>
    <definedName name="BExZSI9USDLZAN8LI8M4YYQL24GZ" localSheetId="20" hidden="1">#REF!</definedName>
    <definedName name="BExZSI9USDLZAN8LI8M4YYQL24GZ" hidden="1">#REF!</definedName>
    <definedName name="BExZSLKO175YAM0RMMZH1FPXL4V2" localSheetId="19" hidden="1">#REF!</definedName>
    <definedName name="BExZSLKO175YAM0RMMZH1FPXL4V2" localSheetId="20" hidden="1">#REF!</definedName>
    <definedName name="BExZSLKO175YAM0RMMZH1FPXL4V2" hidden="1">#REF!</definedName>
    <definedName name="BExZSS0LA2JY4ZLJ1Z5YCMLJJZCH" localSheetId="19" hidden="1">#REF!</definedName>
    <definedName name="BExZSS0LA2JY4ZLJ1Z5YCMLJJZCH" localSheetId="20" hidden="1">#REF!</definedName>
    <definedName name="BExZSS0LA2JY4ZLJ1Z5YCMLJJZCH" hidden="1">#REF!</definedName>
    <definedName name="BExZSTNUWCRNCL22SMKXKFSLCJ0O" localSheetId="19" hidden="1">#REF!</definedName>
    <definedName name="BExZSTNUWCRNCL22SMKXKFSLCJ0O" localSheetId="20" hidden="1">#REF!</definedName>
    <definedName name="BExZSTNUWCRNCL22SMKXKFSLCJ0O" hidden="1">#REF!</definedName>
    <definedName name="BExZT6JSZ8CBS0SB3T07N3LMAX7M" localSheetId="19" hidden="1">#REF!</definedName>
    <definedName name="BExZT6JSZ8CBS0SB3T07N3LMAX7M" localSheetId="20" hidden="1">#REF!</definedName>
    <definedName name="BExZT6JSZ8CBS0SB3T07N3LMAX7M" hidden="1">#REF!</definedName>
    <definedName name="BExZTAQV2QVSZY5Y3VCCWUBSBW9P" localSheetId="19" hidden="1">#REF!</definedName>
    <definedName name="BExZTAQV2QVSZY5Y3VCCWUBSBW9P" localSheetId="20" hidden="1">#REF!</definedName>
    <definedName name="BExZTAQV2QVSZY5Y3VCCWUBSBW9P" hidden="1">#REF!</definedName>
    <definedName name="BExZTHSI2FX56PWRSNX9H5EWTZFO" localSheetId="19" hidden="1">#REF!</definedName>
    <definedName name="BExZTHSI2FX56PWRSNX9H5EWTZFO" localSheetId="20" hidden="1">#REF!</definedName>
    <definedName name="BExZTHSI2FX56PWRSNX9H5EWTZFO" hidden="1">#REF!</definedName>
    <definedName name="BExZTJL3HVBFY139H6CJHEQCT1EL" localSheetId="19" hidden="1">#REF!</definedName>
    <definedName name="BExZTJL3HVBFY139H6CJHEQCT1EL" localSheetId="20" hidden="1">#REF!</definedName>
    <definedName name="BExZTJL3HVBFY139H6CJHEQCT1EL" hidden="1">#REF!</definedName>
    <definedName name="BExZTLOL8OPABZI453E0KVNA1GJS" localSheetId="19" hidden="1">#REF!</definedName>
    <definedName name="BExZTLOL8OPABZI453E0KVNA1GJS" localSheetId="20" hidden="1">#REF!</definedName>
    <definedName name="BExZTLOL8OPABZI453E0KVNA1GJS" hidden="1">#REF!</definedName>
    <definedName name="BExZTOTZ9F2ZI18DZM8GW39VDF1N" localSheetId="19" hidden="1">#REF!</definedName>
    <definedName name="BExZTOTZ9F2ZI18DZM8GW39VDF1N" localSheetId="20" hidden="1">#REF!</definedName>
    <definedName name="BExZTOTZ9F2ZI18DZM8GW39VDF1N" hidden="1">#REF!</definedName>
    <definedName name="BExZTT6J3X0TOX0ZY6YPLUVMCW9X" localSheetId="19" hidden="1">#REF!</definedName>
    <definedName name="BExZTT6J3X0TOX0ZY6YPLUVMCW9X" localSheetId="20" hidden="1">#REF!</definedName>
    <definedName name="BExZTT6J3X0TOX0ZY6YPLUVMCW9X" hidden="1">#REF!</definedName>
    <definedName name="BExZTW6ECBRA0BBITWBQ8R93RMCL" localSheetId="19" hidden="1">#REF!</definedName>
    <definedName name="BExZTW6ECBRA0BBITWBQ8R93RMCL" localSheetId="20" hidden="1">#REF!</definedName>
    <definedName name="BExZTW6ECBRA0BBITWBQ8R93RMCL" hidden="1">#REF!</definedName>
    <definedName name="BExZU2BHYAOKSCBM3C5014ZF6IXS" localSheetId="19" hidden="1">#REF!</definedName>
    <definedName name="BExZU2BHYAOKSCBM3C5014ZF6IXS" localSheetId="20" hidden="1">#REF!</definedName>
    <definedName name="BExZU2BHYAOKSCBM3C5014ZF6IXS" hidden="1">#REF!</definedName>
    <definedName name="BExZU2RMJTXOCS0ROPMYPE6WTD87" localSheetId="19" hidden="1">#REF!</definedName>
    <definedName name="BExZU2RMJTXOCS0ROPMYPE6WTD87" localSheetId="20" hidden="1">#REF!</definedName>
    <definedName name="BExZU2RMJTXOCS0ROPMYPE6WTD87" hidden="1">#REF!</definedName>
    <definedName name="BExZUBRAHA9DNEGONEZEB2TDVFC2" localSheetId="19" hidden="1">#REF!</definedName>
    <definedName name="BExZUBRAHA9DNEGONEZEB2TDVFC2" localSheetId="20" hidden="1">#REF!</definedName>
    <definedName name="BExZUBRAHA9DNEGONEZEB2TDVFC2" hidden="1">#REF!</definedName>
    <definedName name="BExZUF7G8FENTJKH9R1XUWXM6CWD" localSheetId="19" hidden="1">#REF!</definedName>
    <definedName name="BExZUF7G8FENTJKH9R1XUWXM6CWD" localSheetId="20" hidden="1">#REF!</definedName>
    <definedName name="BExZUF7G8FENTJKH9R1XUWXM6CWD" hidden="1">#REF!</definedName>
    <definedName name="BExZUNARUJBIZ08VCAV3GEVBIR3D" localSheetId="19" hidden="1">#REF!</definedName>
    <definedName name="BExZUNARUJBIZ08VCAV3GEVBIR3D" localSheetId="20" hidden="1">#REF!</definedName>
    <definedName name="BExZUNARUJBIZ08VCAV3GEVBIR3D" hidden="1">#REF!</definedName>
    <definedName name="BExZUSZT5496UMBP4LFSLTR1GVEW" localSheetId="19" hidden="1">#REF!</definedName>
    <definedName name="BExZUSZT5496UMBP4LFSLTR1GVEW" localSheetId="20" hidden="1">#REF!</definedName>
    <definedName name="BExZUSZT5496UMBP4LFSLTR1GVEW" hidden="1">#REF!</definedName>
    <definedName name="BExZUT54340I38GVCV79EL116WR0" localSheetId="19" hidden="1">#REF!</definedName>
    <definedName name="BExZUT54340I38GVCV79EL116WR0" localSheetId="20" hidden="1">#REF!</definedName>
    <definedName name="BExZUT54340I38GVCV79EL116WR0" hidden="1">#REF!</definedName>
    <definedName name="BExZUXC66MK2SXPXCLD8ZSU0BMTY" localSheetId="19" hidden="1">#REF!</definedName>
    <definedName name="BExZUXC66MK2SXPXCLD8ZSU0BMTY" localSheetId="20" hidden="1">#REF!</definedName>
    <definedName name="BExZUXC66MK2SXPXCLD8ZSU0BMTY" hidden="1">#REF!</definedName>
    <definedName name="BExZUYDULCX65H9OZ9JHPBNKF3MI" localSheetId="19" hidden="1">#REF!</definedName>
    <definedName name="BExZUYDULCX65H9OZ9JHPBNKF3MI" localSheetId="20" hidden="1">#REF!</definedName>
    <definedName name="BExZUYDULCX65H9OZ9JHPBNKF3MI" hidden="1">#REF!</definedName>
    <definedName name="BExZV2QD5ZDK3AGDRULLA7JB46C3" localSheetId="19" hidden="1">#REF!</definedName>
    <definedName name="BExZV2QD5ZDK3AGDRULLA7JB46C3" localSheetId="20" hidden="1">#REF!</definedName>
    <definedName name="BExZV2QD5ZDK3AGDRULLA7JB46C3" hidden="1">#REF!</definedName>
    <definedName name="BExZVBQ29OM0V8XAL3HL0JIM0MMU" localSheetId="19" hidden="1">#REF!</definedName>
    <definedName name="BExZVBQ29OM0V8XAL3HL0JIM0MMU" localSheetId="20" hidden="1">#REF!</definedName>
    <definedName name="BExZVBQ29OM0V8XAL3HL0JIM0MMU" hidden="1">#REF!</definedName>
    <definedName name="BExZVKV2XCPCINW1KP8Q1FI6KDNG" localSheetId="19" hidden="1">#REF!</definedName>
    <definedName name="BExZVKV2XCPCINW1KP8Q1FI6KDNG" localSheetId="20" hidden="1">#REF!</definedName>
    <definedName name="BExZVKV2XCPCINW1KP8Q1FI6KDNG" hidden="1">#REF!</definedName>
    <definedName name="BExZVLM4T9ORS4ZWHME46U4Q103C" localSheetId="19" hidden="1">#REF!</definedName>
    <definedName name="BExZVLM4T9ORS4ZWHME46U4Q103C" localSheetId="20" hidden="1">#REF!</definedName>
    <definedName name="BExZVLM4T9ORS4ZWHME46U4Q103C" hidden="1">#REF!</definedName>
    <definedName name="BExZVM7OZWPPRH5YQW50EYMMIW1A" localSheetId="19" hidden="1">#REF!</definedName>
    <definedName name="BExZVM7OZWPPRH5YQW50EYMMIW1A" localSheetId="20" hidden="1">#REF!</definedName>
    <definedName name="BExZVM7OZWPPRH5YQW50EYMMIW1A" hidden="1">#REF!</definedName>
    <definedName name="BExZVMYK7BAH6AGIAEXBE1NXDZ5Z" localSheetId="19" hidden="1">#REF!</definedName>
    <definedName name="BExZVMYK7BAH6AGIAEXBE1NXDZ5Z" localSheetId="20" hidden="1">#REF!</definedName>
    <definedName name="BExZVMYK7BAH6AGIAEXBE1NXDZ5Z" hidden="1">#REF!</definedName>
    <definedName name="BExZVPYGX2C5OSHMZ6F0KBKZ6B1S" localSheetId="19" hidden="1">#REF!</definedName>
    <definedName name="BExZVPYGX2C5OSHMZ6F0KBKZ6B1S" localSheetId="20" hidden="1">#REF!</definedName>
    <definedName name="BExZVPYGX2C5OSHMZ6F0KBKZ6B1S" hidden="1">#REF!</definedName>
    <definedName name="BExZW3LHTS7PFBNTYM95N8J5AFYQ" localSheetId="19" hidden="1">#REF!</definedName>
    <definedName name="BExZW3LHTS7PFBNTYM95N8J5AFYQ" localSheetId="20" hidden="1">#REF!</definedName>
    <definedName name="BExZW3LHTS7PFBNTYM95N8J5AFYQ" hidden="1">#REF!</definedName>
    <definedName name="BExZW472V5ADKCFHIKAJ6D4R8MU4" localSheetId="19" hidden="1">#REF!</definedName>
    <definedName name="BExZW472V5ADKCFHIKAJ6D4R8MU4" localSheetId="20" hidden="1">#REF!</definedName>
    <definedName name="BExZW472V5ADKCFHIKAJ6D4R8MU4" hidden="1">#REF!</definedName>
    <definedName name="BExZW5UARC8W9AQNLJX2I5WQWS5F" localSheetId="19" hidden="1">#REF!</definedName>
    <definedName name="BExZW5UARC8W9AQNLJX2I5WQWS5F" localSheetId="20" hidden="1">#REF!</definedName>
    <definedName name="BExZW5UARC8W9AQNLJX2I5WQWS5F" hidden="1">#REF!</definedName>
    <definedName name="BExZW7HRGN6A9YS41KI2B2UUMJ7X" localSheetId="19" hidden="1">#REF!</definedName>
    <definedName name="BExZW7HRGN6A9YS41KI2B2UUMJ7X" localSheetId="20" hidden="1">#REF!</definedName>
    <definedName name="BExZW7HRGN6A9YS41KI2B2UUMJ7X" hidden="1">#REF!</definedName>
    <definedName name="BExZW8ZPNV43UXGOT98FDNIBQHZY" localSheetId="19" hidden="1">#REF!</definedName>
    <definedName name="BExZW8ZPNV43UXGOT98FDNIBQHZY" localSheetId="20" hidden="1">#REF!</definedName>
    <definedName name="BExZW8ZPNV43UXGOT98FDNIBQHZY" hidden="1">#REF!</definedName>
    <definedName name="BExZWKZ5N3RDXU8MZ8HQVYYD8O0F" localSheetId="19" hidden="1">#REF!</definedName>
    <definedName name="BExZWKZ5N3RDXU8MZ8HQVYYD8O0F" localSheetId="20" hidden="1">#REF!</definedName>
    <definedName name="BExZWKZ5N3RDXU8MZ8HQVYYD8O0F" hidden="1">#REF!</definedName>
    <definedName name="BExZWMBRUCPO6F4QT5FNX8JRFL7V" localSheetId="19" hidden="1">#REF!</definedName>
    <definedName name="BExZWMBRUCPO6F4QT5FNX8JRFL7V" localSheetId="20" hidden="1">#REF!</definedName>
    <definedName name="BExZWMBRUCPO6F4QT5FNX8JRFL7V" hidden="1">#REF!</definedName>
    <definedName name="BExZWQO5171HT1OZ6D6JZBHEW4JG" localSheetId="19" hidden="1">#REF!</definedName>
    <definedName name="BExZWQO5171HT1OZ6D6JZBHEW4JG" localSheetId="20" hidden="1">#REF!</definedName>
    <definedName name="BExZWQO5171HT1OZ6D6JZBHEW4JG" hidden="1">#REF!</definedName>
    <definedName name="BExZWSMC9T48W74GFGQCIUJ8ZPP3" localSheetId="19" hidden="1">#REF!</definedName>
    <definedName name="BExZWSMC9T48W74GFGQCIUJ8ZPP3" localSheetId="20" hidden="1">#REF!</definedName>
    <definedName name="BExZWSMC9T48W74GFGQCIUJ8ZPP3" hidden="1">#REF!</definedName>
    <definedName name="BExZWUF2V4HY3HI8JN9ZVPRWK1H3" localSheetId="19" hidden="1">#REF!</definedName>
    <definedName name="BExZWUF2V4HY3HI8JN9ZVPRWK1H3" localSheetId="20" hidden="1">#REF!</definedName>
    <definedName name="BExZWUF2V4HY3HI8JN9ZVPRWK1H3" hidden="1">#REF!</definedName>
    <definedName name="BExZWX45URTK9KYDJHEXL1OTZ833" localSheetId="19" hidden="1">#REF!</definedName>
    <definedName name="BExZWX45URTK9KYDJHEXL1OTZ833" localSheetId="20" hidden="1">#REF!</definedName>
    <definedName name="BExZWX45URTK9KYDJHEXL1OTZ833" hidden="1">#REF!</definedName>
    <definedName name="BExZX0EWQEZO86WDAD9A4EAEZ012" localSheetId="19" hidden="1">#REF!</definedName>
    <definedName name="BExZX0EWQEZO86WDAD9A4EAEZ012" localSheetId="20" hidden="1">#REF!</definedName>
    <definedName name="BExZX0EWQEZO86WDAD9A4EAEZ012" hidden="1">#REF!</definedName>
    <definedName name="BExZX2T6ZT2DZLYSDJJBPVIT5OK2" localSheetId="19" hidden="1">#REF!</definedName>
    <definedName name="BExZX2T6ZT2DZLYSDJJBPVIT5OK2" localSheetId="20" hidden="1">#REF!</definedName>
    <definedName name="BExZX2T6ZT2DZLYSDJJBPVIT5OK2" hidden="1">#REF!</definedName>
    <definedName name="BExZXOJDELULNLEH7WG0OYJT0NJ4" localSheetId="19" hidden="1">#REF!</definedName>
    <definedName name="BExZXOJDELULNLEH7WG0OYJT0NJ4" localSheetId="20" hidden="1">#REF!</definedName>
    <definedName name="BExZXOJDELULNLEH7WG0OYJT0NJ4" hidden="1">#REF!</definedName>
    <definedName name="BExZXOOTRNUK8LGEAZ8ZCFW9KXQ1" localSheetId="19" hidden="1">#REF!</definedName>
    <definedName name="BExZXOOTRNUK8LGEAZ8ZCFW9KXQ1" localSheetId="20" hidden="1">#REF!</definedName>
    <definedName name="BExZXOOTRNUK8LGEAZ8ZCFW9KXQ1" hidden="1">#REF!</definedName>
    <definedName name="BExZXT6JOXNKEDU23DKL8XZAJZIH" localSheetId="19" hidden="1">#REF!</definedName>
    <definedName name="BExZXT6JOXNKEDU23DKL8XZAJZIH" localSheetId="20" hidden="1">#REF!</definedName>
    <definedName name="BExZXT6JOXNKEDU23DKL8XZAJZIH" hidden="1">#REF!</definedName>
    <definedName name="BExZXUTYW1HWEEZ1LIX4OQWC7HL1" localSheetId="19" hidden="1">#REF!</definedName>
    <definedName name="BExZXUTYW1HWEEZ1LIX4OQWC7HL1" localSheetId="20" hidden="1">#REF!</definedName>
    <definedName name="BExZXUTYW1HWEEZ1LIX4OQWC7HL1" hidden="1">#REF!</definedName>
    <definedName name="BExZXY4NKQL9QD76YMQJ15U1C2G8" localSheetId="19" hidden="1">#REF!</definedName>
    <definedName name="BExZXY4NKQL9QD76YMQJ15U1C2G8" localSheetId="20" hidden="1">#REF!</definedName>
    <definedName name="BExZXY4NKQL9QD76YMQJ15U1C2G8" hidden="1">#REF!</definedName>
    <definedName name="BExZXYQ7U5G08FQGUIGYT14QCBOF" localSheetId="19" hidden="1">#REF!</definedName>
    <definedName name="BExZXYQ7U5G08FQGUIGYT14QCBOF" localSheetId="20" hidden="1">#REF!</definedName>
    <definedName name="BExZXYQ7U5G08FQGUIGYT14QCBOF" hidden="1">#REF!</definedName>
    <definedName name="BExZY02V77YJBMODJSWZOYCMPS5X" localSheetId="19" hidden="1">#REF!</definedName>
    <definedName name="BExZY02V77YJBMODJSWZOYCMPS5X" localSheetId="20" hidden="1">#REF!</definedName>
    <definedName name="BExZY02V77YJBMODJSWZOYCMPS5X" hidden="1">#REF!</definedName>
    <definedName name="BExZY3DEOYNIHRV56IY5LJXZK8RU" localSheetId="19" hidden="1">#REF!</definedName>
    <definedName name="BExZY3DEOYNIHRV56IY5LJXZK8RU" localSheetId="20" hidden="1">#REF!</definedName>
    <definedName name="BExZY3DEOYNIHRV56IY5LJXZK8RU" hidden="1">#REF!</definedName>
    <definedName name="BExZY49QRZIR6CA41LFA9LM6EULU" localSheetId="19" hidden="1">#REF!</definedName>
    <definedName name="BExZY49QRZIR6CA41LFA9LM6EULU" localSheetId="20" hidden="1">#REF!</definedName>
    <definedName name="BExZY49QRZIR6CA41LFA9LM6EULU" hidden="1">#REF!</definedName>
    <definedName name="BExZYTG2G7W27YATTETFDDCZ0C4U" localSheetId="19" hidden="1">#REF!</definedName>
    <definedName name="BExZYTG2G7W27YATTETFDDCZ0C4U" localSheetId="20" hidden="1">#REF!</definedName>
    <definedName name="BExZYTG2G7W27YATTETFDDCZ0C4U" hidden="1">#REF!</definedName>
    <definedName name="BExZYYOZMC36ROQDWLR5Z17WKHCR" localSheetId="19" hidden="1">#REF!</definedName>
    <definedName name="BExZYYOZMC36ROQDWLR5Z17WKHCR" localSheetId="20" hidden="1">#REF!</definedName>
    <definedName name="BExZYYOZMC36ROQDWLR5Z17WKHCR" hidden="1">#REF!</definedName>
    <definedName name="BExZZ2FQA9A8C7CJKMEFQ9VPSLCE" localSheetId="19" hidden="1">#REF!</definedName>
    <definedName name="BExZZ2FQA9A8C7CJKMEFQ9VPSLCE" localSheetId="20" hidden="1">#REF!</definedName>
    <definedName name="BExZZ2FQA9A8C7CJKMEFQ9VPSLCE" hidden="1">#REF!</definedName>
    <definedName name="BExZZ7ZGXIMA3OVYAWY3YQSK64LF" localSheetId="19" hidden="1">#REF!</definedName>
    <definedName name="BExZZ7ZGXIMA3OVYAWY3YQSK64LF" localSheetId="20" hidden="1">#REF!</definedName>
    <definedName name="BExZZ7ZGXIMA3OVYAWY3YQSK64LF" hidden="1">#REF!</definedName>
    <definedName name="BExZZ8FKEIFG203MU6SEJ69MINCD" localSheetId="19" hidden="1">#REF!</definedName>
    <definedName name="BExZZ8FKEIFG203MU6SEJ69MINCD" localSheetId="20" hidden="1">#REF!</definedName>
    <definedName name="BExZZ8FKEIFG203MU6SEJ69MINCD" hidden="1">#REF!</definedName>
    <definedName name="BExZZCHAVHW8C2H649KRGVQ0WVRT" localSheetId="19" hidden="1">#REF!</definedName>
    <definedName name="BExZZCHAVHW8C2H649KRGVQ0WVRT" localSheetId="20" hidden="1">#REF!</definedName>
    <definedName name="BExZZCHAVHW8C2H649KRGVQ0WVRT" hidden="1">#REF!</definedName>
    <definedName name="BExZZTK54OTLF2YB68BHGOS27GEN" localSheetId="19" hidden="1">#REF!</definedName>
    <definedName name="BExZZTK54OTLF2YB68BHGOS27GEN" localSheetId="20" hidden="1">#REF!</definedName>
    <definedName name="BExZZTK54OTLF2YB68BHGOS27GEN" hidden="1">#REF!</definedName>
    <definedName name="BExZZXB3JQQG4SIZS4MRU6NNW7HI" localSheetId="19" hidden="1">#REF!</definedName>
    <definedName name="BExZZXB3JQQG4SIZS4MRU6NNW7HI" localSheetId="20" hidden="1">#REF!</definedName>
    <definedName name="BExZZXB3JQQG4SIZS4MRU6NNW7HI" hidden="1">#REF!</definedName>
    <definedName name="BExZZZEMIIFKMLLV4DJKX5TB9R5V" localSheetId="19" hidden="1">#REF!</definedName>
    <definedName name="BExZZZEMIIFKMLLV4DJKX5TB9R5V" localSheetId="20" hidden="1">#REF!</definedName>
    <definedName name="BExZZZEMIIFKMLLV4DJKX5TB9R5V" hidden="1">#REF!</definedName>
    <definedName name="BLPB1" localSheetId="19" hidden="1">#REF!</definedName>
    <definedName name="BLPB1" localSheetId="20" hidden="1">#REF!</definedName>
    <definedName name="BLPB2" localSheetId="19" hidden="1">#REF!</definedName>
    <definedName name="BLPB2" localSheetId="20" hidden="1">#REF!</definedName>
    <definedName name="BLPH10" localSheetId="19" hidden="1">#REF!</definedName>
    <definedName name="BLPH10" localSheetId="20" hidden="1">#REF!</definedName>
    <definedName name="BLPH11" localSheetId="19" hidden="1">#REF!</definedName>
    <definedName name="BLPH11" localSheetId="20" hidden="1">#REF!</definedName>
    <definedName name="BLPH12" localSheetId="19" hidden="1">#REF!</definedName>
    <definedName name="BLPH12" localSheetId="20" hidden="1">#REF!</definedName>
    <definedName name="BLPH13" localSheetId="19" hidden="1">#REF!</definedName>
    <definedName name="BLPH13" localSheetId="20" hidden="1">#REF!</definedName>
    <definedName name="BLPH14" localSheetId="19" hidden="1">#REF!</definedName>
    <definedName name="BLPH14" localSheetId="20" hidden="1">#REF!</definedName>
    <definedName name="BLPH15" localSheetId="19" hidden="1">#REF!</definedName>
    <definedName name="BLPH15" localSheetId="20" hidden="1">#REF!</definedName>
    <definedName name="BLPH16" localSheetId="19" hidden="1">#REF!</definedName>
    <definedName name="BLPH16" localSheetId="20" hidden="1">#REF!</definedName>
    <definedName name="BLPH17" localSheetId="19" hidden="1">#REF!</definedName>
    <definedName name="BLPH17" localSheetId="20" hidden="1">#REF!</definedName>
    <definedName name="BLPH18" localSheetId="19" hidden="1">#REF!</definedName>
    <definedName name="BLPH18" localSheetId="20" hidden="1">#REF!</definedName>
    <definedName name="BLPH19" localSheetId="19" hidden="1">#REF!</definedName>
    <definedName name="BLPH19" localSheetId="20" hidden="1">#REF!</definedName>
    <definedName name="BLPH2" localSheetId="19" hidden="1">#REF!</definedName>
    <definedName name="BLPH2" localSheetId="20" hidden="1">#REF!</definedName>
    <definedName name="BLPH20" localSheetId="19" hidden="1">#REF!</definedName>
    <definedName name="BLPH20" localSheetId="20" hidden="1">#REF!</definedName>
    <definedName name="BLPH21" localSheetId="19" hidden="1">#REF!</definedName>
    <definedName name="BLPH21" localSheetId="20" hidden="1">#REF!</definedName>
    <definedName name="BLPH22" localSheetId="19" hidden="1">#REF!</definedName>
    <definedName name="BLPH22" localSheetId="20" hidden="1">#REF!</definedName>
    <definedName name="BLPH2211" localSheetId="19" hidden="1">#REF!</definedName>
    <definedName name="BLPH2211" localSheetId="20" hidden="1">#REF!</definedName>
    <definedName name="BLPH2212" localSheetId="19" hidden="1">#REF!</definedName>
    <definedName name="BLPH2212" localSheetId="20" hidden="1">#REF!</definedName>
    <definedName name="BLPH2213" localSheetId="19" hidden="1">#REF!</definedName>
    <definedName name="BLPH2213" localSheetId="20" hidden="1">#REF!</definedName>
    <definedName name="BLPH2214" localSheetId="19" hidden="1">#REF!</definedName>
    <definedName name="BLPH2214" localSheetId="20" hidden="1">#REF!</definedName>
    <definedName name="BLPH2215" localSheetId="19" hidden="1">#REF!</definedName>
    <definedName name="BLPH2215" localSheetId="20" hidden="1">#REF!</definedName>
    <definedName name="BLPH2216" localSheetId="19" hidden="1">#REF!</definedName>
    <definedName name="BLPH2216" localSheetId="20" hidden="1">#REF!</definedName>
    <definedName name="BLPH23" localSheetId="19" hidden="1">#REF!</definedName>
    <definedName name="BLPH23" localSheetId="20" hidden="1">#REF!</definedName>
    <definedName name="BLPH24" localSheetId="19" hidden="1">#REF!</definedName>
    <definedName name="BLPH24" localSheetId="20" hidden="1">#REF!</definedName>
    <definedName name="BLPH25" localSheetId="19" hidden="1">#REF!</definedName>
    <definedName name="BLPH25" localSheetId="20" hidden="1">#REF!</definedName>
    <definedName name="BLPH26" localSheetId="19" hidden="1">#REF!</definedName>
    <definedName name="BLPH26" localSheetId="20" hidden="1">#REF!</definedName>
    <definedName name="BLPH3" localSheetId="19" hidden="1">#REF!</definedName>
    <definedName name="BLPH3" localSheetId="20" hidden="1">#REF!</definedName>
    <definedName name="BLPH4" localSheetId="19" hidden="1">#REF!</definedName>
    <definedName name="BLPH4" localSheetId="20" hidden="1">#REF!</definedName>
    <definedName name="BLPH5" localSheetId="19" hidden="1">#REF!</definedName>
    <definedName name="BLPH5" localSheetId="20" hidden="1">#REF!</definedName>
    <definedName name="BLPH6" localSheetId="19" hidden="1">#REF!</definedName>
    <definedName name="BLPH6" localSheetId="20" hidden="1">#REF!</definedName>
    <definedName name="BLPH7" localSheetId="19" hidden="1">#REF!</definedName>
    <definedName name="BLPH7" localSheetId="20" hidden="1">#REF!</definedName>
    <definedName name="BLPH8" localSheetId="19" hidden="1">#REF!</definedName>
    <definedName name="BLPH8" localSheetId="20" hidden="1">#REF!</definedName>
    <definedName name="BLPH9" localSheetId="19" hidden="1">#REF!</definedName>
    <definedName name="BLPH9" localSheetId="20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19" hidden="1">#REF!</definedName>
    <definedName name="Bum" localSheetId="20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" localSheetId="19" hidden="1">#REF!</definedName>
    <definedName name="cb_Chart_23" localSheetId="20" hidden="1">#REF!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" localSheetId="19" hidden="1">#REF!</definedName>
    <definedName name="cb_Chart_43" localSheetId="20" hidden="1">#REF!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" localSheetId="19" hidden="1">#REF!</definedName>
    <definedName name="cb_Chart_5" localSheetId="20" hidden="1">#REF!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-863272131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19" hidden="1">#REF!</definedName>
    <definedName name="Cwvu.GREY_ALL." localSheetId="20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19" hidden="1">#REF!</definedName>
    <definedName name="de" localSheetId="20" hidden="1">#REF!</definedName>
    <definedName name="de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localSheetId="1" hidden="1">{#N/A,#N/A,FALSE,"Coversheet";#N/A,#N/A,FALSE,"QA"}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rr" hidden="1">{"CSC_1",#N/A,FALSE,"CSC Outputs";"CSC_2",#N/A,FALSE,"CSC Outputs"}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>-4135</definedName>
    <definedName name="ev.Initialized">FALSE</definedName>
    <definedName name="ewgw" hidden="1">{#N/A,#N/A,FALSE,"Admin";#N/A,#N/A,FALSE,"Other"}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>"A34334"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control_1">{"'IG3Q99'!$A$306:$I$356"}</definedName>
    <definedName name="HTML_Control_a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" hidden="1">"[MONET71.xls]FlatMarginalCost!$A$1:$E$132"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" hidden="1">"'[MONET84.XLS]Market Hubs by Condition'!$A$1:$F$36"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" hidden="1">"[MONET84.XLS]ConditionMarginalCost!$A$1:$E$286"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" hidden="1">"[MONET84.XLS]ConditionMarginalCost!$A$1:$E$177"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localSheetId="1" hidden="1">{#N/A,#N/A,FALSE,"Coversheet";#N/A,#N/A,FALSE,"QA"}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xlnm.Print_Area" localSheetId="17">'Electric SEF-22'!$A$1:$R$59</definedName>
    <definedName name="Print_CSC_Report_2" hidden="1">{"CSC_1",#N/A,FALSE,"CSC Outputs";"CSC_2",#N/A,FALSE,"CSC Outputs"}</definedName>
    <definedName name="_xlnm.Print_Titles" localSheetId="17">'Electric SEF-22'!$A:$B,'Electric SEF-22'!$1:$12</definedName>
    <definedName name="_xlnm.Print_Titles" localSheetId="15">'RJA-3_Electric_Attrition'!$4:$6</definedName>
    <definedName name="_xlnm.Print_Titles" localSheetId="16">'RJA-4_Gas_Attrition'!$1:$6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localSheetId="1" hidden="1">{#N/A,#N/A,FALSE,"Coversheet";#N/A,#N/A,FALSE,"QA"}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localSheetId="1" hidden="1">{#N/A,#N/A,FALSE,"schA"}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>12</definedName>
    <definedName name="SAPBEXsysID">"BW1"</definedName>
    <definedName name="SAPBEXwbID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>1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hidden="1">{#N/A,#N/A,FALSE,"Drill Sites";"WP 212",#N/A,FALSE,"MWAG EOR";"WP 213",#N/A,FALSE,"MWAG EOR";#N/A,#N/A,FALSE,"Misc. Facility";#N/A,#N/A,FALSE,"WWTP"}</definedName>
    <definedName name="solver_adj" localSheetId="19" hidden="1">#REF!</definedName>
    <definedName name="solver_adj" localSheetId="20" hidden="1">#REF!</definedName>
    <definedName name="solver_adj1" localSheetId="19" hidden="1">#REF!</definedName>
    <definedName name="solver_adj1" localSheetId="20" hidden="1">#REF!</definedName>
    <definedName name="solver_eval" hidden="1">0</definedName>
    <definedName name="solver_lin">0</definedName>
    <definedName name="solver_ntri" hidden="1">1000</definedName>
    <definedName name="solver_num">0</definedName>
    <definedName name="solver_opt" localSheetId="19" hidden="1">#REF!</definedName>
    <definedName name="solver_opt" localSheetId="20" hidden="1">#REF!</definedName>
    <definedName name="solver_opt1" localSheetId="19" hidden="1">#REF!</definedName>
    <definedName name="solver_opt1" localSheetId="20" hidden="1">#REF!</definedName>
    <definedName name="solver_rel1">1</definedName>
    <definedName name="solver_rhs1">0.15</definedName>
    <definedName name="solver_rsmp" hidden="1">1</definedName>
    <definedName name="solver_seed" hidden="1">0</definedName>
    <definedName name="solver_tmp">0.15</definedName>
    <definedName name="solver_typ">3</definedName>
    <definedName name="solver_val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localSheetId="1" hidden="1">{"Plat Summary",#N/A,FALSE,"PLAT DESIGN"}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>"S:\74639\03RET\(417) 2004 Cost Projection\"</definedName>
    <definedName name="TP_Footer_User">"Mary Lou Barrios"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9" hidden="1">#REF!</definedName>
    <definedName name="Transfer" localSheetId="20" hidden="1">#REF!</definedName>
    <definedName name="Transfers" localSheetId="19" hidden="1">#REF!</definedName>
    <definedName name="Transfers" localSheetId="20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{#N/A,#N/A,FALSE,"Summ";#N/A,#N/A,FALSE,"General"}</definedName>
    <definedName name="UNI_AA_VERSION">"150.2.0"</definedName>
    <definedName name="UNI_FILT_END">8</definedName>
    <definedName name="UNI_FILT_OFFSPEC" hidden="1">2</definedName>
    <definedName name="UNI_FILT_ONSPEC" hidden="1">1</definedName>
    <definedName name="UNI_FILT_START">4</definedName>
    <definedName name="UNI_NOTHING" hidden="1">0</definedName>
    <definedName name="UNI_PRES_CLOSEST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>64</definedName>
    <definedName name="UNI_PRES_OUTLIERS" hidden="1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 hidden="1">64</definedName>
    <definedName name="UNI_RET_CONF" hidden="1">32</definedName>
    <definedName name="UNI_RET_DESC" hidden="1">4</definedName>
    <definedName name="UNI_RET_END">16384</definedName>
    <definedName name="UNI_RET_EQUIP" hidden="1">1</definedName>
    <definedName name="UNI_RET_EVENT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localSheetId="1" hidden="1">{#N/A,#N/A,FALSE,"Coversheet";#N/A,#N/A,FALSE,"QA"}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localSheetId="1" hidden="1">{#N/A,#N/A,FALSE,"schA"}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" hidden="1">{#N/A,#N/A,FALSE,"Summ";#N/A,#N/A,FALSE,"General"}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localSheetId="1" hidden="1">{#N/A,#N/A,FALSE,"Summ";#N/A,#N/A,FALSE,"General"}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localSheetId="1" hidden="1">{#N/A,#N/A,FALSE,"Coversheet";#N/A,#N/A,FALSE,"QA"}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62913"/>
</workbook>
</file>

<file path=xl/calcChain.xml><?xml version="1.0" encoding="utf-8"?>
<calcChain xmlns="http://schemas.openxmlformats.org/spreadsheetml/2006/main">
  <c r="X23" i="82" l="1"/>
  <c r="P23" i="82"/>
  <c r="Y23" i="82"/>
  <c r="Q23" i="82"/>
  <c r="I23" i="82"/>
  <c r="X11" i="82"/>
  <c r="P11" i="82"/>
  <c r="Y11" i="82"/>
  <c r="I11" i="82"/>
  <c r="Q11" i="82"/>
  <c r="X10" i="82"/>
  <c r="P10" i="82"/>
  <c r="Y10" i="82"/>
  <c r="Q10" i="82"/>
  <c r="I10" i="82"/>
  <c r="X9" i="82"/>
  <c r="P9" i="82"/>
  <c r="T46" i="80"/>
  <c r="T47" i="80" s="1"/>
  <c r="S46" i="80"/>
  <c r="S47" i="80" s="1"/>
  <c r="T45" i="80"/>
  <c r="S45" i="80"/>
  <c r="T44" i="80"/>
  <c r="S44" i="80"/>
  <c r="T43" i="80"/>
  <c r="S43" i="80"/>
  <c r="T42" i="80"/>
  <c r="S42" i="80"/>
  <c r="T41" i="80"/>
  <c r="S41" i="80"/>
  <c r="T40" i="80"/>
  <c r="S40" i="80"/>
  <c r="T38" i="80"/>
  <c r="S38" i="80"/>
  <c r="T37" i="80"/>
  <c r="S37" i="80"/>
  <c r="R2" i="80"/>
  <c r="T36" i="80"/>
  <c r="S36" i="80"/>
  <c r="V25" i="82"/>
  <c r="N25" i="82"/>
  <c r="F25" i="82"/>
  <c r="V24" i="82"/>
  <c r="N24" i="82"/>
  <c r="F24" i="82"/>
  <c r="V23" i="82"/>
  <c r="N23" i="82"/>
  <c r="F23" i="82"/>
  <c r="V17" i="82"/>
  <c r="N17" i="82"/>
  <c r="F17" i="82"/>
  <c r="V16" i="82"/>
  <c r="N16" i="82"/>
  <c r="F16" i="82"/>
  <c r="V15" i="82"/>
  <c r="N15" i="82"/>
  <c r="F15" i="82"/>
  <c r="V11" i="82"/>
  <c r="N11" i="82"/>
  <c r="F11" i="82"/>
  <c r="U12" i="82"/>
  <c r="M12" i="82"/>
  <c r="T11" i="82"/>
  <c r="L11" i="82"/>
  <c r="L12" i="82" s="1"/>
  <c r="D11" i="82"/>
  <c r="T10" i="82"/>
  <c r="L10" i="82"/>
  <c r="D10" i="82"/>
  <c r="U9" i="82"/>
  <c r="M9" i="82"/>
  <c r="T9" i="82"/>
  <c r="L9" i="82"/>
  <c r="D9" i="82"/>
  <c r="S23" i="82"/>
  <c r="K23" i="82"/>
  <c r="C23" i="82"/>
  <c r="K12" i="82"/>
  <c r="S11" i="82"/>
  <c r="K11" i="82"/>
  <c r="C11" i="82"/>
  <c r="S10" i="82"/>
  <c r="K10" i="82"/>
  <c r="C10" i="82"/>
  <c r="S9" i="82"/>
  <c r="K9" i="82"/>
  <c r="C9" i="82"/>
  <c r="R5" i="88"/>
  <c r="Q5" i="88"/>
  <c r="P5" i="88"/>
  <c r="O5" i="88"/>
  <c r="R4" i="88"/>
  <c r="R3" i="88"/>
  <c r="Q4" i="88"/>
  <c r="Q3" i="88"/>
  <c r="N3" i="90" l="1"/>
  <c r="N4" i="90" s="1"/>
  <c r="N2" i="90"/>
  <c r="J25" i="102"/>
  <c r="J24" i="102"/>
  <c r="J23" i="102"/>
  <c r="J22" i="102"/>
  <c r="J21" i="102"/>
  <c r="J20" i="102"/>
  <c r="J19" i="102"/>
  <c r="J18" i="102"/>
  <c r="J17" i="102"/>
  <c r="J16" i="102"/>
  <c r="J15" i="102"/>
  <c r="J14" i="102"/>
  <c r="J13" i="102"/>
  <c r="J12" i="102"/>
  <c r="N11" i="102"/>
  <c r="J11" i="102"/>
  <c r="K11" i="102" s="1"/>
  <c r="D11" i="102"/>
  <c r="J25" i="90"/>
  <c r="J24" i="90"/>
  <c r="J23" i="90"/>
  <c r="J22" i="90"/>
  <c r="J21" i="90"/>
  <c r="J20" i="90"/>
  <c r="J19" i="90"/>
  <c r="J18" i="90"/>
  <c r="J17" i="90"/>
  <c r="J16" i="90"/>
  <c r="J15" i="90"/>
  <c r="J14" i="90"/>
  <c r="J13" i="90"/>
  <c r="J12" i="90"/>
  <c r="J11" i="90"/>
  <c r="K11" i="90" s="1"/>
  <c r="K12" i="90" s="1"/>
  <c r="D11" i="90"/>
  <c r="P4" i="88"/>
  <c r="P3" i="88"/>
  <c r="O52" i="80"/>
  <c r="O51" i="80"/>
  <c r="N52" i="80"/>
  <c r="N51" i="80"/>
  <c r="P52" i="80"/>
  <c r="P51" i="80"/>
  <c r="O50" i="80"/>
  <c r="N50" i="80"/>
  <c r="P50" i="80" s="1"/>
  <c r="M46" i="80"/>
  <c r="O68" i="86"/>
  <c r="N68" i="86"/>
  <c r="P68" i="86"/>
  <c r="L19" i="87"/>
  <c r="L18" i="87"/>
  <c r="L17" i="87"/>
  <c r="D28" i="101"/>
  <c r="D27" i="101"/>
  <c r="D26" i="101"/>
  <c r="D25" i="101"/>
  <c r="D24" i="101"/>
  <c r="D23" i="101"/>
  <c r="D22" i="101"/>
  <c r="D21" i="101"/>
  <c r="D20" i="101"/>
  <c r="D19" i="101"/>
  <c r="D18" i="101"/>
  <c r="D29" i="101" s="1"/>
  <c r="D17" i="101"/>
  <c r="D28" i="87"/>
  <c r="D27" i="87"/>
  <c r="D26" i="87"/>
  <c r="D25" i="87"/>
  <c r="D24" i="87"/>
  <c r="D23" i="87"/>
  <c r="D22" i="87"/>
  <c r="D21" i="87"/>
  <c r="D20" i="87"/>
  <c r="D19" i="87"/>
  <c r="D18" i="87"/>
  <c r="D29" i="87" s="1"/>
  <c r="D17" i="87"/>
  <c r="E16" i="101"/>
  <c r="A32" i="101"/>
  <c r="A31" i="101"/>
  <c r="A30" i="101"/>
  <c r="A29" i="101"/>
  <c r="B28" i="101"/>
  <c r="A28" i="101"/>
  <c r="B27" i="101"/>
  <c r="A27" i="101"/>
  <c r="B26" i="101"/>
  <c r="A26" i="101"/>
  <c r="B25" i="101"/>
  <c r="A25" i="101"/>
  <c r="B24" i="101"/>
  <c r="A24" i="101"/>
  <c r="B23" i="101"/>
  <c r="A23" i="101"/>
  <c r="B22" i="101"/>
  <c r="A22" i="101"/>
  <c r="B21" i="101"/>
  <c r="A21" i="101"/>
  <c r="B20" i="101"/>
  <c r="A20" i="101"/>
  <c r="B19" i="101"/>
  <c r="A19" i="101"/>
  <c r="B18" i="101"/>
  <c r="A18" i="101"/>
  <c r="B17" i="101"/>
  <c r="B29" i="101" s="1"/>
  <c r="G17" i="101" s="1"/>
  <c r="A17" i="101"/>
  <c r="I16" i="101"/>
  <c r="A16" i="101"/>
  <c r="A15" i="101"/>
  <c r="E16" i="87"/>
  <c r="A32" i="87"/>
  <c r="A31" i="87"/>
  <c r="A30" i="87"/>
  <c r="A29" i="87"/>
  <c r="B28" i="87"/>
  <c r="A28" i="87"/>
  <c r="B27" i="87"/>
  <c r="A27" i="87"/>
  <c r="B26" i="87"/>
  <c r="A26" i="87"/>
  <c r="B25" i="87"/>
  <c r="A25" i="87"/>
  <c r="B24" i="87"/>
  <c r="A24" i="87"/>
  <c r="B23" i="87"/>
  <c r="A23" i="87"/>
  <c r="B22" i="87"/>
  <c r="A22" i="87"/>
  <c r="B21" i="87"/>
  <c r="A21" i="87"/>
  <c r="B20" i="87"/>
  <c r="A20" i="87"/>
  <c r="B19" i="87"/>
  <c r="A19" i="87"/>
  <c r="E18" i="87"/>
  <c r="E19" i="87" s="1"/>
  <c r="E20" i="87" s="1"/>
  <c r="B18" i="87"/>
  <c r="A18" i="87"/>
  <c r="E17" i="87"/>
  <c r="B17" i="87"/>
  <c r="B29" i="87" s="1"/>
  <c r="G17" i="87" s="1"/>
  <c r="A17" i="87"/>
  <c r="I16" i="87"/>
  <c r="A16" i="87"/>
  <c r="A15" i="87"/>
  <c r="C25" i="100"/>
  <c r="C24" i="100"/>
  <c r="C23" i="100"/>
  <c r="C22" i="100"/>
  <c r="J22" i="100" s="1"/>
  <c r="C21" i="100"/>
  <c r="C20" i="100"/>
  <c r="C19" i="100"/>
  <c r="C18" i="100"/>
  <c r="C17" i="100"/>
  <c r="C16" i="100"/>
  <c r="C15" i="100"/>
  <c r="R13" i="96"/>
  <c r="Q13" i="96"/>
  <c r="P13" i="96"/>
  <c r="O13" i="96"/>
  <c r="N13" i="96"/>
  <c r="M13" i="96"/>
  <c r="L13" i="96"/>
  <c r="K13" i="96"/>
  <c r="J13" i="96"/>
  <c r="I13" i="96"/>
  <c r="H13" i="96"/>
  <c r="G13" i="96"/>
  <c r="F13" i="96"/>
  <c r="E13" i="96"/>
  <c r="D13" i="96"/>
  <c r="J12" i="96"/>
  <c r="K12" i="96" s="1"/>
  <c r="L12" i="96" s="1"/>
  <c r="M12" i="96" s="1"/>
  <c r="N12" i="96" s="1"/>
  <c r="O12" i="96" s="1"/>
  <c r="P12" i="96" s="1"/>
  <c r="Q12" i="96" s="1"/>
  <c r="I12" i="96"/>
  <c r="H12" i="96"/>
  <c r="G12" i="96"/>
  <c r="F12" i="96"/>
  <c r="E12" i="96"/>
  <c r="J23" i="100"/>
  <c r="J19" i="100"/>
  <c r="J18" i="100"/>
  <c r="J15" i="100"/>
  <c r="D48" i="96"/>
  <c r="C12" i="100" s="1"/>
  <c r="D47" i="96"/>
  <c r="C12" i="88" s="1"/>
  <c r="J12" i="88" s="1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R41" i="96"/>
  <c r="R40" i="96"/>
  <c r="R42" i="96" s="1"/>
  <c r="D37" i="96"/>
  <c r="F36" i="96"/>
  <c r="G36" i="96" s="1"/>
  <c r="H36" i="96" s="1"/>
  <c r="I36" i="96" s="1"/>
  <c r="J36" i="96" s="1"/>
  <c r="K36" i="96" s="1"/>
  <c r="L36" i="96" s="1"/>
  <c r="M36" i="96" s="1"/>
  <c r="N36" i="96" s="1"/>
  <c r="O36" i="96" s="1"/>
  <c r="P36" i="96" s="1"/>
  <c r="Q36" i="96" s="1"/>
  <c r="E36" i="96"/>
  <c r="E35" i="96"/>
  <c r="J34" i="96"/>
  <c r="K34" i="96" s="1"/>
  <c r="L34" i="96" s="1"/>
  <c r="M34" i="96" s="1"/>
  <c r="N34" i="96" s="1"/>
  <c r="O34" i="96" s="1"/>
  <c r="P34" i="96" s="1"/>
  <c r="Q34" i="96" s="1"/>
  <c r="F34" i="96"/>
  <c r="G34" i="96" s="1"/>
  <c r="H34" i="96" s="1"/>
  <c r="I34" i="96" s="1"/>
  <c r="E34" i="96"/>
  <c r="E33" i="96"/>
  <c r="F32" i="96"/>
  <c r="E32" i="96"/>
  <c r="E37" i="96" s="1"/>
  <c r="D28" i="96"/>
  <c r="O27" i="96"/>
  <c r="P27" i="96" s="1"/>
  <c r="Q27" i="96" s="1"/>
  <c r="K27" i="96"/>
  <c r="L27" i="96" s="1"/>
  <c r="M27" i="96" s="1"/>
  <c r="N27" i="96" s="1"/>
  <c r="G27" i="96"/>
  <c r="H27" i="96" s="1"/>
  <c r="I27" i="96" s="1"/>
  <c r="J27" i="96" s="1"/>
  <c r="F27" i="96"/>
  <c r="E27" i="96"/>
  <c r="E26" i="96"/>
  <c r="G25" i="96"/>
  <c r="H25" i="96" s="1"/>
  <c r="I25" i="96" s="1"/>
  <c r="J25" i="96" s="1"/>
  <c r="K25" i="96" s="1"/>
  <c r="L25" i="96" s="1"/>
  <c r="M25" i="96" s="1"/>
  <c r="N25" i="96" s="1"/>
  <c r="O25" i="96" s="1"/>
  <c r="P25" i="96" s="1"/>
  <c r="Q25" i="96" s="1"/>
  <c r="F25" i="96"/>
  <c r="E25" i="96"/>
  <c r="E24" i="96"/>
  <c r="G23" i="96"/>
  <c r="H23" i="96" s="1"/>
  <c r="I23" i="96" s="1"/>
  <c r="J23" i="96" s="1"/>
  <c r="K23" i="96" s="1"/>
  <c r="L23" i="96" s="1"/>
  <c r="M23" i="96" s="1"/>
  <c r="N23" i="96" s="1"/>
  <c r="O23" i="96" s="1"/>
  <c r="P23" i="96" s="1"/>
  <c r="Q23" i="96" s="1"/>
  <c r="F23" i="96"/>
  <c r="E23" i="96"/>
  <c r="E22" i="96"/>
  <c r="K21" i="96"/>
  <c r="L21" i="96" s="1"/>
  <c r="M21" i="96" s="1"/>
  <c r="N21" i="96" s="1"/>
  <c r="O21" i="96" s="1"/>
  <c r="P21" i="96" s="1"/>
  <c r="Q21" i="96" s="1"/>
  <c r="G21" i="96"/>
  <c r="H21" i="96" s="1"/>
  <c r="I21" i="96" s="1"/>
  <c r="J21" i="96" s="1"/>
  <c r="F21" i="96"/>
  <c r="E21" i="96"/>
  <c r="E20" i="96"/>
  <c r="O19" i="96"/>
  <c r="P19" i="96" s="1"/>
  <c r="Q19" i="96" s="1"/>
  <c r="K19" i="96"/>
  <c r="L19" i="96" s="1"/>
  <c r="M19" i="96" s="1"/>
  <c r="N19" i="96" s="1"/>
  <c r="G19" i="96"/>
  <c r="H19" i="96" s="1"/>
  <c r="I19" i="96" s="1"/>
  <c r="J19" i="96" s="1"/>
  <c r="F19" i="96"/>
  <c r="E19" i="96"/>
  <c r="E18" i="96"/>
  <c r="G17" i="96"/>
  <c r="H17" i="96" s="1"/>
  <c r="I17" i="96" s="1"/>
  <c r="J17" i="96" s="1"/>
  <c r="K17" i="96" s="1"/>
  <c r="L17" i="96" s="1"/>
  <c r="M17" i="96" s="1"/>
  <c r="N17" i="96" s="1"/>
  <c r="O17" i="96" s="1"/>
  <c r="P17" i="96" s="1"/>
  <c r="Q17" i="96" s="1"/>
  <c r="F17" i="96"/>
  <c r="E17" i="96"/>
  <c r="E16" i="96"/>
  <c r="D44" i="96"/>
  <c r="R11" i="96"/>
  <c r="E10" i="96"/>
  <c r="E9" i="96"/>
  <c r="F9" i="96" s="1"/>
  <c r="E8" i="96"/>
  <c r="E7" i="96"/>
  <c r="F7" i="96" s="1"/>
  <c r="G7" i="96" s="1"/>
  <c r="E6" i="96"/>
  <c r="J25" i="100"/>
  <c r="J24" i="100"/>
  <c r="J21" i="100"/>
  <c r="J20" i="100"/>
  <c r="J17" i="100"/>
  <c r="J16" i="100"/>
  <c r="K11" i="100"/>
  <c r="O48" i="80"/>
  <c r="N48" i="80"/>
  <c r="P48" i="80" s="1"/>
  <c r="O45" i="80"/>
  <c r="N45" i="80"/>
  <c r="P45" i="80" s="1"/>
  <c r="P42" i="80"/>
  <c r="O42" i="80"/>
  <c r="N42" i="80"/>
  <c r="O64" i="86"/>
  <c r="V10" i="82" s="1"/>
  <c r="N64" i="86"/>
  <c r="N10" i="82" s="1"/>
  <c r="O58" i="86"/>
  <c r="O59" i="86" s="1"/>
  <c r="V9" i="82" s="1"/>
  <c r="V12" i="82" s="1"/>
  <c r="N58" i="86"/>
  <c r="R44" i="80"/>
  <c r="R43" i="80"/>
  <c r="R41" i="80"/>
  <c r="M57" i="80"/>
  <c r="R40" i="80"/>
  <c r="M56" i="80"/>
  <c r="M58" i="80"/>
  <c r="M59" i="80" s="1"/>
  <c r="R37" i="80"/>
  <c r="R36" i="80"/>
  <c r="K12" i="80"/>
  <c r="R38" i="80"/>
  <c r="Q38" i="80" s="1"/>
  <c r="C23" i="99"/>
  <c r="C22" i="99"/>
  <c r="E21" i="99"/>
  <c r="C21" i="99"/>
  <c r="B21" i="99"/>
  <c r="E20" i="99"/>
  <c r="B20" i="99"/>
  <c r="E19" i="99"/>
  <c r="B19" i="99"/>
  <c r="E18" i="99"/>
  <c r="B18" i="99"/>
  <c r="E17" i="99"/>
  <c r="B17" i="99"/>
  <c r="E16" i="99"/>
  <c r="B16" i="99"/>
  <c r="G15" i="99"/>
  <c r="E15" i="99"/>
  <c r="B15" i="99"/>
  <c r="H6" i="99"/>
  <c r="C5" i="99"/>
  <c r="D5" i="99" s="1"/>
  <c r="E5" i="99" s="1"/>
  <c r="F5" i="99" s="1"/>
  <c r="G5" i="99" s="1"/>
  <c r="P59" i="86"/>
  <c r="D12" i="102" l="1"/>
  <c r="K12" i="102"/>
  <c r="K13" i="90"/>
  <c r="N11" i="90"/>
  <c r="D12" i="90"/>
  <c r="E21" i="87"/>
  <c r="E22" i="87" s="1"/>
  <c r="E23" i="87" s="1"/>
  <c r="E24" i="87" s="1"/>
  <c r="E25" i="87" s="1"/>
  <c r="E26" i="87" s="1"/>
  <c r="E27" i="87" s="1"/>
  <c r="E28" i="87" s="1"/>
  <c r="E31" i="87" s="1"/>
  <c r="G18" i="101"/>
  <c r="F17" i="101"/>
  <c r="H17" i="101" s="1"/>
  <c r="I17" i="101" s="1"/>
  <c r="E17" i="101"/>
  <c r="E18" i="101" s="1"/>
  <c r="E19" i="101" s="1"/>
  <c r="E20" i="101" s="1"/>
  <c r="E21" i="101" s="1"/>
  <c r="E22" i="101" s="1"/>
  <c r="E23" i="101" s="1"/>
  <c r="E24" i="101" s="1"/>
  <c r="E25" i="101" s="1"/>
  <c r="E26" i="101" s="1"/>
  <c r="E27" i="101" s="1"/>
  <c r="E28" i="101" s="1"/>
  <c r="E31" i="101" s="1"/>
  <c r="G18" i="87"/>
  <c r="F17" i="87"/>
  <c r="H17" i="87" s="1"/>
  <c r="G9" i="96"/>
  <c r="H9" i="96" s="1"/>
  <c r="I9" i="96" s="1"/>
  <c r="J9" i="96" s="1"/>
  <c r="K9" i="96" s="1"/>
  <c r="L9" i="96" s="1"/>
  <c r="M9" i="96" s="1"/>
  <c r="N9" i="96" s="1"/>
  <c r="O9" i="96" s="1"/>
  <c r="P9" i="96" s="1"/>
  <c r="Q9" i="96" s="1"/>
  <c r="D12" i="100"/>
  <c r="J12" i="100"/>
  <c r="K12" i="100" s="1"/>
  <c r="R10" i="96"/>
  <c r="F18" i="96"/>
  <c r="G18" i="96" s="1"/>
  <c r="H18" i="96" s="1"/>
  <c r="I18" i="96" s="1"/>
  <c r="J18" i="96" s="1"/>
  <c r="K18" i="96" s="1"/>
  <c r="L18" i="96" s="1"/>
  <c r="M18" i="96" s="1"/>
  <c r="N18" i="96" s="1"/>
  <c r="O18" i="96" s="1"/>
  <c r="P18" i="96" s="1"/>
  <c r="Q18" i="96" s="1"/>
  <c r="F6" i="96"/>
  <c r="H7" i="96"/>
  <c r="F8" i="96"/>
  <c r="G8" i="96" s="1"/>
  <c r="H8" i="96" s="1"/>
  <c r="I8" i="96" s="1"/>
  <c r="J8" i="96" s="1"/>
  <c r="K8" i="96" s="1"/>
  <c r="L8" i="96" s="1"/>
  <c r="M8" i="96" s="1"/>
  <c r="N8" i="96" s="1"/>
  <c r="O8" i="96" s="1"/>
  <c r="P8" i="96" s="1"/>
  <c r="Q8" i="96" s="1"/>
  <c r="F10" i="96"/>
  <c r="G10" i="96" s="1"/>
  <c r="H10" i="96" s="1"/>
  <c r="I10" i="96" s="1"/>
  <c r="J10" i="96" s="1"/>
  <c r="K10" i="96" s="1"/>
  <c r="L10" i="96" s="1"/>
  <c r="M10" i="96" s="1"/>
  <c r="N10" i="96" s="1"/>
  <c r="O10" i="96" s="1"/>
  <c r="P10" i="96" s="1"/>
  <c r="Q10" i="96" s="1"/>
  <c r="R19" i="96"/>
  <c r="R20" i="96"/>
  <c r="F20" i="96"/>
  <c r="G20" i="96" s="1"/>
  <c r="H20" i="96" s="1"/>
  <c r="I20" i="96" s="1"/>
  <c r="J20" i="96" s="1"/>
  <c r="K20" i="96" s="1"/>
  <c r="L20" i="96" s="1"/>
  <c r="M20" i="96" s="1"/>
  <c r="N20" i="96" s="1"/>
  <c r="O20" i="96" s="1"/>
  <c r="P20" i="96" s="1"/>
  <c r="Q20" i="96" s="1"/>
  <c r="E48" i="96"/>
  <c r="R17" i="96"/>
  <c r="D49" i="96"/>
  <c r="D50" i="96" s="1"/>
  <c r="R21" i="96"/>
  <c r="F22" i="96"/>
  <c r="G22" i="96" s="1"/>
  <c r="H22" i="96" s="1"/>
  <c r="I22" i="96" s="1"/>
  <c r="J22" i="96" s="1"/>
  <c r="K22" i="96" s="1"/>
  <c r="L22" i="96" s="1"/>
  <c r="M22" i="96" s="1"/>
  <c r="N22" i="96" s="1"/>
  <c r="O22" i="96" s="1"/>
  <c r="P22" i="96" s="1"/>
  <c r="Q22" i="96" s="1"/>
  <c r="G32" i="96"/>
  <c r="R34" i="96"/>
  <c r="E47" i="96"/>
  <c r="C13" i="88" s="1"/>
  <c r="J13" i="88" s="1"/>
  <c r="F26" i="96"/>
  <c r="G26" i="96" s="1"/>
  <c r="H26" i="96" s="1"/>
  <c r="I26" i="96" s="1"/>
  <c r="J26" i="96" s="1"/>
  <c r="K26" i="96" s="1"/>
  <c r="L26" i="96" s="1"/>
  <c r="M26" i="96" s="1"/>
  <c r="N26" i="96" s="1"/>
  <c r="O26" i="96" s="1"/>
  <c r="P26" i="96" s="1"/>
  <c r="Q26" i="96" s="1"/>
  <c r="R27" i="96"/>
  <c r="E28" i="96"/>
  <c r="F16" i="96"/>
  <c r="R23" i="96"/>
  <c r="F24" i="96"/>
  <c r="G24" i="96" s="1"/>
  <c r="H24" i="96" s="1"/>
  <c r="I24" i="96" s="1"/>
  <c r="J24" i="96" s="1"/>
  <c r="K24" i="96" s="1"/>
  <c r="L24" i="96" s="1"/>
  <c r="M24" i="96" s="1"/>
  <c r="N24" i="96" s="1"/>
  <c r="O24" i="96" s="1"/>
  <c r="P24" i="96" s="1"/>
  <c r="Q24" i="96" s="1"/>
  <c r="R25" i="96"/>
  <c r="R36" i="96"/>
  <c r="F33" i="96"/>
  <c r="G33" i="96" s="1"/>
  <c r="H33" i="96" s="1"/>
  <c r="I33" i="96" s="1"/>
  <c r="J33" i="96" s="1"/>
  <c r="K33" i="96" s="1"/>
  <c r="L33" i="96" s="1"/>
  <c r="M33" i="96" s="1"/>
  <c r="N33" i="96" s="1"/>
  <c r="O33" i="96" s="1"/>
  <c r="P33" i="96" s="1"/>
  <c r="Q33" i="96" s="1"/>
  <c r="F35" i="96"/>
  <c r="G35" i="96" s="1"/>
  <c r="H35" i="96" s="1"/>
  <c r="I35" i="96" s="1"/>
  <c r="J35" i="96" s="1"/>
  <c r="K35" i="96" s="1"/>
  <c r="L35" i="96" s="1"/>
  <c r="M35" i="96" s="1"/>
  <c r="N35" i="96" s="1"/>
  <c r="O35" i="96" s="1"/>
  <c r="P35" i="96" s="1"/>
  <c r="Q35" i="96" s="1"/>
  <c r="N11" i="100"/>
  <c r="K12" i="88"/>
  <c r="N11" i="88"/>
  <c r="D12" i="88"/>
  <c r="R42" i="80"/>
  <c r="R45" i="80" s="1"/>
  <c r="R46" i="80" s="1"/>
  <c r="R47" i="80" s="1"/>
  <c r="F9" i="82"/>
  <c r="C24" i="99"/>
  <c r="E23" i="99"/>
  <c r="B22" i="99"/>
  <c r="G16" i="99"/>
  <c r="I15" i="99"/>
  <c r="E22" i="99"/>
  <c r="H9" i="82" l="1"/>
  <c r="D13" i="102"/>
  <c r="E13" i="102"/>
  <c r="E12" i="102"/>
  <c r="I13" i="102" s="1"/>
  <c r="N12" i="102"/>
  <c r="K13" i="102"/>
  <c r="K14" i="90"/>
  <c r="D13" i="90"/>
  <c r="N12" i="90"/>
  <c r="G19" i="101"/>
  <c r="F18" i="101"/>
  <c r="H18" i="101" s="1"/>
  <c r="I18" i="101" s="1"/>
  <c r="I17" i="87"/>
  <c r="G19" i="87"/>
  <c r="F18" i="87"/>
  <c r="H18" i="87" s="1"/>
  <c r="R12" i="96"/>
  <c r="N12" i="100"/>
  <c r="R8" i="96"/>
  <c r="E49" i="96"/>
  <c r="C13" i="100"/>
  <c r="J13" i="100" s="1"/>
  <c r="K13" i="100" s="1"/>
  <c r="R9" i="96"/>
  <c r="R24" i="96"/>
  <c r="R26" i="96"/>
  <c r="R33" i="96"/>
  <c r="R22" i="96"/>
  <c r="F47" i="96"/>
  <c r="C14" i="88" s="1"/>
  <c r="J14" i="88" s="1"/>
  <c r="G6" i="96"/>
  <c r="R35" i="96"/>
  <c r="F48" i="96"/>
  <c r="H32" i="96"/>
  <c r="G37" i="96"/>
  <c r="R18" i="96"/>
  <c r="F28" i="96"/>
  <c r="G16" i="96"/>
  <c r="E44" i="96"/>
  <c r="F37" i="96"/>
  <c r="H48" i="96"/>
  <c r="I7" i="96"/>
  <c r="G48" i="96"/>
  <c r="K13" i="88"/>
  <c r="D13" i="88"/>
  <c r="E12" i="88" s="1"/>
  <c r="N12" i="88"/>
  <c r="G17" i="99"/>
  <c r="I16" i="99"/>
  <c r="C25" i="99"/>
  <c r="E24" i="99"/>
  <c r="B23" i="99"/>
  <c r="I12" i="102" l="1"/>
  <c r="L12" i="102" s="1"/>
  <c r="M12" i="102" s="1"/>
  <c r="K14" i="102"/>
  <c r="D14" i="102"/>
  <c r="N13" i="102"/>
  <c r="I14" i="102"/>
  <c r="E13" i="90"/>
  <c r="I14" i="90"/>
  <c r="K15" i="90"/>
  <c r="D14" i="90"/>
  <c r="N13" i="90"/>
  <c r="E12" i="90"/>
  <c r="G20" i="101"/>
  <c r="F19" i="101"/>
  <c r="H19" i="101" s="1"/>
  <c r="G20" i="87"/>
  <c r="F19" i="87"/>
  <c r="H19" i="87" s="1"/>
  <c r="I18" i="87"/>
  <c r="D13" i="100"/>
  <c r="E13" i="100" s="1"/>
  <c r="E50" i="96"/>
  <c r="N13" i="100"/>
  <c r="I14" i="100"/>
  <c r="F49" i="96"/>
  <c r="C14" i="100"/>
  <c r="G47" i="96"/>
  <c r="H6" i="96"/>
  <c r="G44" i="96"/>
  <c r="I32" i="96"/>
  <c r="H37" i="96"/>
  <c r="F44" i="96"/>
  <c r="J7" i="96"/>
  <c r="I48" i="96"/>
  <c r="G28" i="96"/>
  <c r="H16" i="96"/>
  <c r="E13" i="88"/>
  <c r="I14" i="88" s="1"/>
  <c r="K14" i="88"/>
  <c r="D14" i="88"/>
  <c r="N13" i="88"/>
  <c r="E25" i="99"/>
  <c r="C26" i="99"/>
  <c r="B24" i="99"/>
  <c r="G18" i="99"/>
  <c r="I17" i="99"/>
  <c r="K15" i="102" l="1"/>
  <c r="L14" i="102"/>
  <c r="M14" i="102" s="1"/>
  <c r="L13" i="102"/>
  <c r="M13" i="102" s="1"/>
  <c r="D15" i="102"/>
  <c r="N14" i="102"/>
  <c r="E14" i="102"/>
  <c r="I15" i="102" s="1"/>
  <c r="K16" i="90"/>
  <c r="D15" i="90"/>
  <c r="N14" i="90"/>
  <c r="E14" i="90"/>
  <c r="I12" i="90"/>
  <c r="I13" i="90"/>
  <c r="L14" i="90" s="1"/>
  <c r="M14" i="90" s="1"/>
  <c r="L12" i="90"/>
  <c r="M12" i="90" s="1"/>
  <c r="L13" i="90"/>
  <c r="M13" i="90" s="1"/>
  <c r="G21" i="101"/>
  <c r="F20" i="101"/>
  <c r="H20" i="101" s="1"/>
  <c r="I19" i="101"/>
  <c r="I20" i="101" s="1"/>
  <c r="I19" i="87"/>
  <c r="G21" i="87"/>
  <c r="F20" i="87"/>
  <c r="H20" i="87" s="1"/>
  <c r="E12" i="100"/>
  <c r="F50" i="96"/>
  <c r="G49" i="96"/>
  <c r="G50" i="96" s="1"/>
  <c r="C15" i="88"/>
  <c r="J15" i="88" s="1"/>
  <c r="K15" i="88" s="1"/>
  <c r="J14" i="100"/>
  <c r="K14" i="100" s="1"/>
  <c r="K15" i="100" s="1"/>
  <c r="K16" i="100" s="1"/>
  <c r="D14" i="100"/>
  <c r="K7" i="96"/>
  <c r="I6" i="96"/>
  <c r="H47" i="96"/>
  <c r="H28" i="96"/>
  <c r="I16" i="96"/>
  <c r="I37" i="96"/>
  <c r="J32" i="96"/>
  <c r="I13" i="88"/>
  <c r="L14" i="88" s="1"/>
  <c r="M14" i="88" s="1"/>
  <c r="I12" i="88"/>
  <c r="N14" i="88"/>
  <c r="E14" i="88"/>
  <c r="I15" i="88" s="1"/>
  <c r="B25" i="99"/>
  <c r="G19" i="99"/>
  <c r="I18" i="99"/>
  <c r="E26" i="99"/>
  <c r="P58" i="86"/>
  <c r="P60" i="86" s="1"/>
  <c r="N59" i="86" s="1"/>
  <c r="N9" i="82" s="1"/>
  <c r="N12" i="82" s="1"/>
  <c r="C27" i="99"/>
  <c r="D15" i="99"/>
  <c r="F15" i="99" s="1"/>
  <c r="H15" i="99" s="1"/>
  <c r="J15" i="99" s="1"/>
  <c r="K15" i="99" s="1"/>
  <c r="L15" i="99" s="1"/>
  <c r="D16" i="102" l="1"/>
  <c r="N15" i="102"/>
  <c r="E15" i="102"/>
  <c r="I16" i="102" s="1"/>
  <c r="K16" i="102"/>
  <c r="L15" i="102"/>
  <c r="M15" i="102" s="1"/>
  <c r="L15" i="90"/>
  <c r="I15" i="90"/>
  <c r="D16" i="90"/>
  <c r="N15" i="90"/>
  <c r="E15" i="90"/>
  <c r="K17" i="90"/>
  <c r="I16" i="90"/>
  <c r="G22" i="101"/>
  <c r="F21" i="101"/>
  <c r="H21" i="101" s="1"/>
  <c r="G22" i="87"/>
  <c r="F21" i="87"/>
  <c r="H21" i="87" s="1"/>
  <c r="I20" i="87"/>
  <c r="I12" i="100"/>
  <c r="I13" i="100"/>
  <c r="L14" i="100" s="1"/>
  <c r="M14" i="100" s="1"/>
  <c r="D15" i="88"/>
  <c r="H49" i="96"/>
  <c r="C16" i="88"/>
  <c r="J16" i="88" s="1"/>
  <c r="K16" i="88" s="1"/>
  <c r="N14" i="100"/>
  <c r="E14" i="100"/>
  <c r="I15" i="100" s="1"/>
  <c r="D15" i="100"/>
  <c r="K48" i="96"/>
  <c r="L7" i="96"/>
  <c r="J37" i="96"/>
  <c r="K32" i="96"/>
  <c r="I28" i="96"/>
  <c r="J16" i="96"/>
  <c r="I47" i="96"/>
  <c r="J6" i="96"/>
  <c r="J47" i="96" s="1"/>
  <c r="C18" i="88" s="1"/>
  <c r="J18" i="88" s="1"/>
  <c r="J48" i="96"/>
  <c r="H44" i="96"/>
  <c r="K17" i="100"/>
  <c r="L13" i="88"/>
  <c r="M13" i="88" s="1"/>
  <c r="L12" i="88"/>
  <c r="M12" i="88" s="1"/>
  <c r="L15" i="88"/>
  <c r="M15" i="88" s="1"/>
  <c r="N15" i="88"/>
  <c r="E15" i="88"/>
  <c r="R3" i="80"/>
  <c r="D25" i="99"/>
  <c r="B26" i="99"/>
  <c r="G20" i="99"/>
  <c r="I19" i="99"/>
  <c r="C28" i="99"/>
  <c r="E27" i="99"/>
  <c r="D16" i="99"/>
  <c r="F16" i="99" s="1"/>
  <c r="H16" i="99" s="1"/>
  <c r="J16" i="99" s="1"/>
  <c r="K16" i="99" s="1"/>
  <c r="L16" i="99" s="1"/>
  <c r="D17" i="102" l="1"/>
  <c r="N16" i="102"/>
  <c r="E16" i="102"/>
  <c r="K17" i="102"/>
  <c r="L16" i="102"/>
  <c r="M16" i="102" s="1"/>
  <c r="D17" i="90"/>
  <c r="N16" i="90"/>
  <c r="E16" i="90"/>
  <c r="I17" i="90" s="1"/>
  <c r="L16" i="90"/>
  <c r="M16" i="90" s="1"/>
  <c r="M15" i="90"/>
  <c r="K18" i="90"/>
  <c r="L17" i="90"/>
  <c r="I21" i="87"/>
  <c r="G23" i="101"/>
  <c r="F22" i="101"/>
  <c r="H22" i="101" s="1"/>
  <c r="I21" i="101"/>
  <c r="I22" i="101" s="1"/>
  <c r="G23" i="87"/>
  <c r="F22" i="87"/>
  <c r="H22" i="87" s="1"/>
  <c r="I22" i="87" s="1"/>
  <c r="H50" i="96"/>
  <c r="L12" i="100"/>
  <c r="M12" i="100" s="1"/>
  <c r="L13" i="100"/>
  <c r="M13" i="100" s="1"/>
  <c r="I49" i="96"/>
  <c r="C17" i="88"/>
  <c r="J17" i="88" s="1"/>
  <c r="N15" i="100"/>
  <c r="E15" i="100"/>
  <c r="L16" i="100" s="1"/>
  <c r="D16" i="100"/>
  <c r="D16" i="88"/>
  <c r="E16" i="88" s="1"/>
  <c r="I17" i="88" s="1"/>
  <c r="L15" i="100"/>
  <c r="M15" i="100" s="1"/>
  <c r="J28" i="96"/>
  <c r="K16" i="96"/>
  <c r="J49" i="96"/>
  <c r="K6" i="96"/>
  <c r="L48" i="96"/>
  <c r="M7" i="96"/>
  <c r="I44" i="96"/>
  <c r="L32" i="96"/>
  <c r="K37" i="96"/>
  <c r="K18" i="100"/>
  <c r="K17" i="88"/>
  <c r="L16" i="88"/>
  <c r="N16" i="88"/>
  <c r="D17" i="88"/>
  <c r="I16" i="88"/>
  <c r="C29" i="99"/>
  <c r="D17" i="99"/>
  <c r="F17" i="99" s="1"/>
  <c r="H17" i="99" s="1"/>
  <c r="J17" i="99" s="1"/>
  <c r="K17" i="99" s="1"/>
  <c r="L17" i="99" s="1"/>
  <c r="E28" i="99"/>
  <c r="G21" i="99"/>
  <c r="I20" i="99"/>
  <c r="B27" i="99"/>
  <c r="D26" i="99"/>
  <c r="I17" i="102" l="1"/>
  <c r="K18" i="102"/>
  <c r="L17" i="102"/>
  <c r="M17" i="102" s="1"/>
  <c r="D18" i="102"/>
  <c r="N17" i="102"/>
  <c r="E17" i="102"/>
  <c r="I18" i="102" s="1"/>
  <c r="M17" i="90"/>
  <c r="K19" i="90"/>
  <c r="D18" i="90"/>
  <c r="N17" i="90"/>
  <c r="E17" i="90"/>
  <c r="I18" i="90" s="1"/>
  <c r="G24" i="101"/>
  <c r="F23" i="101"/>
  <c r="H23" i="101" s="1"/>
  <c r="I23" i="101"/>
  <c r="G24" i="87"/>
  <c r="F23" i="87"/>
  <c r="H23" i="87" s="1"/>
  <c r="I23" i="87" s="1"/>
  <c r="I50" i="96"/>
  <c r="I16" i="100"/>
  <c r="M16" i="100" s="1"/>
  <c r="D17" i="100"/>
  <c r="E16" i="100"/>
  <c r="I17" i="100" s="1"/>
  <c r="N16" i="100"/>
  <c r="N7" i="96"/>
  <c r="K28" i="96"/>
  <c r="L16" i="96"/>
  <c r="K47" i="96"/>
  <c r="L6" i="96"/>
  <c r="K44" i="96"/>
  <c r="M32" i="96"/>
  <c r="L37" i="96"/>
  <c r="J44" i="96"/>
  <c r="J50" i="96" s="1"/>
  <c r="K19" i="100"/>
  <c r="K18" i="88"/>
  <c r="L17" i="88"/>
  <c r="M17" i="88" s="1"/>
  <c r="N17" i="88"/>
  <c r="D18" i="88"/>
  <c r="E17" i="88"/>
  <c r="I18" i="88" s="1"/>
  <c r="M16" i="88"/>
  <c r="I21" i="99"/>
  <c r="G22" i="99"/>
  <c r="C30" i="99"/>
  <c r="D18" i="99"/>
  <c r="F18" i="99" s="1"/>
  <c r="H18" i="99" s="1"/>
  <c r="J18" i="99" s="1"/>
  <c r="K18" i="99" s="1"/>
  <c r="L18" i="99" s="1"/>
  <c r="E29" i="99"/>
  <c r="B28" i="99"/>
  <c r="D27" i="99"/>
  <c r="K19" i="102" l="1"/>
  <c r="L18" i="102"/>
  <c r="M18" i="102" s="1"/>
  <c r="D19" i="102"/>
  <c r="N18" i="102"/>
  <c r="E18" i="102"/>
  <c r="L18" i="90"/>
  <c r="M18" i="90" s="1"/>
  <c r="K20" i="90"/>
  <c r="L19" i="90"/>
  <c r="D19" i="90"/>
  <c r="N18" i="90"/>
  <c r="E18" i="90"/>
  <c r="G25" i="101"/>
  <c r="F24" i="101"/>
  <c r="H24" i="101" s="1"/>
  <c r="I24" i="101" s="1"/>
  <c r="G25" i="87"/>
  <c r="F24" i="87"/>
  <c r="H24" i="87" s="1"/>
  <c r="I24" i="87" s="1"/>
  <c r="D18" i="100"/>
  <c r="N17" i="100"/>
  <c r="E17" i="100"/>
  <c r="L18" i="100"/>
  <c r="K49" i="96"/>
  <c r="K50" i="96" s="1"/>
  <c r="C19" i="88"/>
  <c r="J19" i="88" s="1"/>
  <c r="K19" i="88" s="1"/>
  <c r="L17" i="100"/>
  <c r="M17" i="100" s="1"/>
  <c r="I18" i="100"/>
  <c r="M6" i="96"/>
  <c r="L47" i="96"/>
  <c r="M37" i="96"/>
  <c r="N32" i="96"/>
  <c r="N48" i="96"/>
  <c r="O7" i="96"/>
  <c r="L28" i="96"/>
  <c r="M16" i="96"/>
  <c r="M48" i="96"/>
  <c r="K20" i="100"/>
  <c r="L19" i="100"/>
  <c r="L18" i="88"/>
  <c r="M18" i="88" s="1"/>
  <c r="D19" i="88"/>
  <c r="N18" i="88"/>
  <c r="E18" i="88"/>
  <c r="G23" i="99"/>
  <c r="I22" i="99"/>
  <c r="B29" i="99"/>
  <c r="D28" i="99"/>
  <c r="E30" i="99"/>
  <c r="D19" i="99"/>
  <c r="F19" i="99" s="1"/>
  <c r="H19" i="99" s="1"/>
  <c r="J19" i="99" s="1"/>
  <c r="K19" i="99" s="1"/>
  <c r="L19" i="99" s="1"/>
  <c r="C31" i="99"/>
  <c r="K20" i="102" l="1"/>
  <c r="L19" i="102"/>
  <c r="D20" i="102"/>
  <c r="N19" i="102"/>
  <c r="E19" i="102"/>
  <c r="I19" i="102" s="1"/>
  <c r="L20" i="90"/>
  <c r="K21" i="90"/>
  <c r="D20" i="90"/>
  <c r="N19" i="90"/>
  <c r="E19" i="90"/>
  <c r="I19" i="90" s="1"/>
  <c r="M19" i="90"/>
  <c r="G26" i="101"/>
  <c r="F25" i="101"/>
  <c r="H25" i="101" s="1"/>
  <c r="I25" i="101" s="1"/>
  <c r="G26" i="87"/>
  <c r="F25" i="87"/>
  <c r="H25" i="87" s="1"/>
  <c r="I25" i="87" s="1"/>
  <c r="M18" i="100"/>
  <c r="L49" i="96"/>
  <c r="C20" i="88"/>
  <c r="J20" i="88" s="1"/>
  <c r="E18" i="100"/>
  <c r="D19" i="100"/>
  <c r="N18" i="100"/>
  <c r="P7" i="96"/>
  <c r="M44" i="96"/>
  <c r="M47" i="96"/>
  <c r="N6" i="96"/>
  <c r="M28" i="96"/>
  <c r="N16" i="96"/>
  <c r="N37" i="96"/>
  <c r="O32" i="96"/>
  <c r="L44" i="96"/>
  <c r="L50" i="96" s="1"/>
  <c r="L20" i="100"/>
  <c r="K21" i="100"/>
  <c r="K20" i="88"/>
  <c r="L19" i="88"/>
  <c r="N19" i="88"/>
  <c r="D20" i="88"/>
  <c r="E19" i="88"/>
  <c r="I19" i="88" s="1"/>
  <c r="C32" i="99"/>
  <c r="E31" i="99"/>
  <c r="D20" i="99"/>
  <c r="F20" i="99" s="1"/>
  <c r="H20" i="99" s="1"/>
  <c r="J20" i="99" s="1"/>
  <c r="K20" i="99" s="1"/>
  <c r="L20" i="99" s="1"/>
  <c r="D29" i="99"/>
  <c r="B30" i="99"/>
  <c r="G24" i="99"/>
  <c r="I23" i="99"/>
  <c r="L20" i="102" l="1"/>
  <c r="K21" i="102"/>
  <c r="M19" i="102"/>
  <c r="E20" i="102"/>
  <c r="I20" i="102" s="1"/>
  <c r="D21" i="102"/>
  <c r="N20" i="102"/>
  <c r="K22" i="90"/>
  <c r="L21" i="90"/>
  <c r="M20" i="90"/>
  <c r="E20" i="90"/>
  <c r="I20" i="90" s="1"/>
  <c r="D21" i="90"/>
  <c r="N20" i="90"/>
  <c r="G27" i="101"/>
  <c r="F26" i="101"/>
  <c r="H26" i="101" s="1"/>
  <c r="I26" i="101" s="1"/>
  <c r="G27" i="87"/>
  <c r="F26" i="87"/>
  <c r="H26" i="87" s="1"/>
  <c r="I26" i="87" s="1"/>
  <c r="E19" i="100"/>
  <c r="I19" i="100" s="1"/>
  <c r="M19" i="100" s="1"/>
  <c r="D20" i="100"/>
  <c r="N19" i="100"/>
  <c r="M49" i="96"/>
  <c r="M50" i="96" s="1"/>
  <c r="C21" i="88"/>
  <c r="J21" i="88" s="1"/>
  <c r="K21" i="88" s="1"/>
  <c r="P32" i="96"/>
  <c r="O37" i="96"/>
  <c r="N47" i="96"/>
  <c r="O6" i="96"/>
  <c r="N28" i="96"/>
  <c r="O16" i="96"/>
  <c r="P48" i="96"/>
  <c r="Q7" i="96"/>
  <c r="O48" i="96"/>
  <c r="K22" i="100"/>
  <c r="L21" i="100"/>
  <c r="E20" i="88"/>
  <c r="I20" i="88" s="1"/>
  <c r="N20" i="88"/>
  <c r="M19" i="88"/>
  <c r="L20" i="88"/>
  <c r="G25" i="99"/>
  <c r="I24" i="99"/>
  <c r="B31" i="99"/>
  <c r="D30" i="99"/>
  <c r="D21" i="99"/>
  <c r="F21" i="99" s="1"/>
  <c r="H21" i="99" s="1"/>
  <c r="J21" i="99" s="1"/>
  <c r="K21" i="99" s="1"/>
  <c r="L21" i="99" s="1"/>
  <c r="C33" i="99"/>
  <c r="E32" i="99"/>
  <c r="K22" i="102" l="1"/>
  <c r="L21" i="102"/>
  <c r="M21" i="102" s="1"/>
  <c r="E21" i="102"/>
  <c r="I21" i="102" s="1"/>
  <c r="D22" i="102"/>
  <c r="N21" i="102"/>
  <c r="M20" i="102"/>
  <c r="E21" i="90"/>
  <c r="I21" i="90" s="1"/>
  <c r="M21" i="90" s="1"/>
  <c r="D22" i="90"/>
  <c r="N21" i="90"/>
  <c r="L22" i="90"/>
  <c r="K23" i="90"/>
  <c r="G28" i="101"/>
  <c r="F28" i="101" s="1"/>
  <c r="H28" i="101" s="1"/>
  <c r="F27" i="101"/>
  <c r="H27" i="101" s="1"/>
  <c r="I27" i="101" s="1"/>
  <c r="G28" i="87"/>
  <c r="F28" i="87" s="1"/>
  <c r="H28" i="87" s="1"/>
  <c r="F27" i="87"/>
  <c r="H27" i="87" s="1"/>
  <c r="I27" i="87" s="1"/>
  <c r="I28" i="87" s="1"/>
  <c r="I31" i="87" s="1"/>
  <c r="D21" i="88"/>
  <c r="E21" i="88" s="1"/>
  <c r="I21" i="88" s="1"/>
  <c r="N20" i="100"/>
  <c r="E20" i="100"/>
  <c r="I20" i="100" s="1"/>
  <c r="M20" i="100" s="1"/>
  <c r="D21" i="100"/>
  <c r="N49" i="96"/>
  <c r="C22" i="88"/>
  <c r="J22" i="88" s="1"/>
  <c r="M20" i="88"/>
  <c r="O47" i="96"/>
  <c r="C23" i="88" s="1"/>
  <c r="J23" i="88" s="1"/>
  <c r="P6" i="96"/>
  <c r="O44" i="96"/>
  <c r="O28" i="96"/>
  <c r="P16" i="96"/>
  <c r="R7" i="96"/>
  <c r="N44" i="96"/>
  <c r="Q32" i="96"/>
  <c r="P37" i="96"/>
  <c r="L22" i="100"/>
  <c r="K23" i="100"/>
  <c r="K22" i="88"/>
  <c r="L21" i="88"/>
  <c r="D22" i="88"/>
  <c r="N21" i="88"/>
  <c r="D22" i="99"/>
  <c r="F22" i="99" s="1"/>
  <c r="H22" i="99" s="1"/>
  <c r="J22" i="99" s="1"/>
  <c r="K22" i="99" s="1"/>
  <c r="L22" i="99" s="1"/>
  <c r="C34" i="99"/>
  <c r="E33" i="99"/>
  <c r="B32" i="99"/>
  <c r="D31" i="99"/>
  <c r="G26" i="99"/>
  <c r="I25" i="99"/>
  <c r="E22" i="102" l="1"/>
  <c r="I22" i="102" s="1"/>
  <c r="D23" i="102"/>
  <c r="N22" i="102"/>
  <c r="L22" i="102"/>
  <c r="K23" i="102"/>
  <c r="K24" i="90"/>
  <c r="L23" i="90"/>
  <c r="M22" i="90"/>
  <c r="E22" i="90"/>
  <c r="I22" i="90" s="1"/>
  <c r="D23" i="90"/>
  <c r="N22" i="90"/>
  <c r="I28" i="101"/>
  <c r="I31" i="101" s="1"/>
  <c r="H29" i="87"/>
  <c r="H29" i="101"/>
  <c r="N50" i="96"/>
  <c r="O49" i="96"/>
  <c r="O50" i="96" s="1"/>
  <c r="N21" i="100"/>
  <c r="E21" i="100"/>
  <c r="I21" i="100" s="1"/>
  <c r="M21" i="100" s="1"/>
  <c r="D22" i="100"/>
  <c r="Q37" i="96"/>
  <c r="R32" i="96"/>
  <c r="R37" i="96" s="1"/>
  <c r="R48" i="96"/>
  <c r="P28" i="96"/>
  <c r="Q16" i="96"/>
  <c r="P47" i="96"/>
  <c r="Q6" i="96"/>
  <c r="Q48" i="96"/>
  <c r="K24" i="100"/>
  <c r="L23" i="100"/>
  <c r="M21" i="88"/>
  <c r="E22" i="88"/>
  <c r="I22" i="88" s="1"/>
  <c r="N22" i="88"/>
  <c r="D23" i="88"/>
  <c r="L22" i="88"/>
  <c r="K23" i="88"/>
  <c r="E34" i="99"/>
  <c r="C35" i="99"/>
  <c r="D23" i="99"/>
  <c r="F23" i="99" s="1"/>
  <c r="H23" i="99" s="1"/>
  <c r="J23" i="99" s="1"/>
  <c r="K23" i="99" s="1"/>
  <c r="L23" i="99" s="1"/>
  <c r="B33" i="99"/>
  <c r="D32" i="99"/>
  <c r="G27" i="99"/>
  <c r="I26" i="99"/>
  <c r="K24" i="102" l="1"/>
  <c r="L23" i="102"/>
  <c r="D24" i="102"/>
  <c r="N23" i="102"/>
  <c r="E23" i="102"/>
  <c r="I23" i="102" s="1"/>
  <c r="M22" i="102"/>
  <c r="D24" i="90"/>
  <c r="N23" i="90"/>
  <c r="E23" i="90"/>
  <c r="I23" i="90" s="1"/>
  <c r="M23" i="90" s="1"/>
  <c r="K25" i="90"/>
  <c r="L24" i="90"/>
  <c r="P49" i="96"/>
  <c r="C24" i="88"/>
  <c r="J24" i="88" s="1"/>
  <c r="K24" i="88" s="1"/>
  <c r="N22" i="100"/>
  <c r="E22" i="100"/>
  <c r="I22" i="100" s="1"/>
  <c r="M22" i="100" s="1"/>
  <c r="D23" i="100"/>
  <c r="P44" i="96"/>
  <c r="P50" i="96" s="1"/>
  <c r="Q28" i="96"/>
  <c r="R16" i="96"/>
  <c r="R28" i="96" s="1"/>
  <c r="Q44" i="96"/>
  <c r="Q47" i="96"/>
  <c r="R6" i="96"/>
  <c r="K25" i="100"/>
  <c r="L24" i="100"/>
  <c r="N23" i="88"/>
  <c r="D24" i="88"/>
  <c r="E23" i="88"/>
  <c r="I23" i="88" s="1"/>
  <c r="L23" i="88"/>
  <c r="M22" i="88"/>
  <c r="G28" i="99"/>
  <c r="I27" i="99"/>
  <c r="C36" i="99"/>
  <c r="E35" i="99"/>
  <c r="D24" i="99"/>
  <c r="F24" i="99" s="1"/>
  <c r="D33" i="99"/>
  <c r="B34" i="99"/>
  <c r="K25" i="102" l="1"/>
  <c r="L24" i="102"/>
  <c r="D25" i="102"/>
  <c r="N24" i="102"/>
  <c r="E24" i="102"/>
  <c r="I24" i="102" s="1"/>
  <c r="M23" i="102"/>
  <c r="L25" i="90"/>
  <c r="D25" i="90"/>
  <c r="N24" i="90"/>
  <c r="E24" i="90"/>
  <c r="I24" i="90" s="1"/>
  <c r="M24" i="90" s="1"/>
  <c r="Q49" i="96"/>
  <c r="Q50" i="96" s="1"/>
  <c r="C25" i="88"/>
  <c r="J25" i="88" s="1"/>
  <c r="K25" i="88" s="1"/>
  <c r="D24" i="100"/>
  <c r="E23" i="100"/>
  <c r="I23" i="100" s="1"/>
  <c r="M23" i="100" s="1"/>
  <c r="N23" i="100"/>
  <c r="R44" i="96"/>
  <c r="R47" i="96"/>
  <c r="R49" i="96" s="1"/>
  <c r="R50" i="96" s="1"/>
  <c r="L25" i="100"/>
  <c r="M23" i="88"/>
  <c r="L24" i="88"/>
  <c r="D25" i="88"/>
  <c r="N24" i="88"/>
  <c r="E24" i="88"/>
  <c r="I24" i="88" s="1"/>
  <c r="B35" i="99"/>
  <c r="D34" i="99"/>
  <c r="H24" i="99"/>
  <c r="J24" i="99" s="1"/>
  <c r="K24" i="99" s="1"/>
  <c r="L24" i="99" s="1"/>
  <c r="F25" i="99"/>
  <c r="G29" i="99"/>
  <c r="I28" i="99"/>
  <c r="C37" i="99"/>
  <c r="E36" i="99"/>
  <c r="M24" i="102" l="1"/>
  <c r="L25" i="102"/>
  <c r="F61" i="102"/>
  <c r="J61" i="102" s="1"/>
  <c r="F57" i="102"/>
  <c r="J57" i="102" s="1"/>
  <c r="F53" i="102"/>
  <c r="J53" i="102" s="1"/>
  <c r="F49" i="102"/>
  <c r="J49" i="102" s="1"/>
  <c r="F45" i="102"/>
  <c r="J45" i="102" s="1"/>
  <c r="F41" i="102"/>
  <c r="J41" i="102" s="1"/>
  <c r="F37" i="102"/>
  <c r="J37" i="102" s="1"/>
  <c r="F33" i="102"/>
  <c r="J33" i="102" s="1"/>
  <c r="F58" i="102"/>
  <c r="J58" i="102" s="1"/>
  <c r="F54" i="102"/>
  <c r="J54" i="102" s="1"/>
  <c r="F50" i="102"/>
  <c r="J50" i="102" s="1"/>
  <c r="F46" i="102"/>
  <c r="J46" i="102" s="1"/>
  <c r="F42" i="102"/>
  <c r="J42" i="102" s="1"/>
  <c r="F38" i="102"/>
  <c r="J38" i="102" s="1"/>
  <c r="F34" i="102"/>
  <c r="J34" i="102" s="1"/>
  <c r="F55" i="102"/>
  <c r="J55" i="102" s="1"/>
  <c r="F47" i="102"/>
  <c r="J47" i="102" s="1"/>
  <c r="F39" i="102"/>
  <c r="J39" i="102" s="1"/>
  <c r="F30" i="102"/>
  <c r="J30" i="102" s="1"/>
  <c r="F26" i="102"/>
  <c r="F60" i="102"/>
  <c r="J60" i="102" s="1"/>
  <c r="F52" i="102"/>
  <c r="J52" i="102" s="1"/>
  <c r="F44" i="102"/>
  <c r="J44" i="102" s="1"/>
  <c r="F36" i="102"/>
  <c r="J36" i="102" s="1"/>
  <c r="F31" i="102"/>
  <c r="J31" i="102" s="1"/>
  <c r="F27" i="102"/>
  <c r="J27" i="102" s="1"/>
  <c r="F59" i="102"/>
  <c r="J59" i="102" s="1"/>
  <c r="F51" i="102"/>
  <c r="J51" i="102" s="1"/>
  <c r="F43" i="102"/>
  <c r="J43" i="102" s="1"/>
  <c r="F35" i="102"/>
  <c r="J35" i="102" s="1"/>
  <c r="F28" i="102"/>
  <c r="J28" i="102" s="1"/>
  <c r="D26" i="102"/>
  <c r="F32" i="102"/>
  <c r="J32" i="102" s="1"/>
  <c r="N25" i="102"/>
  <c r="F56" i="102"/>
  <c r="J56" i="102" s="1"/>
  <c r="F40" i="102"/>
  <c r="J40" i="102" s="1"/>
  <c r="F29" i="102"/>
  <c r="J29" i="102" s="1"/>
  <c r="F48" i="102"/>
  <c r="J48" i="102" s="1"/>
  <c r="E25" i="102"/>
  <c r="I25" i="102" s="1"/>
  <c r="F61" i="90"/>
  <c r="J61" i="90" s="1"/>
  <c r="F57" i="90"/>
  <c r="J57" i="90" s="1"/>
  <c r="F53" i="90"/>
  <c r="J53" i="90" s="1"/>
  <c r="F49" i="90"/>
  <c r="J49" i="90" s="1"/>
  <c r="F45" i="90"/>
  <c r="J45" i="90" s="1"/>
  <c r="F41" i="90"/>
  <c r="J41" i="90" s="1"/>
  <c r="F37" i="90"/>
  <c r="J37" i="90" s="1"/>
  <c r="F33" i="90"/>
  <c r="J33" i="90" s="1"/>
  <c r="F58" i="90"/>
  <c r="J58" i="90" s="1"/>
  <c r="F54" i="90"/>
  <c r="J54" i="90" s="1"/>
  <c r="F50" i="90"/>
  <c r="J50" i="90" s="1"/>
  <c r="F46" i="90"/>
  <c r="J46" i="90" s="1"/>
  <c r="F42" i="90"/>
  <c r="J42" i="90" s="1"/>
  <c r="F38" i="90"/>
  <c r="J38" i="90" s="1"/>
  <c r="F34" i="90"/>
  <c r="J34" i="90" s="1"/>
  <c r="F55" i="90"/>
  <c r="J55" i="90" s="1"/>
  <c r="F47" i="90"/>
  <c r="J47" i="90" s="1"/>
  <c r="F39" i="90"/>
  <c r="J39" i="90" s="1"/>
  <c r="F30" i="90"/>
  <c r="J30" i="90" s="1"/>
  <c r="F26" i="90"/>
  <c r="F60" i="90"/>
  <c r="J60" i="90" s="1"/>
  <c r="F52" i="90"/>
  <c r="J52" i="90" s="1"/>
  <c r="F44" i="90"/>
  <c r="J44" i="90" s="1"/>
  <c r="F36" i="90"/>
  <c r="J36" i="90" s="1"/>
  <c r="F31" i="90"/>
  <c r="J31" i="90" s="1"/>
  <c r="F27" i="90"/>
  <c r="J27" i="90" s="1"/>
  <c r="F51" i="90"/>
  <c r="J51" i="90" s="1"/>
  <c r="F35" i="90"/>
  <c r="J35" i="90" s="1"/>
  <c r="F28" i="90"/>
  <c r="J28" i="90" s="1"/>
  <c r="D26" i="90"/>
  <c r="F59" i="90"/>
  <c r="J59" i="90" s="1"/>
  <c r="F56" i="90"/>
  <c r="J56" i="90" s="1"/>
  <c r="F40" i="90"/>
  <c r="J40" i="90" s="1"/>
  <c r="F48" i="90"/>
  <c r="J48" i="90" s="1"/>
  <c r="F32" i="90"/>
  <c r="J32" i="90" s="1"/>
  <c r="N25" i="90"/>
  <c r="F43" i="90"/>
  <c r="J43" i="90" s="1"/>
  <c r="F29" i="90"/>
  <c r="J29" i="90" s="1"/>
  <c r="E25" i="90"/>
  <c r="I25" i="90" s="1"/>
  <c r="M25" i="90" s="1"/>
  <c r="E24" i="100"/>
  <c r="I24" i="100" s="1"/>
  <c r="M24" i="100" s="1"/>
  <c r="N24" i="100"/>
  <c r="D25" i="100"/>
  <c r="L25" i="88"/>
  <c r="F61" i="88"/>
  <c r="J61" i="88" s="1"/>
  <c r="F57" i="88"/>
  <c r="J57" i="88" s="1"/>
  <c r="F53" i="88"/>
  <c r="J53" i="88" s="1"/>
  <c r="F49" i="88"/>
  <c r="J49" i="88" s="1"/>
  <c r="F45" i="88"/>
  <c r="J45" i="88" s="1"/>
  <c r="F41" i="88"/>
  <c r="J41" i="88" s="1"/>
  <c r="F37" i="88"/>
  <c r="J37" i="88" s="1"/>
  <c r="F33" i="88"/>
  <c r="J33" i="88" s="1"/>
  <c r="F58" i="88"/>
  <c r="J58" i="88" s="1"/>
  <c r="F54" i="88"/>
  <c r="J54" i="88" s="1"/>
  <c r="F50" i="88"/>
  <c r="J50" i="88" s="1"/>
  <c r="F46" i="88"/>
  <c r="J46" i="88" s="1"/>
  <c r="F42" i="88"/>
  <c r="J42" i="88" s="1"/>
  <c r="F38" i="88"/>
  <c r="J38" i="88" s="1"/>
  <c r="F34" i="88"/>
  <c r="J34" i="88" s="1"/>
  <c r="F59" i="88"/>
  <c r="J59" i="88" s="1"/>
  <c r="F55" i="88"/>
  <c r="J55" i="88" s="1"/>
  <c r="F51" i="88"/>
  <c r="J51" i="88" s="1"/>
  <c r="F47" i="88"/>
  <c r="J47" i="88" s="1"/>
  <c r="F43" i="88"/>
  <c r="J43" i="88" s="1"/>
  <c r="F39" i="88"/>
  <c r="J39" i="88" s="1"/>
  <c r="F35" i="88"/>
  <c r="J35" i="88" s="1"/>
  <c r="F31" i="88"/>
  <c r="J31" i="88" s="1"/>
  <c r="F60" i="88"/>
  <c r="J60" i="88" s="1"/>
  <c r="F44" i="88"/>
  <c r="J44" i="88" s="1"/>
  <c r="F27" i="88"/>
  <c r="J27" i="88" s="1"/>
  <c r="F48" i="88"/>
  <c r="J48" i="88" s="1"/>
  <c r="F32" i="88"/>
  <c r="J32" i="88" s="1"/>
  <c r="F28" i="88"/>
  <c r="J28" i="88" s="1"/>
  <c r="D26" i="88"/>
  <c r="F52" i="88"/>
  <c r="J52" i="88" s="1"/>
  <c r="F36" i="88"/>
  <c r="J36" i="88" s="1"/>
  <c r="F29" i="88"/>
  <c r="J29" i="88" s="1"/>
  <c r="N25" i="88"/>
  <c r="F26" i="88"/>
  <c r="F40" i="88"/>
  <c r="J40" i="88" s="1"/>
  <c r="F56" i="88"/>
  <c r="J56" i="88" s="1"/>
  <c r="F30" i="88"/>
  <c r="J30" i="88" s="1"/>
  <c r="E25" i="88"/>
  <c r="I25" i="88" s="1"/>
  <c r="M24" i="88"/>
  <c r="C38" i="99"/>
  <c r="E37" i="99"/>
  <c r="G30" i="99"/>
  <c r="I29" i="99"/>
  <c r="H25" i="99"/>
  <c r="J25" i="99" s="1"/>
  <c r="K25" i="99" s="1"/>
  <c r="L25" i="99" s="1"/>
  <c r="F26" i="99"/>
  <c r="B36" i="99"/>
  <c r="D35" i="99"/>
  <c r="M25" i="102" l="1"/>
  <c r="D27" i="102"/>
  <c r="E26" i="102"/>
  <c r="J26" i="102"/>
  <c r="K26" i="102" s="1"/>
  <c r="G26" i="102"/>
  <c r="N26" i="102" s="1"/>
  <c r="D27" i="90"/>
  <c r="E26" i="90"/>
  <c r="J26" i="90"/>
  <c r="K26" i="90" s="1"/>
  <c r="G26" i="90"/>
  <c r="F49" i="100"/>
  <c r="J49" i="100" s="1"/>
  <c r="F50" i="100"/>
  <c r="J50" i="100" s="1"/>
  <c r="F34" i="100"/>
  <c r="J34" i="100" s="1"/>
  <c r="F36" i="100"/>
  <c r="J36" i="100" s="1"/>
  <c r="F48" i="100"/>
  <c r="J48" i="100" s="1"/>
  <c r="F44" i="100"/>
  <c r="J44" i="100" s="1"/>
  <c r="F60" i="100"/>
  <c r="J60" i="100" s="1"/>
  <c r="F52" i="100"/>
  <c r="J52" i="100" s="1"/>
  <c r="F43" i="100"/>
  <c r="J43" i="100" s="1"/>
  <c r="F61" i="100"/>
  <c r="J61" i="100" s="1"/>
  <c r="F45" i="100"/>
  <c r="J45" i="100" s="1"/>
  <c r="F46" i="100"/>
  <c r="J46" i="100" s="1"/>
  <c r="F55" i="100"/>
  <c r="J55" i="100" s="1"/>
  <c r="F35" i="100"/>
  <c r="J35" i="100" s="1"/>
  <c r="F41" i="100"/>
  <c r="J41" i="100" s="1"/>
  <c r="F33" i="100"/>
  <c r="J33" i="100" s="1"/>
  <c r="F59" i="100"/>
  <c r="J59" i="100" s="1"/>
  <c r="F51" i="100"/>
  <c r="J51" i="100" s="1"/>
  <c r="F32" i="100"/>
  <c r="J32" i="100" s="1"/>
  <c r="F57" i="100"/>
  <c r="J57" i="100" s="1"/>
  <c r="F58" i="100"/>
  <c r="J58" i="100" s="1"/>
  <c r="F42" i="100"/>
  <c r="J42" i="100" s="1"/>
  <c r="F47" i="100"/>
  <c r="J47" i="100" s="1"/>
  <c r="F30" i="100"/>
  <c r="J30" i="100" s="1"/>
  <c r="F39" i="100"/>
  <c r="J39" i="100" s="1"/>
  <c r="F31" i="100"/>
  <c r="J31" i="100" s="1"/>
  <c r="F40" i="100"/>
  <c r="J40" i="100" s="1"/>
  <c r="F29" i="100"/>
  <c r="J29" i="100" s="1"/>
  <c r="F28" i="100"/>
  <c r="J28" i="100" s="1"/>
  <c r="F53" i="100"/>
  <c r="J53" i="100" s="1"/>
  <c r="F54" i="100"/>
  <c r="J54" i="100" s="1"/>
  <c r="F38" i="100"/>
  <c r="J38" i="100" s="1"/>
  <c r="F37" i="100"/>
  <c r="J37" i="100" s="1"/>
  <c r="F26" i="100"/>
  <c r="D26" i="100"/>
  <c r="N25" i="100"/>
  <c r="F56" i="100"/>
  <c r="J56" i="100" s="1"/>
  <c r="F27" i="100"/>
  <c r="J27" i="100" s="1"/>
  <c r="E25" i="100"/>
  <c r="I25" i="100" s="1"/>
  <c r="M25" i="100" s="1"/>
  <c r="G26" i="88"/>
  <c r="J26" i="88"/>
  <c r="K26" i="88" s="1"/>
  <c r="M25" i="88"/>
  <c r="D27" i="88"/>
  <c r="E26" i="88"/>
  <c r="B37" i="99"/>
  <c r="D36" i="99"/>
  <c r="H26" i="99"/>
  <c r="J26" i="99" s="1"/>
  <c r="K26" i="99" s="1"/>
  <c r="L26" i="99" s="1"/>
  <c r="F27" i="99"/>
  <c r="C39" i="99"/>
  <c r="E38" i="99"/>
  <c r="G31" i="99"/>
  <c r="I30" i="99"/>
  <c r="D28" i="102" l="1"/>
  <c r="E27" i="102"/>
  <c r="K27" i="102"/>
  <c r="L26" i="102"/>
  <c r="G27" i="102"/>
  <c r="H26" i="102"/>
  <c r="I26" i="102"/>
  <c r="G27" i="90"/>
  <c r="H26" i="90"/>
  <c r="I26" i="90" s="1"/>
  <c r="D28" i="90"/>
  <c r="N27" i="90"/>
  <c r="E27" i="90"/>
  <c r="K27" i="90"/>
  <c r="L26" i="90"/>
  <c r="N26" i="90"/>
  <c r="J26" i="100"/>
  <c r="K26" i="100" s="1"/>
  <c r="G26" i="100"/>
  <c r="E26" i="100"/>
  <c r="D27" i="100"/>
  <c r="N26" i="88"/>
  <c r="K27" i="88"/>
  <c r="L26" i="88"/>
  <c r="D28" i="88"/>
  <c r="E27" i="88"/>
  <c r="H26" i="88"/>
  <c r="I26" i="88" s="1"/>
  <c r="G27" i="88"/>
  <c r="H27" i="99"/>
  <c r="J27" i="99" s="1"/>
  <c r="K27" i="99" s="1"/>
  <c r="L27" i="99" s="1"/>
  <c r="F28" i="99"/>
  <c r="B38" i="99"/>
  <c r="D37" i="99"/>
  <c r="E39" i="99"/>
  <c r="C40" i="99"/>
  <c r="G32" i="99"/>
  <c r="I31" i="99"/>
  <c r="G28" i="102" l="1"/>
  <c r="H27" i="102"/>
  <c r="I27" i="102"/>
  <c r="M26" i="102"/>
  <c r="N27" i="102"/>
  <c r="K28" i="102"/>
  <c r="L27" i="102"/>
  <c r="D29" i="102"/>
  <c r="N28" i="102"/>
  <c r="E28" i="102"/>
  <c r="M26" i="90"/>
  <c r="G28" i="90"/>
  <c r="H27" i="90"/>
  <c r="I27" i="90" s="1"/>
  <c r="K28" i="90"/>
  <c r="L27" i="90"/>
  <c r="D29" i="90"/>
  <c r="E28" i="90"/>
  <c r="G27" i="100"/>
  <c r="N26" i="100"/>
  <c r="H26" i="100"/>
  <c r="I26" i="100" s="1"/>
  <c r="D28" i="100"/>
  <c r="E27" i="100"/>
  <c r="L26" i="100"/>
  <c r="K27" i="100"/>
  <c r="M26" i="88"/>
  <c r="K28" i="88"/>
  <c r="L27" i="88"/>
  <c r="G28" i="88"/>
  <c r="H27" i="88"/>
  <c r="I27" i="88" s="1"/>
  <c r="D29" i="88"/>
  <c r="E28" i="88"/>
  <c r="N27" i="88"/>
  <c r="D38" i="99"/>
  <c r="B39" i="99"/>
  <c r="C41" i="99"/>
  <c r="E40" i="99"/>
  <c r="G33" i="99"/>
  <c r="I32" i="99"/>
  <c r="H28" i="99"/>
  <c r="J28" i="99" s="1"/>
  <c r="K28" i="99" s="1"/>
  <c r="L28" i="99" s="1"/>
  <c r="F29" i="99"/>
  <c r="K29" i="102" l="1"/>
  <c r="L28" i="102"/>
  <c r="D30" i="102"/>
  <c r="E29" i="102"/>
  <c r="H28" i="102"/>
  <c r="G29" i="102"/>
  <c r="I28" i="102"/>
  <c r="M27" i="102"/>
  <c r="H28" i="90"/>
  <c r="I28" i="90" s="1"/>
  <c r="G29" i="90"/>
  <c r="N28" i="90"/>
  <c r="K29" i="90"/>
  <c r="L28" i="90"/>
  <c r="M27" i="90"/>
  <c r="D30" i="90"/>
  <c r="E29" i="90"/>
  <c r="M26" i="100"/>
  <c r="K28" i="100"/>
  <c r="L27" i="100"/>
  <c r="D29" i="100"/>
  <c r="E28" i="100"/>
  <c r="N27" i="100"/>
  <c r="H27" i="100"/>
  <c r="I27" i="100" s="1"/>
  <c r="G28" i="100"/>
  <c r="K29" i="88"/>
  <c r="L28" i="88"/>
  <c r="N28" i="88"/>
  <c r="D30" i="88"/>
  <c r="E29" i="88"/>
  <c r="G29" i="88"/>
  <c r="H28" i="88"/>
  <c r="I28" i="88" s="1"/>
  <c r="M27" i="88"/>
  <c r="H29" i="99"/>
  <c r="J29" i="99" s="1"/>
  <c r="K29" i="99" s="1"/>
  <c r="L29" i="99" s="1"/>
  <c r="F30" i="99"/>
  <c r="B40" i="99"/>
  <c r="D39" i="99"/>
  <c r="G34" i="99"/>
  <c r="I33" i="99"/>
  <c r="E41" i="99"/>
  <c r="C42" i="99"/>
  <c r="H29" i="102" l="1"/>
  <c r="I29" i="102" s="1"/>
  <c r="G30" i="102"/>
  <c r="K30" i="102"/>
  <c r="L29" i="102"/>
  <c r="M28" i="102"/>
  <c r="N29" i="102"/>
  <c r="D31" i="102"/>
  <c r="E30" i="102"/>
  <c r="H29" i="90"/>
  <c r="I29" i="90" s="1"/>
  <c r="G30" i="90"/>
  <c r="D31" i="90"/>
  <c r="E30" i="90"/>
  <c r="K30" i="90"/>
  <c r="L29" i="90"/>
  <c r="M28" i="90"/>
  <c r="N29" i="90"/>
  <c r="H28" i="100"/>
  <c r="I28" i="100" s="1"/>
  <c r="G29" i="100"/>
  <c r="D30" i="100"/>
  <c r="E29" i="100"/>
  <c r="N28" i="100"/>
  <c r="M27" i="100"/>
  <c r="K29" i="100"/>
  <c r="L28" i="100"/>
  <c r="N29" i="88"/>
  <c r="M28" i="88"/>
  <c r="H29" i="88"/>
  <c r="I29" i="88" s="1"/>
  <c r="G30" i="88"/>
  <c r="D31" i="88"/>
  <c r="E30" i="88"/>
  <c r="K30" i="88"/>
  <c r="L29" i="88"/>
  <c r="C43" i="99"/>
  <c r="E42" i="99"/>
  <c r="E70" i="99" s="1"/>
  <c r="C71" i="99"/>
  <c r="G35" i="99"/>
  <c r="I34" i="99"/>
  <c r="D40" i="99"/>
  <c r="B41" i="99"/>
  <c r="H30" i="99"/>
  <c r="F31" i="99"/>
  <c r="D32" i="102" l="1"/>
  <c r="E31" i="102"/>
  <c r="G31" i="102"/>
  <c r="H30" i="102"/>
  <c r="I30" i="102" s="1"/>
  <c r="M29" i="102"/>
  <c r="K31" i="102"/>
  <c r="N31" i="102" s="1"/>
  <c r="L30" i="102"/>
  <c r="N30" i="102"/>
  <c r="G31" i="90"/>
  <c r="H30" i="90"/>
  <c r="I30" i="90" s="1"/>
  <c r="D32" i="90"/>
  <c r="E31" i="90"/>
  <c r="M29" i="90"/>
  <c r="K31" i="90"/>
  <c r="L30" i="90"/>
  <c r="N30" i="90"/>
  <c r="M28" i="100"/>
  <c r="K30" i="100"/>
  <c r="L29" i="100"/>
  <c r="D31" i="100"/>
  <c r="E30" i="100"/>
  <c r="N29" i="100"/>
  <c r="H29" i="100"/>
  <c r="I29" i="100" s="1"/>
  <c r="G30" i="100"/>
  <c r="G31" i="88"/>
  <c r="H30" i="88"/>
  <c r="I30" i="88" s="1"/>
  <c r="K31" i="88"/>
  <c r="L30" i="88"/>
  <c r="D32" i="88"/>
  <c r="E31" i="88"/>
  <c r="M29" i="88"/>
  <c r="N30" i="88"/>
  <c r="J30" i="99"/>
  <c r="K30" i="99" s="1"/>
  <c r="H31" i="99"/>
  <c r="J31" i="99" s="1"/>
  <c r="K31" i="99" s="1"/>
  <c r="F32" i="99"/>
  <c r="B42" i="99"/>
  <c r="D41" i="99"/>
  <c r="G36" i="99"/>
  <c r="I35" i="99"/>
  <c r="E43" i="99"/>
  <c r="C44" i="99"/>
  <c r="M30" i="102" l="1"/>
  <c r="K32" i="102"/>
  <c r="L31" i="102"/>
  <c r="H31" i="102"/>
  <c r="I31" i="102" s="1"/>
  <c r="G32" i="102"/>
  <c r="D33" i="102"/>
  <c r="E32" i="102"/>
  <c r="M30" i="90"/>
  <c r="H31" i="90"/>
  <c r="I31" i="90" s="1"/>
  <c r="G32" i="90"/>
  <c r="K32" i="90"/>
  <c r="L31" i="90"/>
  <c r="N31" i="90"/>
  <c r="D33" i="90"/>
  <c r="E32" i="90"/>
  <c r="D32" i="100"/>
  <c r="E31" i="100"/>
  <c r="H30" i="100"/>
  <c r="I30" i="100" s="1"/>
  <c r="G31" i="100"/>
  <c r="N30" i="100"/>
  <c r="M29" i="100"/>
  <c r="K31" i="100"/>
  <c r="L30" i="100"/>
  <c r="N31" i="88"/>
  <c r="D33" i="88"/>
  <c r="E32" i="88"/>
  <c r="K32" i="88"/>
  <c r="L31" i="88"/>
  <c r="M30" i="88"/>
  <c r="G32" i="88"/>
  <c r="H31" i="88"/>
  <c r="I31" i="88" s="1"/>
  <c r="L30" i="99"/>
  <c r="C45" i="99"/>
  <c r="E44" i="99"/>
  <c r="G37" i="99"/>
  <c r="I36" i="99"/>
  <c r="H32" i="99"/>
  <c r="J32" i="99" s="1"/>
  <c r="K32" i="99" s="1"/>
  <c r="L32" i="99" s="1"/>
  <c r="F33" i="99"/>
  <c r="D42" i="99"/>
  <c r="B43" i="99"/>
  <c r="B71" i="99"/>
  <c r="L31" i="99"/>
  <c r="H32" i="102" l="1"/>
  <c r="I32" i="102" s="1"/>
  <c r="G33" i="102"/>
  <c r="N32" i="102"/>
  <c r="K33" i="102"/>
  <c r="L32" i="102"/>
  <c r="D34" i="102"/>
  <c r="E33" i="102"/>
  <c r="M31" i="102"/>
  <c r="M31" i="90"/>
  <c r="K33" i="90"/>
  <c r="L32" i="90"/>
  <c r="D34" i="90"/>
  <c r="E33" i="90"/>
  <c r="H32" i="90"/>
  <c r="I32" i="90" s="1"/>
  <c r="G33" i="90"/>
  <c r="N32" i="90"/>
  <c r="M30" i="100"/>
  <c r="K32" i="100"/>
  <c r="L31" i="100"/>
  <c r="G32" i="100"/>
  <c r="H31" i="100"/>
  <c r="I31" i="100" s="1"/>
  <c r="N31" i="100"/>
  <c r="D33" i="100"/>
  <c r="E32" i="100"/>
  <c r="M31" i="88"/>
  <c r="K33" i="88"/>
  <c r="L32" i="88"/>
  <c r="D34" i="88"/>
  <c r="E33" i="88"/>
  <c r="H32" i="88"/>
  <c r="I32" i="88" s="1"/>
  <c r="G33" i="88"/>
  <c r="N32" i="88"/>
  <c r="E45" i="99"/>
  <c r="C46" i="99"/>
  <c r="B44" i="99"/>
  <c r="D43" i="99"/>
  <c r="G38" i="99"/>
  <c r="I37" i="99"/>
  <c r="D70" i="99"/>
  <c r="H33" i="99"/>
  <c r="J33" i="99" s="1"/>
  <c r="K33" i="99" s="1"/>
  <c r="L33" i="99" s="1"/>
  <c r="F34" i="99"/>
  <c r="D35" i="102" l="1"/>
  <c r="E34" i="102"/>
  <c r="K34" i="102"/>
  <c r="L33" i="102"/>
  <c r="G34" i="102"/>
  <c r="H33" i="102"/>
  <c r="M32" i="102"/>
  <c r="I33" i="102"/>
  <c r="N33" i="102"/>
  <c r="G34" i="90"/>
  <c r="H33" i="90"/>
  <c r="I33" i="90" s="1"/>
  <c r="D35" i="90"/>
  <c r="E34" i="90"/>
  <c r="K34" i="90"/>
  <c r="L33" i="90"/>
  <c r="M32" i="90"/>
  <c r="N33" i="90"/>
  <c r="E33" i="100"/>
  <c r="D34" i="100"/>
  <c r="N32" i="100"/>
  <c r="G33" i="100"/>
  <c r="H32" i="100"/>
  <c r="I32" i="100" s="1"/>
  <c r="M31" i="100"/>
  <c r="L32" i="100"/>
  <c r="M32" i="100" s="1"/>
  <c r="K33" i="100"/>
  <c r="N33" i="88"/>
  <c r="D35" i="88"/>
  <c r="E34" i="88"/>
  <c r="G34" i="88"/>
  <c r="H33" i="88"/>
  <c r="I33" i="88" s="1"/>
  <c r="K34" i="88"/>
  <c r="L33" i="88"/>
  <c r="M32" i="88"/>
  <c r="H34" i="99"/>
  <c r="J34" i="99" s="1"/>
  <c r="K34" i="99" s="1"/>
  <c r="L34" i="99" s="1"/>
  <c r="F35" i="99"/>
  <c r="D44" i="99"/>
  <c r="B45" i="99"/>
  <c r="G39" i="99"/>
  <c r="I38" i="99"/>
  <c r="C47" i="99"/>
  <c r="E46" i="99"/>
  <c r="M33" i="102" l="1"/>
  <c r="G35" i="102"/>
  <c r="H34" i="102"/>
  <c r="I34" i="102" s="1"/>
  <c r="N34" i="102"/>
  <c r="K35" i="102"/>
  <c r="L34" i="102"/>
  <c r="D36" i="102"/>
  <c r="N35" i="102"/>
  <c r="E35" i="102"/>
  <c r="M33" i="90"/>
  <c r="G35" i="90"/>
  <c r="H34" i="90"/>
  <c r="I34" i="90" s="1"/>
  <c r="N34" i="90"/>
  <c r="K35" i="90"/>
  <c r="L34" i="90"/>
  <c r="D36" i="90"/>
  <c r="N35" i="90"/>
  <c r="E35" i="90"/>
  <c r="K34" i="100"/>
  <c r="L33" i="100"/>
  <c r="H33" i="100"/>
  <c r="I33" i="100" s="1"/>
  <c r="G34" i="100"/>
  <c r="N33" i="100"/>
  <c r="D35" i="100"/>
  <c r="E34" i="100"/>
  <c r="K35" i="88"/>
  <c r="L34" i="88"/>
  <c r="M33" i="88"/>
  <c r="N34" i="88"/>
  <c r="G35" i="88"/>
  <c r="N35" i="88" s="1"/>
  <c r="H34" i="88"/>
  <c r="I34" i="88" s="1"/>
  <c r="D36" i="88"/>
  <c r="E35" i="88"/>
  <c r="B46" i="99"/>
  <c r="D45" i="99"/>
  <c r="H35" i="99"/>
  <c r="J35" i="99" s="1"/>
  <c r="K35" i="99" s="1"/>
  <c r="L35" i="99" s="1"/>
  <c r="F36" i="99"/>
  <c r="E47" i="99"/>
  <c r="C48" i="99"/>
  <c r="G40" i="99"/>
  <c r="I39" i="99"/>
  <c r="K36" i="102" l="1"/>
  <c r="L35" i="102"/>
  <c r="D37" i="102"/>
  <c r="E36" i="102"/>
  <c r="H35" i="102"/>
  <c r="G36" i="102"/>
  <c r="I35" i="102"/>
  <c r="M34" i="102"/>
  <c r="K36" i="90"/>
  <c r="L35" i="90"/>
  <c r="D37" i="90"/>
  <c r="E36" i="90"/>
  <c r="H35" i="90"/>
  <c r="G36" i="90"/>
  <c r="I35" i="90"/>
  <c r="M34" i="90"/>
  <c r="G35" i="100"/>
  <c r="H34" i="100"/>
  <c r="I34" i="100" s="1"/>
  <c r="D36" i="100"/>
  <c r="E35" i="100"/>
  <c r="M33" i="100"/>
  <c r="N34" i="100"/>
  <c r="K35" i="100"/>
  <c r="L34" i="100"/>
  <c r="M34" i="88"/>
  <c r="H35" i="88"/>
  <c r="I35" i="88" s="1"/>
  <c r="G36" i="88"/>
  <c r="D37" i="88"/>
  <c r="E36" i="88"/>
  <c r="K36" i="88"/>
  <c r="L35" i="88"/>
  <c r="G41" i="99"/>
  <c r="I40" i="99"/>
  <c r="H36" i="99"/>
  <c r="J36" i="99" s="1"/>
  <c r="K36" i="99" s="1"/>
  <c r="L36" i="99" s="1"/>
  <c r="F37" i="99"/>
  <c r="D46" i="99"/>
  <c r="B47" i="99"/>
  <c r="C49" i="99"/>
  <c r="E48" i="99"/>
  <c r="M35" i="102" l="1"/>
  <c r="H36" i="102"/>
  <c r="I36" i="102" s="1"/>
  <c r="G37" i="102"/>
  <c r="N36" i="102"/>
  <c r="K37" i="102"/>
  <c r="L36" i="102"/>
  <c r="D38" i="102"/>
  <c r="E37" i="102"/>
  <c r="M35" i="90"/>
  <c r="K37" i="90"/>
  <c r="L36" i="90"/>
  <c r="H36" i="90"/>
  <c r="I36" i="90" s="1"/>
  <c r="G37" i="90"/>
  <c r="N36" i="90"/>
  <c r="D38" i="90"/>
  <c r="E37" i="90"/>
  <c r="M34" i="100"/>
  <c r="L35" i="100"/>
  <c r="K36" i="100"/>
  <c r="D37" i="100"/>
  <c r="E36" i="100"/>
  <c r="N35" i="100"/>
  <c r="H35" i="100"/>
  <c r="I35" i="100" s="1"/>
  <c r="G36" i="100"/>
  <c r="M35" i="88"/>
  <c r="H36" i="88"/>
  <c r="I36" i="88" s="1"/>
  <c r="G37" i="88"/>
  <c r="K37" i="88"/>
  <c r="L36" i="88"/>
  <c r="N36" i="88"/>
  <c r="D38" i="88"/>
  <c r="E37" i="88"/>
  <c r="L3" i="88" s="1"/>
  <c r="B48" i="99"/>
  <c r="D47" i="99"/>
  <c r="E49" i="99"/>
  <c r="C50" i="99"/>
  <c r="H37" i="99"/>
  <c r="J37" i="99" s="1"/>
  <c r="K37" i="99" s="1"/>
  <c r="L37" i="99" s="1"/>
  <c r="F38" i="99"/>
  <c r="G42" i="99"/>
  <c r="I41" i="99"/>
  <c r="K38" i="102" l="1"/>
  <c r="L37" i="102"/>
  <c r="D39" i="102"/>
  <c r="E38" i="102"/>
  <c r="N37" i="102"/>
  <c r="M36" i="102"/>
  <c r="G38" i="102"/>
  <c r="H37" i="102"/>
  <c r="I37" i="102" s="1"/>
  <c r="G38" i="90"/>
  <c r="H37" i="90"/>
  <c r="D39" i="90"/>
  <c r="E38" i="90"/>
  <c r="K38" i="90"/>
  <c r="L37" i="90"/>
  <c r="N37" i="90"/>
  <c r="I37" i="90"/>
  <c r="M36" i="90"/>
  <c r="H36" i="100"/>
  <c r="I36" i="100" s="1"/>
  <c r="G37" i="100"/>
  <c r="N36" i="100"/>
  <c r="D38" i="100"/>
  <c r="E37" i="100"/>
  <c r="L4" i="88" s="1"/>
  <c r="L36" i="100"/>
  <c r="K37" i="100"/>
  <c r="M35" i="100"/>
  <c r="L5" i="88"/>
  <c r="D39" i="88"/>
  <c r="E38" i="88"/>
  <c r="M36" i="88"/>
  <c r="K38" i="88"/>
  <c r="L37" i="88"/>
  <c r="N3" i="88" s="1"/>
  <c r="N37" i="88"/>
  <c r="G38" i="88"/>
  <c r="H37" i="88"/>
  <c r="C51" i="99"/>
  <c r="E50" i="99"/>
  <c r="G43" i="99"/>
  <c r="G71" i="99"/>
  <c r="I42" i="99"/>
  <c r="H38" i="99"/>
  <c r="J38" i="99" s="1"/>
  <c r="K38" i="99" s="1"/>
  <c r="L38" i="99" s="1"/>
  <c r="F39" i="99"/>
  <c r="D48" i="99"/>
  <c r="B49" i="99"/>
  <c r="D40" i="102" l="1"/>
  <c r="E39" i="102"/>
  <c r="G39" i="102"/>
  <c r="H38" i="102"/>
  <c r="I38" i="102"/>
  <c r="M37" i="102"/>
  <c r="N38" i="102"/>
  <c r="K39" i="102"/>
  <c r="N39" i="102" s="1"/>
  <c r="L38" i="102"/>
  <c r="K39" i="90"/>
  <c r="L38" i="90"/>
  <c r="I38" i="90"/>
  <c r="M37" i="90"/>
  <c r="D40" i="90"/>
  <c r="E39" i="90"/>
  <c r="N38" i="90"/>
  <c r="G39" i="90"/>
  <c r="H38" i="90"/>
  <c r="M36" i="100"/>
  <c r="K38" i="100"/>
  <c r="L37" i="100"/>
  <c r="E38" i="100"/>
  <c r="D39" i="100"/>
  <c r="N37" i="100"/>
  <c r="G38" i="100"/>
  <c r="H37" i="100"/>
  <c r="I37" i="88"/>
  <c r="M37" i="88" s="1"/>
  <c r="M3" i="88"/>
  <c r="G39" i="88"/>
  <c r="H38" i="88"/>
  <c r="I38" i="88" s="1"/>
  <c r="K39" i="88"/>
  <c r="L38" i="88"/>
  <c r="N38" i="88"/>
  <c r="D40" i="88"/>
  <c r="E39" i="88"/>
  <c r="I71" i="99"/>
  <c r="G44" i="99"/>
  <c r="I43" i="99"/>
  <c r="B50" i="99"/>
  <c r="D49" i="99"/>
  <c r="H39" i="99"/>
  <c r="J39" i="99" s="1"/>
  <c r="K39" i="99" s="1"/>
  <c r="L39" i="99" s="1"/>
  <c r="F40" i="99"/>
  <c r="E51" i="99"/>
  <c r="C52" i="99"/>
  <c r="K40" i="102" l="1"/>
  <c r="L39" i="102"/>
  <c r="M38" i="102"/>
  <c r="G40" i="102"/>
  <c r="H39" i="102"/>
  <c r="I39" i="102" s="1"/>
  <c r="D41" i="102"/>
  <c r="N40" i="102"/>
  <c r="E40" i="102"/>
  <c r="G40" i="90"/>
  <c r="H39" i="90"/>
  <c r="N39" i="90"/>
  <c r="M38" i="90"/>
  <c r="D41" i="90"/>
  <c r="E40" i="90"/>
  <c r="I39" i="90"/>
  <c r="K40" i="90"/>
  <c r="L39" i="90"/>
  <c r="I37" i="100"/>
  <c r="M37" i="100" s="1"/>
  <c r="M4" i="88"/>
  <c r="G39" i="100"/>
  <c r="H38" i="100"/>
  <c r="I38" i="100" s="1"/>
  <c r="N38" i="100"/>
  <c r="N4" i="88"/>
  <c r="N5" i="88" s="1"/>
  <c r="K39" i="100"/>
  <c r="L38" i="100"/>
  <c r="D40" i="100"/>
  <c r="E39" i="100"/>
  <c r="N39" i="88"/>
  <c r="O3" i="88"/>
  <c r="M38" i="88"/>
  <c r="G40" i="88"/>
  <c r="H39" i="88"/>
  <c r="I39" i="88" s="1"/>
  <c r="D41" i="88"/>
  <c r="E40" i="88"/>
  <c r="K40" i="88"/>
  <c r="L39" i="88"/>
  <c r="G45" i="99"/>
  <c r="I44" i="99"/>
  <c r="H40" i="99"/>
  <c r="J40" i="99" s="1"/>
  <c r="K40" i="99" s="1"/>
  <c r="L40" i="99" s="1"/>
  <c r="F41" i="99"/>
  <c r="D50" i="99"/>
  <c r="B51" i="99"/>
  <c r="C53" i="99"/>
  <c r="E52" i="99"/>
  <c r="M39" i="102" l="1"/>
  <c r="G41" i="102"/>
  <c r="H40" i="102"/>
  <c r="I40" i="102" s="1"/>
  <c r="K41" i="102"/>
  <c r="L40" i="102"/>
  <c r="D42" i="102"/>
  <c r="E41" i="102"/>
  <c r="K41" i="90"/>
  <c r="L40" i="90"/>
  <c r="N40" i="90"/>
  <c r="D42" i="90"/>
  <c r="E41" i="90"/>
  <c r="G41" i="90"/>
  <c r="H40" i="90"/>
  <c r="I40" i="90" s="1"/>
  <c r="M39" i="90"/>
  <c r="L39" i="100"/>
  <c r="K40" i="100"/>
  <c r="N39" i="100"/>
  <c r="G40" i="100"/>
  <c r="H39" i="100"/>
  <c r="I39" i="100" s="1"/>
  <c r="D41" i="100"/>
  <c r="E40" i="100"/>
  <c r="O4" i="88"/>
  <c r="M5" i="88"/>
  <c r="M38" i="100"/>
  <c r="K41" i="88"/>
  <c r="L40" i="88"/>
  <c r="D42" i="88"/>
  <c r="E41" i="88"/>
  <c r="M39" i="88"/>
  <c r="N40" i="88"/>
  <c r="G41" i="88"/>
  <c r="H40" i="88"/>
  <c r="I40" i="88" s="1"/>
  <c r="B52" i="99"/>
  <c r="D51" i="99"/>
  <c r="H41" i="99"/>
  <c r="J41" i="99" s="1"/>
  <c r="K41" i="99" s="1"/>
  <c r="L41" i="99" s="1"/>
  <c r="F42" i="99"/>
  <c r="C54" i="99"/>
  <c r="E53" i="99"/>
  <c r="G46" i="99"/>
  <c r="I45" i="99"/>
  <c r="M40" i="102" l="1"/>
  <c r="G42" i="102"/>
  <c r="N42" i="102" s="1"/>
  <c r="H41" i="102"/>
  <c r="I41" i="102" s="1"/>
  <c r="D43" i="102"/>
  <c r="E42" i="102"/>
  <c r="K42" i="102"/>
  <c r="L41" i="102"/>
  <c r="N41" i="102"/>
  <c r="D43" i="90"/>
  <c r="E42" i="90"/>
  <c r="M40" i="90"/>
  <c r="K42" i="90"/>
  <c r="L41" i="90"/>
  <c r="G42" i="90"/>
  <c r="H41" i="90"/>
  <c r="I41" i="90" s="1"/>
  <c r="N41" i="90"/>
  <c r="H40" i="100"/>
  <c r="I40" i="100" s="1"/>
  <c r="N40" i="100"/>
  <c r="G41" i="100"/>
  <c r="D42" i="100"/>
  <c r="E41" i="100"/>
  <c r="L40" i="100"/>
  <c r="K41" i="100"/>
  <c r="M39" i="100"/>
  <c r="G42" i="88"/>
  <c r="H41" i="88"/>
  <c r="I41" i="88" s="1"/>
  <c r="N41" i="88"/>
  <c r="M40" i="88"/>
  <c r="D43" i="88"/>
  <c r="E42" i="88"/>
  <c r="K42" i="88"/>
  <c r="L41" i="88"/>
  <c r="E54" i="99"/>
  <c r="C55" i="99"/>
  <c r="G47" i="99"/>
  <c r="I46" i="99"/>
  <c r="F71" i="99"/>
  <c r="H42" i="99"/>
  <c r="F43" i="99"/>
  <c r="B53" i="99"/>
  <c r="D52" i="99"/>
  <c r="K43" i="102" l="1"/>
  <c r="L42" i="102"/>
  <c r="D44" i="102"/>
  <c r="E43" i="102"/>
  <c r="G43" i="102"/>
  <c r="H42" i="102"/>
  <c r="M41" i="102"/>
  <c r="I42" i="102"/>
  <c r="M41" i="90"/>
  <c r="G43" i="90"/>
  <c r="H42" i="90"/>
  <c r="I42" i="90" s="1"/>
  <c r="N42" i="90"/>
  <c r="K43" i="90"/>
  <c r="L42" i="90"/>
  <c r="D44" i="90"/>
  <c r="N43" i="90"/>
  <c r="E43" i="90"/>
  <c r="M40" i="100"/>
  <c r="D43" i="100"/>
  <c r="E42" i="100"/>
  <c r="N41" i="100"/>
  <c r="L41" i="100"/>
  <c r="K42" i="100"/>
  <c r="H41" i="100"/>
  <c r="I41" i="100" s="1"/>
  <c r="G42" i="100"/>
  <c r="K43" i="88"/>
  <c r="L42" i="88"/>
  <c r="D44" i="88"/>
  <c r="E43" i="88"/>
  <c r="M41" i="88"/>
  <c r="N42" i="88"/>
  <c r="G43" i="88"/>
  <c r="H42" i="88"/>
  <c r="I42" i="88" s="1"/>
  <c r="B54" i="99"/>
  <c r="D53" i="99"/>
  <c r="H71" i="99"/>
  <c r="J42" i="99"/>
  <c r="K42" i="99" s="1"/>
  <c r="C56" i="99"/>
  <c r="E55" i="99"/>
  <c r="H43" i="99"/>
  <c r="J43" i="99" s="1"/>
  <c r="K43" i="99" s="1"/>
  <c r="L43" i="99" s="1"/>
  <c r="F44" i="99"/>
  <c r="G48" i="99"/>
  <c r="I47" i="99"/>
  <c r="G44" i="102" l="1"/>
  <c r="H43" i="102"/>
  <c r="D45" i="102"/>
  <c r="E44" i="102"/>
  <c r="I43" i="102"/>
  <c r="M42" i="102"/>
  <c r="N43" i="102"/>
  <c r="K44" i="102"/>
  <c r="L43" i="102"/>
  <c r="D45" i="90"/>
  <c r="E44" i="90"/>
  <c r="G44" i="90"/>
  <c r="N44" i="90" s="1"/>
  <c r="H43" i="90"/>
  <c r="K44" i="90"/>
  <c r="L43" i="90"/>
  <c r="I43" i="90"/>
  <c r="M42" i="90"/>
  <c r="M41" i="100"/>
  <c r="G43" i="100"/>
  <c r="H42" i="100"/>
  <c r="I42" i="100" s="1"/>
  <c r="N42" i="100"/>
  <c r="L42" i="100"/>
  <c r="K43" i="100"/>
  <c r="D44" i="100"/>
  <c r="E43" i="100"/>
  <c r="D45" i="88"/>
  <c r="E44" i="88"/>
  <c r="G44" i="88"/>
  <c r="H43" i="88"/>
  <c r="I43" i="88" s="1"/>
  <c r="M42" i="88"/>
  <c r="N43" i="88"/>
  <c r="K44" i="88"/>
  <c r="L43" i="88"/>
  <c r="H44" i="99"/>
  <c r="J44" i="99" s="1"/>
  <c r="K44" i="99" s="1"/>
  <c r="L44" i="99" s="1"/>
  <c r="F45" i="99"/>
  <c r="C57" i="99"/>
  <c r="E56" i="99"/>
  <c r="G49" i="99"/>
  <c r="I48" i="99"/>
  <c r="L42" i="99"/>
  <c r="L70" i="99" s="1"/>
  <c r="K71" i="99"/>
  <c r="B55" i="99"/>
  <c r="K45" i="102" l="1"/>
  <c r="L44" i="102"/>
  <c r="N44" i="102"/>
  <c r="G45" i="102"/>
  <c r="H44" i="102"/>
  <c r="I44" i="102" s="1"/>
  <c r="M43" i="102"/>
  <c r="N45" i="102"/>
  <c r="D46" i="102"/>
  <c r="E45" i="102"/>
  <c r="D46" i="90"/>
  <c r="E45" i="90"/>
  <c r="M43" i="90"/>
  <c r="G45" i="90"/>
  <c r="H44" i="90"/>
  <c r="I44" i="90" s="1"/>
  <c r="K45" i="90"/>
  <c r="L44" i="90"/>
  <c r="M42" i="100"/>
  <c r="D45" i="100"/>
  <c r="E44" i="100"/>
  <c r="K44" i="100"/>
  <c r="L43" i="100"/>
  <c r="G44" i="100"/>
  <c r="H43" i="100"/>
  <c r="I43" i="100" s="1"/>
  <c r="N43" i="100"/>
  <c r="N44" i="88"/>
  <c r="G45" i="88"/>
  <c r="H44" i="88"/>
  <c r="I44" i="88" s="1"/>
  <c r="D46" i="88"/>
  <c r="E45" i="88"/>
  <c r="K45" i="88"/>
  <c r="L44" i="88"/>
  <c r="M43" i="88"/>
  <c r="B56" i="99"/>
  <c r="D55" i="99"/>
  <c r="G50" i="99"/>
  <c r="I49" i="99"/>
  <c r="H45" i="99"/>
  <c r="J45" i="99" s="1"/>
  <c r="K45" i="99" s="1"/>
  <c r="L45" i="99" s="1"/>
  <c r="F46" i="99"/>
  <c r="C58" i="99"/>
  <c r="E57" i="99"/>
  <c r="M44" i="102" l="1"/>
  <c r="G46" i="102"/>
  <c r="H45" i="102"/>
  <c r="K46" i="102"/>
  <c r="L45" i="102"/>
  <c r="D47" i="102"/>
  <c r="E46" i="102"/>
  <c r="I45" i="102"/>
  <c r="G46" i="90"/>
  <c r="H45" i="90"/>
  <c r="I45" i="90" s="1"/>
  <c r="K46" i="90"/>
  <c r="L45" i="90"/>
  <c r="M44" i="90"/>
  <c r="N45" i="90"/>
  <c r="D47" i="90"/>
  <c r="E46" i="90"/>
  <c r="H44" i="100"/>
  <c r="I44" i="100" s="1"/>
  <c r="G45" i="100"/>
  <c r="N44" i="100"/>
  <c r="E45" i="100"/>
  <c r="D46" i="100"/>
  <c r="L44" i="100"/>
  <c r="K45" i="100"/>
  <c r="M43" i="100"/>
  <c r="M44" i="88"/>
  <c r="D47" i="88"/>
  <c r="E46" i="88"/>
  <c r="K46" i="88"/>
  <c r="L45" i="88"/>
  <c r="G46" i="88"/>
  <c r="H45" i="88"/>
  <c r="I45" i="88" s="1"/>
  <c r="N45" i="88"/>
  <c r="G51" i="99"/>
  <c r="I50" i="99"/>
  <c r="H46" i="99"/>
  <c r="J46" i="99" s="1"/>
  <c r="K46" i="99" s="1"/>
  <c r="L46" i="99" s="1"/>
  <c r="F47" i="99"/>
  <c r="C59" i="99"/>
  <c r="E58" i="99"/>
  <c r="B57" i="99"/>
  <c r="M45" i="102" l="1"/>
  <c r="G47" i="102"/>
  <c r="H46" i="102"/>
  <c r="I46" i="102" s="1"/>
  <c r="D48" i="102"/>
  <c r="E47" i="102"/>
  <c r="N46" i="102"/>
  <c r="K47" i="102"/>
  <c r="L46" i="102"/>
  <c r="K47" i="90"/>
  <c r="L46" i="90"/>
  <c r="N46" i="90"/>
  <c r="M45" i="90"/>
  <c r="D48" i="90"/>
  <c r="N47" i="90"/>
  <c r="E47" i="90"/>
  <c r="G47" i="90"/>
  <c r="H46" i="90"/>
  <c r="I46" i="90" s="1"/>
  <c r="M44" i="100"/>
  <c r="L45" i="100"/>
  <c r="K46" i="100"/>
  <c r="G46" i="100"/>
  <c r="H45" i="100"/>
  <c r="I45" i="100" s="1"/>
  <c r="N45" i="100"/>
  <c r="D47" i="100"/>
  <c r="E46" i="100"/>
  <c r="N46" i="88"/>
  <c r="K47" i="88"/>
  <c r="L46" i="88"/>
  <c r="G47" i="88"/>
  <c r="H46" i="88"/>
  <c r="I46" i="88" s="1"/>
  <c r="D48" i="88"/>
  <c r="E47" i="88"/>
  <c r="M45" i="88"/>
  <c r="H47" i="99"/>
  <c r="J47" i="99" s="1"/>
  <c r="K47" i="99" s="1"/>
  <c r="L47" i="99" s="1"/>
  <c r="F48" i="99"/>
  <c r="B58" i="99"/>
  <c r="C60" i="99"/>
  <c r="E59" i="99"/>
  <c r="G52" i="99"/>
  <c r="I51" i="99"/>
  <c r="K48" i="102" l="1"/>
  <c r="L47" i="102"/>
  <c r="N47" i="102"/>
  <c r="G48" i="102"/>
  <c r="H47" i="102"/>
  <c r="I47" i="102" s="1"/>
  <c r="D49" i="102"/>
  <c r="N48" i="102"/>
  <c r="E48" i="102"/>
  <c r="M46" i="102"/>
  <c r="G48" i="90"/>
  <c r="H47" i="90"/>
  <c r="I47" i="90" s="1"/>
  <c r="D49" i="90"/>
  <c r="E48" i="90"/>
  <c r="M46" i="90"/>
  <c r="K48" i="90"/>
  <c r="L47" i="90"/>
  <c r="G47" i="100"/>
  <c r="H46" i="100"/>
  <c r="I46" i="100" s="1"/>
  <c r="D48" i="100"/>
  <c r="E47" i="100"/>
  <c r="N46" i="100"/>
  <c r="K47" i="100"/>
  <c r="L46" i="100"/>
  <c r="M45" i="100"/>
  <c r="M46" i="88"/>
  <c r="G48" i="88"/>
  <c r="H47" i="88"/>
  <c r="I47" i="88" s="1"/>
  <c r="D49" i="88"/>
  <c r="E48" i="88"/>
  <c r="N47" i="88"/>
  <c r="K48" i="88"/>
  <c r="L47" i="88"/>
  <c r="B59" i="99"/>
  <c r="C61" i="99"/>
  <c r="E60" i="99"/>
  <c r="H48" i="99"/>
  <c r="J48" i="99" s="1"/>
  <c r="K48" i="99" s="1"/>
  <c r="L48" i="99" s="1"/>
  <c r="F49" i="99"/>
  <c r="G53" i="99"/>
  <c r="I52" i="99"/>
  <c r="M47" i="102" l="1"/>
  <c r="I48" i="102"/>
  <c r="G49" i="102"/>
  <c r="H48" i="102"/>
  <c r="K49" i="102"/>
  <c r="L48" i="102"/>
  <c r="M48" i="102" s="1"/>
  <c r="D50" i="102"/>
  <c r="E49" i="102"/>
  <c r="K49" i="90"/>
  <c r="L48" i="90"/>
  <c r="I48" i="90"/>
  <c r="G49" i="90"/>
  <c r="N49" i="90" s="1"/>
  <c r="H48" i="90"/>
  <c r="M47" i="90"/>
  <c r="N48" i="90"/>
  <c r="D50" i="90"/>
  <c r="E49" i="90"/>
  <c r="M46" i="100"/>
  <c r="D49" i="100"/>
  <c r="E48" i="100"/>
  <c r="K48" i="100"/>
  <c r="L47" i="100"/>
  <c r="G48" i="100"/>
  <c r="H47" i="100"/>
  <c r="I47" i="100" s="1"/>
  <c r="N47" i="100"/>
  <c r="N48" i="88"/>
  <c r="D50" i="88"/>
  <c r="E49" i="88"/>
  <c r="G49" i="88"/>
  <c r="H48" i="88"/>
  <c r="I48" i="88" s="1"/>
  <c r="K49" i="88"/>
  <c r="L48" i="88"/>
  <c r="M47" i="88"/>
  <c r="H49" i="99"/>
  <c r="J49" i="99" s="1"/>
  <c r="K49" i="99" s="1"/>
  <c r="L49" i="99" s="1"/>
  <c r="F50" i="99"/>
  <c r="C62" i="99"/>
  <c r="E61" i="99"/>
  <c r="B60" i="99"/>
  <c r="G54" i="99"/>
  <c r="I53" i="99"/>
  <c r="G50" i="102" l="1"/>
  <c r="H49" i="102"/>
  <c r="I49" i="102" s="1"/>
  <c r="K50" i="102"/>
  <c r="L49" i="102"/>
  <c r="D51" i="102"/>
  <c r="E50" i="102"/>
  <c r="N49" i="102"/>
  <c r="M48" i="90"/>
  <c r="K50" i="90"/>
  <c r="L49" i="90"/>
  <c r="M49" i="90" s="1"/>
  <c r="D51" i="90"/>
  <c r="E50" i="90"/>
  <c r="G50" i="90"/>
  <c r="N50" i="90" s="1"/>
  <c r="H49" i="90"/>
  <c r="I49" i="90"/>
  <c r="L48" i="100"/>
  <c r="K49" i="100"/>
  <c r="G49" i="100"/>
  <c r="H48" i="100"/>
  <c r="I48" i="100" s="1"/>
  <c r="N48" i="100"/>
  <c r="D50" i="100"/>
  <c r="E49" i="100"/>
  <c r="M47" i="100"/>
  <c r="D51" i="88"/>
  <c r="E50" i="88"/>
  <c r="G50" i="88"/>
  <c r="H49" i="88"/>
  <c r="I49" i="88" s="1"/>
  <c r="K50" i="88"/>
  <c r="L49" i="88"/>
  <c r="N49" i="88"/>
  <c r="M48" i="88"/>
  <c r="B61" i="99"/>
  <c r="C63" i="99"/>
  <c r="E62" i="99"/>
  <c r="H50" i="99"/>
  <c r="J50" i="99" s="1"/>
  <c r="K50" i="99" s="1"/>
  <c r="L50" i="99" s="1"/>
  <c r="F51" i="99"/>
  <c r="G55" i="99"/>
  <c r="I54" i="99"/>
  <c r="M49" i="102" l="1"/>
  <c r="G51" i="102"/>
  <c r="H50" i="102"/>
  <c r="I50" i="102" s="1"/>
  <c r="D52" i="102"/>
  <c r="E51" i="102"/>
  <c r="N50" i="102"/>
  <c r="K51" i="102"/>
  <c r="L50" i="102"/>
  <c r="K51" i="90"/>
  <c r="L50" i="90"/>
  <c r="G51" i="90"/>
  <c r="N51" i="90" s="1"/>
  <c r="H50" i="90"/>
  <c r="I50" i="90" s="1"/>
  <c r="D52" i="90"/>
  <c r="E51" i="90"/>
  <c r="G50" i="100"/>
  <c r="H49" i="100"/>
  <c r="I49" i="100" s="1"/>
  <c r="N49" i="100"/>
  <c r="D51" i="100"/>
  <c r="E50" i="100"/>
  <c r="K50" i="100"/>
  <c r="L49" i="100"/>
  <c r="M48" i="100"/>
  <c r="G51" i="88"/>
  <c r="H50" i="88"/>
  <c r="I50" i="88" s="1"/>
  <c r="N50" i="88"/>
  <c r="K51" i="88"/>
  <c r="L50" i="88"/>
  <c r="M49" i="88"/>
  <c r="D52" i="88"/>
  <c r="E51" i="88"/>
  <c r="C64" i="99"/>
  <c r="E63" i="99"/>
  <c r="H51" i="99"/>
  <c r="J51" i="99" s="1"/>
  <c r="K51" i="99" s="1"/>
  <c r="L51" i="99" s="1"/>
  <c r="F52" i="99"/>
  <c r="B62" i="99"/>
  <c r="G56" i="99"/>
  <c r="I55" i="99"/>
  <c r="G52" i="102" l="1"/>
  <c r="H51" i="102"/>
  <c r="I51" i="102" s="1"/>
  <c r="M50" i="102"/>
  <c r="N51" i="102"/>
  <c r="K52" i="102"/>
  <c r="L51" i="102"/>
  <c r="D53" i="102"/>
  <c r="E52" i="102"/>
  <c r="M50" i="90"/>
  <c r="D53" i="90"/>
  <c r="E52" i="90"/>
  <c r="K52" i="90"/>
  <c r="L51" i="90"/>
  <c r="G52" i="90"/>
  <c r="N52" i="90" s="1"/>
  <c r="H51" i="90"/>
  <c r="I51" i="90" s="1"/>
  <c r="K51" i="100"/>
  <c r="L50" i="100"/>
  <c r="N50" i="100"/>
  <c r="H50" i="100"/>
  <c r="I50" i="100" s="1"/>
  <c r="G51" i="100"/>
  <c r="M49" i="100"/>
  <c r="D52" i="100"/>
  <c r="E51" i="100"/>
  <c r="D53" i="88"/>
  <c r="E52" i="88"/>
  <c r="K52" i="88"/>
  <c r="L51" i="88"/>
  <c r="N51" i="88"/>
  <c r="M50" i="88"/>
  <c r="G52" i="88"/>
  <c r="H51" i="88"/>
  <c r="I51" i="88" s="1"/>
  <c r="B63" i="99"/>
  <c r="G57" i="99"/>
  <c r="I56" i="99"/>
  <c r="H52" i="99"/>
  <c r="J52" i="99" s="1"/>
  <c r="K52" i="99" s="1"/>
  <c r="L52" i="99" s="1"/>
  <c r="F53" i="99"/>
  <c r="C65" i="99"/>
  <c r="E64" i="99"/>
  <c r="M51" i="102" l="1"/>
  <c r="K53" i="102"/>
  <c r="L52" i="102"/>
  <c r="G53" i="102"/>
  <c r="H52" i="102"/>
  <c r="I52" i="102" s="1"/>
  <c r="N53" i="102"/>
  <c r="D54" i="102"/>
  <c r="E53" i="102"/>
  <c r="N52" i="102"/>
  <c r="M51" i="90"/>
  <c r="D54" i="90"/>
  <c r="E53" i="90"/>
  <c r="K53" i="90"/>
  <c r="L52" i="90"/>
  <c r="G53" i="90"/>
  <c r="H52" i="90"/>
  <c r="I52" i="90" s="1"/>
  <c r="D53" i="100"/>
  <c r="E52" i="100"/>
  <c r="M50" i="100"/>
  <c r="G52" i="100"/>
  <c r="N51" i="100"/>
  <c r="H51" i="100"/>
  <c r="I51" i="100" s="1"/>
  <c r="K52" i="100"/>
  <c r="L51" i="100"/>
  <c r="K53" i="88"/>
  <c r="L52" i="88"/>
  <c r="N52" i="88"/>
  <c r="G53" i="88"/>
  <c r="H52" i="88"/>
  <c r="I52" i="88" s="1"/>
  <c r="M51" i="88"/>
  <c r="D54" i="88"/>
  <c r="E53" i="88"/>
  <c r="C66" i="99"/>
  <c r="E65" i="99"/>
  <c r="B64" i="99"/>
  <c r="G58" i="99"/>
  <c r="I57" i="99"/>
  <c r="F54" i="99"/>
  <c r="H53" i="99"/>
  <c r="J53" i="99" s="1"/>
  <c r="K53" i="99" s="1"/>
  <c r="L53" i="99" s="1"/>
  <c r="K54" i="102" l="1"/>
  <c r="L53" i="102"/>
  <c r="D55" i="102"/>
  <c r="E54" i="102"/>
  <c r="M52" i="102"/>
  <c r="I53" i="102"/>
  <c r="G54" i="102"/>
  <c r="H53" i="102"/>
  <c r="G54" i="90"/>
  <c r="H53" i="90"/>
  <c r="I53" i="90" s="1"/>
  <c r="M52" i="90"/>
  <c r="D55" i="90"/>
  <c r="N54" i="90"/>
  <c r="E54" i="90"/>
  <c r="N53" i="90"/>
  <c r="K54" i="90"/>
  <c r="L53" i="90"/>
  <c r="M51" i="100"/>
  <c r="K53" i="100"/>
  <c r="L52" i="100"/>
  <c r="G53" i="100"/>
  <c r="H52" i="100"/>
  <c r="I52" i="100" s="1"/>
  <c r="N52" i="100"/>
  <c r="D54" i="100"/>
  <c r="E53" i="100"/>
  <c r="N53" i="88"/>
  <c r="M52" i="88"/>
  <c r="D55" i="88"/>
  <c r="E54" i="88"/>
  <c r="G54" i="88"/>
  <c r="H53" i="88"/>
  <c r="I53" i="88" s="1"/>
  <c r="K54" i="88"/>
  <c r="L53" i="88"/>
  <c r="H54" i="99"/>
  <c r="J54" i="99" s="1"/>
  <c r="K54" i="99" s="1"/>
  <c r="L54" i="99" s="1"/>
  <c r="F55" i="99"/>
  <c r="B65" i="99"/>
  <c r="G59" i="99"/>
  <c r="I58" i="99"/>
  <c r="C67" i="99"/>
  <c r="E66" i="99"/>
  <c r="D56" i="102" l="1"/>
  <c r="E55" i="102"/>
  <c r="G55" i="102"/>
  <c r="H54" i="102"/>
  <c r="M53" i="102"/>
  <c r="N54" i="102"/>
  <c r="I54" i="102"/>
  <c r="K55" i="102"/>
  <c r="L54" i="102"/>
  <c r="M53" i="90"/>
  <c r="G55" i="90"/>
  <c r="H54" i="90"/>
  <c r="I54" i="90" s="1"/>
  <c r="K55" i="90"/>
  <c r="L54" i="90"/>
  <c r="D56" i="90"/>
  <c r="N55" i="90"/>
  <c r="E55" i="90"/>
  <c r="G54" i="100"/>
  <c r="H53" i="100"/>
  <c r="I53" i="100" s="1"/>
  <c r="M52" i="100"/>
  <c r="E54" i="100"/>
  <c r="D55" i="100"/>
  <c r="N53" i="100"/>
  <c r="K54" i="100"/>
  <c r="L53" i="100"/>
  <c r="K55" i="88"/>
  <c r="L54" i="88"/>
  <c r="N54" i="88"/>
  <c r="D56" i="88"/>
  <c r="E55" i="88"/>
  <c r="G55" i="88"/>
  <c r="H54" i="88"/>
  <c r="I54" i="88" s="1"/>
  <c r="M53" i="88"/>
  <c r="C68" i="99"/>
  <c r="B66" i="99"/>
  <c r="F56" i="99"/>
  <c r="H55" i="99"/>
  <c r="J55" i="99" s="1"/>
  <c r="K55" i="99" s="1"/>
  <c r="L55" i="99" s="1"/>
  <c r="G60" i="99"/>
  <c r="I59" i="99"/>
  <c r="G56" i="102" l="1"/>
  <c r="H55" i="102"/>
  <c r="N55" i="102"/>
  <c r="I55" i="102"/>
  <c r="M54" i="102"/>
  <c r="K56" i="102"/>
  <c r="L55" i="102"/>
  <c r="D57" i="102"/>
  <c r="E56" i="102"/>
  <c r="D57" i="90"/>
  <c r="E56" i="90"/>
  <c r="G56" i="90"/>
  <c r="N56" i="90" s="1"/>
  <c r="H55" i="90"/>
  <c r="M54" i="90"/>
  <c r="I55" i="90"/>
  <c r="K56" i="90"/>
  <c r="L55" i="90"/>
  <c r="M53" i="100"/>
  <c r="K55" i="100"/>
  <c r="L54" i="100"/>
  <c r="E55" i="100"/>
  <c r="D56" i="100"/>
  <c r="G55" i="100"/>
  <c r="N55" i="100" s="1"/>
  <c r="H54" i="100"/>
  <c r="I54" i="100" s="1"/>
  <c r="N54" i="100"/>
  <c r="G56" i="88"/>
  <c r="H55" i="88"/>
  <c r="I55" i="88" s="1"/>
  <c r="M54" i="88"/>
  <c r="D57" i="88"/>
  <c r="E56" i="88"/>
  <c r="N55" i="88"/>
  <c r="K56" i="88"/>
  <c r="L55" i="88"/>
  <c r="G61" i="99"/>
  <c r="I60" i="99"/>
  <c r="F57" i="99"/>
  <c r="H56" i="99"/>
  <c r="J56" i="99" s="1"/>
  <c r="K56" i="99" s="1"/>
  <c r="L56" i="99" s="1"/>
  <c r="B67" i="99"/>
  <c r="D58" i="102" l="1"/>
  <c r="E57" i="102"/>
  <c r="M55" i="102"/>
  <c r="K57" i="102"/>
  <c r="L56" i="102"/>
  <c r="N56" i="102"/>
  <c r="G57" i="102"/>
  <c r="H56" i="102"/>
  <c r="I56" i="102" s="1"/>
  <c r="K57" i="90"/>
  <c r="L56" i="90"/>
  <c r="M56" i="90" s="1"/>
  <c r="I56" i="90"/>
  <c r="G57" i="90"/>
  <c r="N57" i="90" s="1"/>
  <c r="H56" i="90"/>
  <c r="M55" i="90"/>
  <c r="D58" i="90"/>
  <c r="E57" i="90"/>
  <c r="M54" i="100"/>
  <c r="H55" i="100"/>
  <c r="I55" i="100" s="1"/>
  <c r="G56" i="100"/>
  <c r="D57" i="100"/>
  <c r="E56" i="100"/>
  <c r="K56" i="100"/>
  <c r="L55" i="100"/>
  <c r="N56" i="88"/>
  <c r="M55" i="88"/>
  <c r="K57" i="88"/>
  <c r="L56" i="88"/>
  <c r="D58" i="88"/>
  <c r="E57" i="88"/>
  <c r="G57" i="88"/>
  <c r="H56" i="88"/>
  <c r="I56" i="88" s="1"/>
  <c r="F58" i="99"/>
  <c r="H57" i="99"/>
  <c r="J57" i="99" s="1"/>
  <c r="K57" i="99" s="1"/>
  <c r="L57" i="99" s="1"/>
  <c r="B68" i="99"/>
  <c r="G62" i="99"/>
  <c r="I61" i="99"/>
  <c r="D59" i="102" l="1"/>
  <c r="E58" i="102"/>
  <c r="M56" i="102"/>
  <c r="K58" i="102"/>
  <c r="L57" i="102"/>
  <c r="G58" i="102"/>
  <c r="N58" i="102" s="1"/>
  <c r="H57" i="102"/>
  <c r="I57" i="102" s="1"/>
  <c r="N57" i="102"/>
  <c r="D59" i="90"/>
  <c r="E58" i="90"/>
  <c r="G58" i="90"/>
  <c r="H57" i="90"/>
  <c r="I57" i="90"/>
  <c r="K58" i="90"/>
  <c r="L57" i="90"/>
  <c r="M57" i="90" s="1"/>
  <c r="M55" i="100"/>
  <c r="E57" i="100"/>
  <c r="D58" i="100"/>
  <c r="G57" i="100"/>
  <c r="H56" i="100"/>
  <c r="I56" i="100" s="1"/>
  <c r="N56" i="100"/>
  <c r="K57" i="100"/>
  <c r="L56" i="100"/>
  <c r="N57" i="88"/>
  <c r="K58" i="88"/>
  <c r="L57" i="88"/>
  <c r="G58" i="88"/>
  <c r="H57" i="88"/>
  <c r="I57" i="88" s="1"/>
  <c r="M56" i="88"/>
  <c r="D59" i="88"/>
  <c r="E58" i="88"/>
  <c r="G63" i="99"/>
  <c r="I62" i="99"/>
  <c r="F59" i="99"/>
  <c r="H58" i="99"/>
  <c r="J58" i="99" s="1"/>
  <c r="K58" i="99" s="1"/>
  <c r="L58" i="99" s="1"/>
  <c r="M57" i="102" l="1"/>
  <c r="G59" i="102"/>
  <c r="H58" i="102"/>
  <c r="I58" i="102"/>
  <c r="K59" i="102"/>
  <c r="L58" i="102"/>
  <c r="D60" i="102"/>
  <c r="N59" i="102"/>
  <c r="E59" i="102"/>
  <c r="G59" i="90"/>
  <c r="H58" i="90"/>
  <c r="I58" i="90" s="1"/>
  <c r="N58" i="90"/>
  <c r="K59" i="90"/>
  <c r="L58" i="90"/>
  <c r="D60" i="90"/>
  <c r="N59" i="90"/>
  <c r="E59" i="90"/>
  <c r="M56" i="100"/>
  <c r="N57" i="100"/>
  <c r="H57" i="100"/>
  <c r="I57" i="100" s="1"/>
  <c r="G58" i="100"/>
  <c r="N58" i="88"/>
  <c r="L57" i="100"/>
  <c r="K58" i="100"/>
  <c r="D59" i="100"/>
  <c r="E58" i="100"/>
  <c r="D60" i="88"/>
  <c r="E59" i="88"/>
  <c r="G59" i="88"/>
  <c r="H58" i="88"/>
  <c r="I58" i="88" s="1"/>
  <c r="M57" i="88"/>
  <c r="K59" i="88"/>
  <c r="L58" i="88"/>
  <c r="F60" i="99"/>
  <c r="H59" i="99"/>
  <c r="J59" i="99" s="1"/>
  <c r="K59" i="99" s="1"/>
  <c r="L59" i="99" s="1"/>
  <c r="G64" i="99"/>
  <c r="I63" i="99"/>
  <c r="D61" i="102" l="1"/>
  <c r="E60" i="102"/>
  <c r="G60" i="102"/>
  <c r="N60" i="102" s="1"/>
  <c r="H59" i="102"/>
  <c r="M58" i="102"/>
  <c r="I59" i="102"/>
  <c r="K60" i="102"/>
  <c r="L59" i="102"/>
  <c r="D61" i="90"/>
  <c r="E60" i="90"/>
  <c r="M58" i="90"/>
  <c r="G60" i="90"/>
  <c r="N60" i="90" s="1"/>
  <c r="H59" i="90"/>
  <c r="I59" i="90"/>
  <c r="K60" i="90"/>
  <c r="L59" i="90"/>
  <c r="K59" i="100"/>
  <c r="L58" i="100"/>
  <c r="E59" i="100"/>
  <c r="D60" i="100"/>
  <c r="G59" i="100"/>
  <c r="H58" i="100"/>
  <c r="I58" i="100" s="1"/>
  <c r="M57" i="100"/>
  <c r="N58" i="100"/>
  <c r="M58" i="88"/>
  <c r="D61" i="88"/>
  <c r="E60" i="88"/>
  <c r="K60" i="88"/>
  <c r="L59" i="88"/>
  <c r="G60" i="88"/>
  <c r="H59" i="88"/>
  <c r="I59" i="88" s="1"/>
  <c r="N59" i="88"/>
  <c r="G65" i="99"/>
  <c r="I64" i="99"/>
  <c r="F61" i="99"/>
  <c r="H60" i="99"/>
  <c r="J60" i="99" s="1"/>
  <c r="K60" i="99" s="1"/>
  <c r="L60" i="99" s="1"/>
  <c r="K61" i="102" l="1"/>
  <c r="L61" i="102" s="1"/>
  <c r="L60" i="102"/>
  <c r="G61" i="102"/>
  <c r="H61" i="102" s="1"/>
  <c r="H60" i="102"/>
  <c r="I60" i="102" s="1"/>
  <c r="M59" i="102"/>
  <c r="N61" i="102"/>
  <c r="E61" i="102"/>
  <c r="I61" i="102" s="1"/>
  <c r="K61" i="90"/>
  <c r="L61" i="90" s="1"/>
  <c r="L60" i="90"/>
  <c r="M59" i="90"/>
  <c r="G61" i="90"/>
  <c r="H61" i="90" s="1"/>
  <c r="H60" i="90"/>
  <c r="I60" i="90" s="1"/>
  <c r="N61" i="90"/>
  <c r="E61" i="90"/>
  <c r="I61" i="90" s="1"/>
  <c r="M58" i="100"/>
  <c r="H59" i="100"/>
  <c r="I59" i="100" s="1"/>
  <c r="G60" i="100"/>
  <c r="L59" i="100"/>
  <c r="K60" i="100"/>
  <c r="E60" i="100"/>
  <c r="D61" i="100"/>
  <c r="E61" i="100" s="1"/>
  <c r="N59" i="100"/>
  <c r="G61" i="88"/>
  <c r="H61" i="88" s="1"/>
  <c r="H60" i="88"/>
  <c r="I60" i="88" s="1"/>
  <c r="N60" i="88"/>
  <c r="M59" i="88"/>
  <c r="E61" i="88"/>
  <c r="K61" i="88"/>
  <c r="L61" i="88" s="1"/>
  <c r="L60" i="88"/>
  <c r="F62" i="99"/>
  <c r="H61" i="99"/>
  <c r="J61" i="99" s="1"/>
  <c r="K61" i="99" s="1"/>
  <c r="L61" i="99" s="1"/>
  <c r="G66" i="99"/>
  <c r="I65" i="99"/>
  <c r="M60" i="102" l="1"/>
  <c r="M61" i="102"/>
  <c r="M61" i="90"/>
  <c r="M60" i="90"/>
  <c r="M59" i="100"/>
  <c r="L60" i="100"/>
  <c r="K61" i="100"/>
  <c r="L61" i="100" s="1"/>
  <c r="N60" i="100"/>
  <c r="G61" i="100"/>
  <c r="H60" i="100"/>
  <c r="I60" i="100" s="1"/>
  <c r="I61" i="88"/>
  <c r="M61" i="88" s="1"/>
  <c r="N61" i="88"/>
  <c r="M60" i="88"/>
  <c r="E67" i="99"/>
  <c r="G67" i="99"/>
  <c r="I66" i="99"/>
  <c r="F63" i="99"/>
  <c r="H62" i="99"/>
  <c r="J62" i="99" s="1"/>
  <c r="K62" i="99" s="1"/>
  <c r="L62" i="99" s="1"/>
  <c r="H61" i="100" l="1"/>
  <c r="I61" i="100" s="1"/>
  <c r="M61" i="100" s="1"/>
  <c r="N61" i="100"/>
  <c r="M60" i="100"/>
  <c r="F64" i="99"/>
  <c r="H63" i="99"/>
  <c r="J63" i="99" s="1"/>
  <c r="K63" i="99" s="1"/>
  <c r="L63" i="99" s="1"/>
  <c r="G68" i="99"/>
  <c r="I68" i="99" s="1"/>
  <c r="J68" i="99" s="1"/>
  <c r="K68" i="99" s="1"/>
  <c r="I67" i="99"/>
  <c r="F65" i="99" l="1"/>
  <c r="H64" i="99"/>
  <c r="J64" i="99" s="1"/>
  <c r="K64" i="99" s="1"/>
  <c r="L64" i="99" s="1"/>
  <c r="F66" i="99" l="1"/>
  <c r="H65" i="99"/>
  <c r="J65" i="99" s="1"/>
  <c r="K65" i="99" s="1"/>
  <c r="L65" i="99" s="1"/>
  <c r="F67" i="99" l="1"/>
  <c r="H66" i="99"/>
  <c r="J66" i="99" s="1"/>
  <c r="K66" i="99" s="1"/>
  <c r="L66" i="99" s="1"/>
  <c r="F68" i="99" l="1"/>
  <c r="H67" i="99"/>
  <c r="J67" i="99" s="1"/>
  <c r="K67" i="99" s="1"/>
  <c r="L67" i="99" l="1"/>
  <c r="L68" i="99"/>
  <c r="L46" i="80" l="1"/>
  <c r="J46" i="80"/>
  <c r="J47" i="80" s="1"/>
  <c r="D51" i="80"/>
  <c r="B51" i="80"/>
  <c r="C50" i="80"/>
  <c r="C49" i="80"/>
  <c r="C48" i="80"/>
  <c r="K44" i="80"/>
  <c r="K47" i="80" s="1"/>
  <c r="L43" i="80"/>
  <c r="K43" i="80"/>
  <c r="K46" i="80" s="1"/>
  <c r="J43" i="80"/>
  <c r="J44" i="80" s="1"/>
  <c r="B43" i="80"/>
  <c r="J41" i="80"/>
  <c r="E36" i="80"/>
  <c r="E53" i="80" s="1"/>
  <c r="D36" i="80"/>
  <c r="D54" i="80" s="1"/>
  <c r="C36" i="80"/>
  <c r="C54" i="80" s="1"/>
  <c r="B36" i="80"/>
  <c r="B53" i="80" s="1"/>
  <c r="O33" i="80"/>
  <c r="N33" i="80"/>
  <c r="M33" i="80"/>
  <c r="K33" i="80"/>
  <c r="L21" i="80"/>
  <c r="L26" i="80" s="1"/>
  <c r="K21" i="80"/>
  <c r="K26" i="80" s="1"/>
  <c r="J21" i="80"/>
  <c r="J26" i="80" s="1"/>
  <c r="I21" i="80"/>
  <c r="I26" i="80" s="1"/>
  <c r="H21" i="80"/>
  <c r="G21" i="80"/>
  <c r="G26" i="80" s="1"/>
  <c r="F21" i="80"/>
  <c r="F26" i="80" s="1"/>
  <c r="E21" i="80"/>
  <c r="E26" i="80" s="1"/>
  <c r="D21" i="80"/>
  <c r="D26" i="80" s="1"/>
  <c r="C21" i="80"/>
  <c r="C26" i="80" s="1"/>
  <c r="B21" i="80"/>
  <c r="B26" i="80" s="1"/>
  <c r="CN17" i="80"/>
  <c r="N9" i="80"/>
  <c r="O8" i="80" s="1"/>
  <c r="O9" i="80" s="1"/>
  <c r="P8" i="80" s="1"/>
  <c r="P9" i="80" s="1"/>
  <c r="Q8" i="80" s="1"/>
  <c r="Q9" i="80" s="1"/>
  <c r="R8" i="80" s="1"/>
  <c r="R9" i="80" s="1"/>
  <c r="S8" i="80" s="1"/>
  <c r="S9" i="80" s="1"/>
  <c r="T8" i="80" s="1"/>
  <c r="T9" i="80" s="1"/>
  <c r="U8" i="80" s="1"/>
  <c r="U9" i="80" s="1"/>
  <c r="V8" i="80" s="1"/>
  <c r="V9" i="80" s="1"/>
  <c r="W8" i="80" s="1"/>
  <c r="W9" i="80" s="1"/>
  <c r="X8" i="80" s="1"/>
  <c r="X9" i="80" s="1"/>
  <c r="Y8" i="80" s="1"/>
  <c r="Y9" i="80" s="1"/>
  <c r="Z8" i="80" s="1"/>
  <c r="Z9" i="80" s="1"/>
  <c r="AA8" i="80" s="1"/>
  <c r="AA9" i="80" s="1"/>
  <c r="AB8" i="80" s="1"/>
  <c r="AB9" i="80" s="1"/>
  <c r="AC8" i="80" s="1"/>
  <c r="AC9" i="80" s="1"/>
  <c r="AD8" i="80" s="1"/>
  <c r="AD9" i="80" s="1"/>
  <c r="AE8" i="80" s="1"/>
  <c r="AE9" i="80" s="1"/>
  <c r="AF8" i="80" s="1"/>
  <c r="AF9" i="80" s="1"/>
  <c r="AG8" i="80" s="1"/>
  <c r="AG9" i="80" s="1"/>
  <c r="AH8" i="80" s="1"/>
  <c r="AH9" i="80" s="1"/>
  <c r="AI8" i="80" s="1"/>
  <c r="AI9" i="80" s="1"/>
  <c r="AJ8" i="80" s="1"/>
  <c r="AJ9" i="80" s="1"/>
  <c r="AK8" i="80" s="1"/>
  <c r="AK9" i="80" s="1"/>
  <c r="AL8" i="80" s="1"/>
  <c r="AL9" i="80" s="1"/>
  <c r="AM8" i="80" s="1"/>
  <c r="AM9" i="80" s="1"/>
  <c r="AN8" i="80" s="1"/>
  <c r="AN9" i="80" s="1"/>
  <c r="AO8" i="80" s="1"/>
  <c r="AO9" i="80" s="1"/>
  <c r="AP8" i="80" s="1"/>
  <c r="AP9" i="80" s="1"/>
  <c r="AQ8" i="80" s="1"/>
  <c r="AQ9" i="80" s="1"/>
  <c r="AR8" i="80" s="1"/>
  <c r="AR9" i="80" s="1"/>
  <c r="AS8" i="80" s="1"/>
  <c r="AS9" i="80" s="1"/>
  <c r="AT8" i="80" s="1"/>
  <c r="AT9" i="80" s="1"/>
  <c r="AU8" i="80" s="1"/>
  <c r="AU9" i="80" s="1"/>
  <c r="AV8" i="80" s="1"/>
  <c r="AV9" i="80" s="1"/>
  <c r="AW8" i="80" s="1"/>
  <c r="AW9" i="80" s="1"/>
  <c r="AX8" i="80" s="1"/>
  <c r="AX9" i="80" s="1"/>
  <c r="AY8" i="80" s="1"/>
  <c r="AY9" i="80" s="1"/>
  <c r="AZ8" i="80" s="1"/>
  <c r="AZ9" i="80" s="1"/>
  <c r="BA8" i="80" s="1"/>
  <c r="BA9" i="80" s="1"/>
  <c r="BB8" i="80" s="1"/>
  <c r="BB9" i="80" s="1"/>
  <c r="BC8" i="80" s="1"/>
  <c r="BC9" i="80" s="1"/>
  <c r="BD8" i="80" s="1"/>
  <c r="BD9" i="80" s="1"/>
  <c r="BE8" i="80" s="1"/>
  <c r="BE9" i="80" s="1"/>
  <c r="BF8" i="80" s="1"/>
  <c r="BF9" i="80" s="1"/>
  <c r="BG8" i="80" s="1"/>
  <c r="BG9" i="80" s="1"/>
  <c r="BH8" i="80" s="1"/>
  <c r="BH9" i="80" s="1"/>
  <c r="BI8" i="80" s="1"/>
  <c r="BI9" i="80" s="1"/>
  <c r="BJ8" i="80" s="1"/>
  <c r="BJ9" i="80" s="1"/>
  <c r="BK8" i="80" s="1"/>
  <c r="BK9" i="80" s="1"/>
  <c r="BL8" i="80" s="1"/>
  <c r="BL9" i="80" s="1"/>
  <c r="BM8" i="80" s="1"/>
  <c r="BM9" i="80" s="1"/>
  <c r="BN8" i="80" s="1"/>
  <c r="BN9" i="80" s="1"/>
  <c r="BO8" i="80" s="1"/>
  <c r="BO9" i="80" s="1"/>
  <c r="BP8" i="80" s="1"/>
  <c r="BP9" i="80" s="1"/>
  <c r="BQ8" i="80" s="1"/>
  <c r="BQ9" i="80" s="1"/>
  <c r="BR8" i="80" s="1"/>
  <c r="BR9" i="80" s="1"/>
  <c r="BS8" i="80" s="1"/>
  <c r="BS9" i="80" s="1"/>
  <c r="BT8" i="80" s="1"/>
  <c r="BT9" i="80" s="1"/>
  <c r="BU8" i="80" s="1"/>
  <c r="BU9" i="80" s="1"/>
  <c r="BV8" i="80" s="1"/>
  <c r="BV9" i="80" s="1"/>
  <c r="BW8" i="80" s="1"/>
  <c r="BW9" i="80" s="1"/>
  <c r="BX8" i="80" s="1"/>
  <c r="BX9" i="80" s="1"/>
  <c r="BY8" i="80" s="1"/>
  <c r="BY9" i="80" s="1"/>
  <c r="BZ8" i="80" s="1"/>
  <c r="BZ9" i="80" s="1"/>
  <c r="CA8" i="80" s="1"/>
  <c r="CA9" i="80" s="1"/>
  <c r="CB8" i="80" s="1"/>
  <c r="CB9" i="80" s="1"/>
  <c r="CC8" i="80" s="1"/>
  <c r="CC9" i="80" s="1"/>
  <c r="CD8" i="80" s="1"/>
  <c r="CD9" i="80" s="1"/>
  <c r="CE8" i="80" s="1"/>
  <c r="CE9" i="80" s="1"/>
  <c r="CF8" i="80" s="1"/>
  <c r="CF9" i="80" s="1"/>
  <c r="CG8" i="80" s="1"/>
  <c r="CG9" i="80" s="1"/>
  <c r="CQ5" i="80"/>
  <c r="CG5" i="80"/>
  <c r="CF5" i="80"/>
  <c r="CE5" i="80"/>
  <c r="CD5" i="80"/>
  <c r="CC5" i="80"/>
  <c r="CB5" i="80"/>
  <c r="CA5" i="80"/>
  <c r="BZ5" i="80"/>
  <c r="BY5" i="80"/>
  <c r="BX5" i="80"/>
  <c r="BW5" i="80"/>
  <c r="BV5" i="80"/>
  <c r="BU5" i="80"/>
  <c r="BT5" i="80"/>
  <c r="BS5" i="80"/>
  <c r="BR5" i="80"/>
  <c r="BQ5" i="80"/>
  <c r="BP5" i="80"/>
  <c r="BO5" i="80"/>
  <c r="BN5" i="80"/>
  <c r="BM5" i="80"/>
  <c r="BL5" i="80"/>
  <c r="BK5" i="80"/>
  <c r="BJ5" i="80"/>
  <c r="BI5" i="80"/>
  <c r="BH5" i="80"/>
  <c r="BG5" i="80"/>
  <c r="BF5" i="80"/>
  <c r="BE5" i="80"/>
  <c r="BD5" i="80"/>
  <c r="BC5" i="80"/>
  <c r="BB5" i="80"/>
  <c r="BA5" i="80"/>
  <c r="AZ5" i="80"/>
  <c r="AY5" i="80"/>
  <c r="AX5" i="80"/>
  <c r="AW5" i="80"/>
  <c r="AV5" i="80"/>
  <c r="AU5" i="80"/>
  <c r="AT5" i="80"/>
  <c r="AS5" i="80"/>
  <c r="AR5" i="80"/>
  <c r="AQ5" i="80"/>
  <c r="AP5" i="80"/>
  <c r="AO5" i="80"/>
  <c r="AN5" i="80"/>
  <c r="AM5" i="80"/>
  <c r="AL5" i="80"/>
  <c r="AK5" i="80"/>
  <c r="AJ5" i="80"/>
  <c r="AI5" i="80"/>
  <c r="AH5" i="80"/>
  <c r="AG5" i="80"/>
  <c r="AF5" i="80"/>
  <c r="AE5" i="80"/>
  <c r="AD5" i="80"/>
  <c r="AC5" i="80"/>
  <c r="AB5" i="80"/>
  <c r="AA5" i="80"/>
  <c r="Z5" i="80"/>
  <c r="Y5" i="80"/>
  <c r="X5" i="80"/>
  <c r="W5" i="80"/>
  <c r="V5" i="80"/>
  <c r="U5" i="80"/>
  <c r="T5" i="80"/>
  <c r="S5" i="80"/>
  <c r="R5" i="80"/>
  <c r="Q5" i="80"/>
  <c r="P5" i="80"/>
  <c r="O5" i="80"/>
  <c r="N5" i="80"/>
  <c r="M5" i="80"/>
  <c r="L5" i="80"/>
  <c r="K5" i="80"/>
  <c r="J5" i="80"/>
  <c r="I5" i="80"/>
  <c r="H5" i="80"/>
  <c r="G5" i="80"/>
  <c r="F5" i="80"/>
  <c r="E5" i="80"/>
  <c r="D5" i="80"/>
  <c r="C5" i="80"/>
  <c r="B5" i="80"/>
  <c r="E66" i="86"/>
  <c r="C21" i="86"/>
  <c r="C22" i="86" s="1"/>
  <c r="E20" i="86"/>
  <c r="B20" i="86"/>
  <c r="E19" i="86"/>
  <c r="B19" i="86"/>
  <c r="E18" i="86"/>
  <c r="B18" i="86"/>
  <c r="E17" i="86"/>
  <c r="B17" i="86"/>
  <c r="E16" i="86"/>
  <c r="B16" i="86"/>
  <c r="E15" i="86"/>
  <c r="G15" i="86" s="1"/>
  <c r="B15" i="86"/>
  <c r="H6" i="86"/>
  <c r="C5" i="86"/>
  <c r="D5" i="86" s="1"/>
  <c r="E5" i="86" s="1"/>
  <c r="F5" i="86" s="1"/>
  <c r="G5" i="86" s="1"/>
  <c r="E21" i="86" l="1"/>
  <c r="M12" i="80"/>
  <c r="C53" i="80"/>
  <c r="E54" i="80"/>
  <c r="C51" i="80"/>
  <c r="B21" i="86"/>
  <c r="B22" i="86" s="1"/>
  <c r="L33" i="80"/>
  <c r="N12" i="80"/>
  <c r="CR5" i="80"/>
  <c r="H26" i="80"/>
  <c r="D53" i="80"/>
  <c r="M18" i="80"/>
  <c r="L40" i="80"/>
  <c r="D43" i="80"/>
  <c r="C43" i="80"/>
  <c r="C44" i="80" s="1"/>
  <c r="B2" i="80" s="1"/>
  <c r="M13" i="80" s="1"/>
  <c r="B54" i="80"/>
  <c r="B23" i="86"/>
  <c r="G16" i="86"/>
  <c r="I15" i="86"/>
  <c r="E22" i="86"/>
  <c r="C23" i="86"/>
  <c r="CH15" i="80" l="1"/>
  <c r="M17" i="80"/>
  <c r="O12" i="80"/>
  <c r="N13" i="80"/>
  <c r="J35" i="80"/>
  <c r="L36" i="80"/>
  <c r="P33" i="80"/>
  <c r="CS5" i="80"/>
  <c r="N18" i="80"/>
  <c r="C24" i="86"/>
  <c r="E23" i="86"/>
  <c r="I16" i="86"/>
  <c r="G17" i="86"/>
  <c r="B24" i="86"/>
  <c r="L37" i="80" l="1"/>
  <c r="O18" i="80"/>
  <c r="CT5" i="80"/>
  <c r="J36" i="80"/>
  <c r="N35" i="80"/>
  <c r="O35" i="80"/>
  <c r="M35" i="80"/>
  <c r="L41" i="80"/>
  <c r="N17" i="80"/>
  <c r="M19" i="80"/>
  <c r="M21" i="80" s="1"/>
  <c r="O13" i="80"/>
  <c r="P12" i="80"/>
  <c r="B25" i="86"/>
  <c r="G18" i="86"/>
  <c r="I17" i="86"/>
  <c r="C25" i="86"/>
  <c r="E24" i="86"/>
  <c r="Q12" i="80" l="1"/>
  <c r="P13" i="80"/>
  <c r="CH22" i="80"/>
  <c r="CH27" i="80" s="1"/>
  <c r="M26" i="80"/>
  <c r="O36" i="80"/>
  <c r="O37" i="80" s="1"/>
  <c r="L47" i="80"/>
  <c r="L44" i="80"/>
  <c r="O17" i="80"/>
  <c r="N19" i="80"/>
  <c r="N21" i="80" s="1"/>
  <c r="N36" i="80"/>
  <c r="N37" i="80" s="1"/>
  <c r="P18" i="80"/>
  <c r="P35" i="80"/>
  <c r="M36" i="80"/>
  <c r="CU5" i="80"/>
  <c r="G19" i="86"/>
  <c r="I18" i="86"/>
  <c r="C26" i="86"/>
  <c r="P64" i="86" s="1"/>
  <c r="F10" i="82" s="1"/>
  <c r="E25" i="86"/>
  <c r="D25" i="86"/>
  <c r="B26" i="86"/>
  <c r="P36" i="80" l="1"/>
  <c r="N26" i="80"/>
  <c r="M37" i="80"/>
  <c r="P17" i="80"/>
  <c r="O19" i="80"/>
  <c r="O21" i="80" s="1"/>
  <c r="O26" i="80" s="1"/>
  <c r="R12" i="80"/>
  <c r="Q13" i="80"/>
  <c r="P37" i="80"/>
  <c r="Q18" i="80"/>
  <c r="P14" i="80"/>
  <c r="B27" i="86"/>
  <c r="D26" i="86"/>
  <c r="E26" i="86"/>
  <c r="C27" i="86"/>
  <c r="D15" i="86"/>
  <c r="F15" i="86" s="1"/>
  <c r="H15" i="86" s="1"/>
  <c r="J15" i="86" s="1"/>
  <c r="K15" i="86" s="1"/>
  <c r="L15" i="86" s="1"/>
  <c r="G20" i="86"/>
  <c r="I19" i="86"/>
  <c r="S12" i="80" l="1"/>
  <c r="R13" i="80"/>
  <c r="R18" i="80"/>
  <c r="Q14" i="80"/>
  <c r="Q17" i="80"/>
  <c r="P19" i="80"/>
  <c r="P21" i="80" s="1"/>
  <c r="C28" i="86"/>
  <c r="E27" i="86"/>
  <c r="D16" i="86"/>
  <c r="F16" i="86" s="1"/>
  <c r="H16" i="86" s="1"/>
  <c r="J16" i="86" s="1"/>
  <c r="K16" i="86" s="1"/>
  <c r="L16" i="86" s="1"/>
  <c r="G21" i="86"/>
  <c r="I20" i="86"/>
  <c r="B28" i="86"/>
  <c r="D27" i="86"/>
  <c r="R17" i="80" l="1"/>
  <c r="Q19" i="80"/>
  <c r="Q21" i="80" s="1"/>
  <c r="Q26" i="80" s="1"/>
  <c r="R14" i="80"/>
  <c r="S13" i="80"/>
  <c r="T12" i="80"/>
  <c r="P26" i="80"/>
  <c r="S18" i="80"/>
  <c r="B29" i="86"/>
  <c r="D28" i="86"/>
  <c r="G22" i="86"/>
  <c r="I21" i="86"/>
  <c r="D17" i="86"/>
  <c r="F17" i="86" s="1"/>
  <c r="H17" i="86" s="1"/>
  <c r="J17" i="86" s="1"/>
  <c r="K17" i="86" s="1"/>
  <c r="L17" i="86" s="1"/>
  <c r="C29" i="86"/>
  <c r="E28" i="86"/>
  <c r="T18" i="80" l="1"/>
  <c r="S17" i="80"/>
  <c r="R19" i="80"/>
  <c r="R21" i="80" s="1"/>
  <c r="U12" i="80"/>
  <c r="T13" i="80"/>
  <c r="S14" i="80"/>
  <c r="G23" i="86"/>
  <c r="I22" i="86"/>
  <c r="D29" i="86"/>
  <c r="B30" i="86"/>
  <c r="E29" i="86"/>
  <c r="C30" i="86"/>
  <c r="D18" i="86"/>
  <c r="F18" i="86" s="1"/>
  <c r="H18" i="86" s="1"/>
  <c r="J18" i="86" s="1"/>
  <c r="K18" i="86" s="1"/>
  <c r="L18" i="86" s="1"/>
  <c r="U18" i="80" l="1"/>
  <c r="V12" i="80"/>
  <c r="U13" i="80"/>
  <c r="T17" i="80"/>
  <c r="S19" i="80"/>
  <c r="S21" i="80" s="1"/>
  <c r="S26" i="80" s="1"/>
  <c r="T14" i="80"/>
  <c r="R26" i="80"/>
  <c r="B31" i="86"/>
  <c r="D30" i="86"/>
  <c r="G24" i="86"/>
  <c r="I23" i="86"/>
  <c r="E30" i="86"/>
  <c r="D19" i="86"/>
  <c r="F19" i="86" s="1"/>
  <c r="H19" i="86" s="1"/>
  <c r="J19" i="86" s="1"/>
  <c r="K19" i="86" s="1"/>
  <c r="L19" i="86" s="1"/>
  <c r="C31" i="86"/>
  <c r="W12" i="80" l="1"/>
  <c r="V13" i="80"/>
  <c r="U17" i="80"/>
  <c r="T19" i="80"/>
  <c r="T21" i="80" s="1"/>
  <c r="U14" i="80"/>
  <c r="V18" i="80"/>
  <c r="W18" i="80" s="1"/>
  <c r="G25" i="86"/>
  <c r="I24" i="86"/>
  <c r="B32" i="86"/>
  <c r="D31" i="86"/>
  <c r="C32" i="86"/>
  <c r="E31" i="86"/>
  <c r="D20" i="86"/>
  <c r="F20" i="86" s="1"/>
  <c r="H20" i="86" s="1"/>
  <c r="J20" i="86" s="1"/>
  <c r="K20" i="86" s="1"/>
  <c r="L20" i="86" s="1"/>
  <c r="W13" i="80" l="1"/>
  <c r="X12" i="80"/>
  <c r="X18" i="80" s="1"/>
  <c r="V17" i="80"/>
  <c r="U19" i="80"/>
  <c r="U21" i="80" s="1"/>
  <c r="V14" i="80"/>
  <c r="T26" i="80"/>
  <c r="B33" i="86"/>
  <c r="D32" i="86"/>
  <c r="D21" i="86"/>
  <c r="F21" i="86" s="1"/>
  <c r="H21" i="86" s="1"/>
  <c r="J21" i="86" s="1"/>
  <c r="K21" i="86" s="1"/>
  <c r="L21" i="86" s="1"/>
  <c r="C33" i="86"/>
  <c r="E32" i="86"/>
  <c r="G26" i="86"/>
  <c r="I25" i="86"/>
  <c r="W17" i="80" l="1"/>
  <c r="V19" i="80"/>
  <c r="V21" i="80" s="1"/>
  <c r="V26" i="80" s="1"/>
  <c r="W14" i="80"/>
  <c r="Y12" i="80"/>
  <c r="X13" i="80"/>
  <c r="U26" i="80"/>
  <c r="G27" i="86"/>
  <c r="I26" i="86"/>
  <c r="D33" i="86"/>
  <c r="B34" i="86"/>
  <c r="D22" i="86"/>
  <c r="F22" i="86" s="1"/>
  <c r="H22" i="86" s="1"/>
  <c r="J22" i="86" s="1"/>
  <c r="K22" i="86" s="1"/>
  <c r="L22" i="86" s="1"/>
  <c r="C34" i="86"/>
  <c r="E33" i="86"/>
  <c r="Z12" i="80" l="1"/>
  <c r="Y13" i="80"/>
  <c r="X17" i="80"/>
  <c r="W19" i="80"/>
  <c r="W21" i="80" s="1"/>
  <c r="W26" i="80" s="1"/>
  <c r="X14" i="80"/>
  <c r="Y18" i="80"/>
  <c r="Z18" i="80" s="1"/>
  <c r="B35" i="86"/>
  <c r="D34" i="86"/>
  <c r="G28" i="86"/>
  <c r="I27" i="86"/>
  <c r="E34" i="86"/>
  <c r="D23" i="86"/>
  <c r="F23" i="86" s="1"/>
  <c r="H23" i="86" s="1"/>
  <c r="J23" i="86" s="1"/>
  <c r="K23" i="86" s="1"/>
  <c r="L23" i="86" s="1"/>
  <c r="C35" i="86"/>
  <c r="Y14" i="80" l="1"/>
  <c r="M40" i="80"/>
  <c r="CI13" i="80"/>
  <c r="CJ13" i="80"/>
  <c r="CK13" i="80"/>
  <c r="AA12" i="80"/>
  <c r="Z13" i="80"/>
  <c r="Y17" i="80"/>
  <c r="X19" i="80"/>
  <c r="X21" i="80" s="1"/>
  <c r="X26" i="80" s="1"/>
  <c r="C36" i="86"/>
  <c r="E35" i="86"/>
  <c r="D24" i="86"/>
  <c r="F24" i="86" s="1"/>
  <c r="B36" i="86"/>
  <c r="D35" i="86"/>
  <c r="G29" i="86"/>
  <c r="I28" i="86"/>
  <c r="AA13" i="80" l="1"/>
  <c r="AB12" i="80"/>
  <c r="CJ17" i="80"/>
  <c r="CJ16" i="80"/>
  <c r="CJ15" i="80"/>
  <c r="Z17" i="80"/>
  <c r="Y19" i="80"/>
  <c r="Y21" i="80" s="1"/>
  <c r="CI17" i="80"/>
  <c r="CI15" i="80"/>
  <c r="CI16" i="80"/>
  <c r="M43" i="80"/>
  <c r="M41" i="80"/>
  <c r="Z14" i="80"/>
  <c r="CK16" i="80"/>
  <c r="CK15" i="80"/>
  <c r="CK17" i="80"/>
  <c r="AA18" i="80"/>
  <c r="H24" i="86"/>
  <c r="J24" i="86" s="1"/>
  <c r="K24" i="86" s="1"/>
  <c r="L24" i="86" s="1"/>
  <c r="F25" i="86"/>
  <c r="G30" i="86"/>
  <c r="I29" i="86"/>
  <c r="B37" i="86"/>
  <c r="D36" i="86"/>
  <c r="C37" i="86"/>
  <c r="E36" i="86"/>
  <c r="M44" i="80" l="1"/>
  <c r="M47" i="80"/>
  <c r="AA17" i="80"/>
  <c r="Z19" i="80"/>
  <c r="Z21" i="80" s="1"/>
  <c r="AC12" i="80"/>
  <c r="AB13" i="80"/>
  <c r="AA14" i="80"/>
  <c r="CL13" i="80"/>
  <c r="AB18" i="80"/>
  <c r="CI21" i="80"/>
  <c r="CI22" i="80" s="1"/>
  <c r="CJ21" i="80"/>
  <c r="CJ22" i="80" s="1"/>
  <c r="CK21" i="80"/>
  <c r="CK22" i="80" s="1"/>
  <c r="Y26" i="80"/>
  <c r="E37" i="86"/>
  <c r="C38" i="86"/>
  <c r="B38" i="86"/>
  <c r="D37" i="86"/>
  <c r="G31" i="86"/>
  <c r="I30" i="86"/>
  <c r="H25" i="86"/>
  <c r="J25" i="86" s="1"/>
  <c r="K25" i="86" s="1"/>
  <c r="L25" i="86" s="1"/>
  <c r="F26" i="86"/>
  <c r="AD12" i="80" l="1"/>
  <c r="AC13" i="80"/>
  <c r="AB17" i="80"/>
  <c r="AA19" i="80"/>
  <c r="AA21" i="80" s="1"/>
  <c r="AA26" i="80" s="1"/>
  <c r="AC18" i="80"/>
  <c r="CI26" i="80"/>
  <c r="CJ26" i="80"/>
  <c r="CK26" i="80"/>
  <c r="Z26" i="80"/>
  <c r="CL15" i="80"/>
  <c r="CL16" i="80"/>
  <c r="CL17" i="80"/>
  <c r="AB14" i="80"/>
  <c r="CH13" i="80"/>
  <c r="H26" i="86"/>
  <c r="J26" i="86" s="1"/>
  <c r="K26" i="86" s="1"/>
  <c r="L26" i="86" s="1"/>
  <c r="F27" i="86"/>
  <c r="D38" i="86"/>
  <c r="B39" i="86"/>
  <c r="C39" i="86"/>
  <c r="E38" i="86"/>
  <c r="G32" i="86"/>
  <c r="I31" i="86"/>
  <c r="AC17" i="80" l="1"/>
  <c r="AB19" i="80"/>
  <c r="AB21" i="80" s="1"/>
  <c r="AC14" i="80"/>
  <c r="CH16" i="80"/>
  <c r="AD18" i="80"/>
  <c r="AE12" i="80"/>
  <c r="AD13" i="80"/>
  <c r="D39" i="86"/>
  <c r="B40" i="86"/>
  <c r="G33" i="86"/>
  <c r="I32" i="86"/>
  <c r="E39" i="86"/>
  <c r="C40" i="86"/>
  <c r="H27" i="86"/>
  <c r="J27" i="86" s="1"/>
  <c r="K27" i="86" s="1"/>
  <c r="L27" i="86" s="1"/>
  <c r="F28" i="86"/>
  <c r="AD14" i="80" l="1"/>
  <c r="AE18" i="80"/>
  <c r="AE13" i="80"/>
  <c r="AF12" i="80"/>
  <c r="CH21" i="80"/>
  <c r="CL21" i="80"/>
  <c r="CL22" i="80" s="1"/>
  <c r="AB26" i="80"/>
  <c r="AD17" i="80"/>
  <c r="AC19" i="80"/>
  <c r="AC21" i="80" s="1"/>
  <c r="AC26" i="80" s="1"/>
  <c r="E40" i="86"/>
  <c r="C41" i="86"/>
  <c r="D40" i="86"/>
  <c r="B41" i="86"/>
  <c r="H28" i="86"/>
  <c r="J28" i="86" s="1"/>
  <c r="K28" i="86" s="1"/>
  <c r="L28" i="86" s="1"/>
  <c r="F29" i="86"/>
  <c r="G34" i="86"/>
  <c r="I33" i="86"/>
  <c r="AF18" i="80" l="1"/>
  <c r="AE17" i="80"/>
  <c r="AD19" i="80"/>
  <c r="AD21" i="80" s="1"/>
  <c r="AD26" i="80" s="1"/>
  <c r="AE14" i="80"/>
  <c r="CH23" i="80"/>
  <c r="CH28" i="80" s="1"/>
  <c r="CH26" i="80"/>
  <c r="AG12" i="80"/>
  <c r="AG18" i="80" s="1"/>
  <c r="AF13" i="80"/>
  <c r="G35" i="86"/>
  <c r="I34" i="86"/>
  <c r="B42" i="86"/>
  <c r="D41" i="86"/>
  <c r="H29" i="86"/>
  <c r="J29" i="86" s="1"/>
  <c r="K29" i="86" s="1"/>
  <c r="L29" i="86" s="1"/>
  <c r="F30" i="86"/>
  <c r="E41" i="86"/>
  <c r="C42" i="86"/>
  <c r="AF14" i="80" l="1"/>
  <c r="AH12" i="80"/>
  <c r="AH18" i="80" s="1"/>
  <c r="AG13" i="80"/>
  <c r="AF17" i="80"/>
  <c r="AE19" i="80"/>
  <c r="AE21" i="80" s="1"/>
  <c r="AE26" i="80" s="1"/>
  <c r="C43" i="86"/>
  <c r="E42" i="86"/>
  <c r="E69" i="86" s="1"/>
  <c r="C70" i="86"/>
  <c r="D42" i="86"/>
  <c r="B43" i="86"/>
  <c r="B70" i="86"/>
  <c r="G36" i="86"/>
  <c r="I35" i="86"/>
  <c r="H30" i="86"/>
  <c r="F31" i="86"/>
  <c r="AG14" i="80" l="1"/>
  <c r="AG17" i="80"/>
  <c r="AF19" i="80"/>
  <c r="AF21" i="80" s="1"/>
  <c r="AF26" i="80" s="1"/>
  <c r="AI12" i="80"/>
  <c r="AH13" i="80"/>
  <c r="H31" i="86"/>
  <c r="J31" i="86" s="1"/>
  <c r="K31" i="86" s="1"/>
  <c r="F32" i="86"/>
  <c r="G37" i="86"/>
  <c r="I36" i="86"/>
  <c r="D43" i="86"/>
  <c r="B44" i="86"/>
  <c r="J30" i="86"/>
  <c r="K30" i="86" s="1"/>
  <c r="D69" i="86"/>
  <c r="C44" i="86"/>
  <c r="E43" i="86"/>
  <c r="L31" i="86" l="1"/>
  <c r="AH14" i="80"/>
  <c r="AI13" i="80"/>
  <c r="AJ12" i="80"/>
  <c r="AH17" i="80"/>
  <c r="AG19" i="80"/>
  <c r="AG21" i="80" s="1"/>
  <c r="AG26" i="80" s="1"/>
  <c r="AI18" i="80"/>
  <c r="G38" i="86"/>
  <c r="I37" i="86"/>
  <c r="L30" i="86"/>
  <c r="D44" i="86"/>
  <c r="B45" i="86"/>
  <c r="H32" i="86"/>
  <c r="J32" i="86" s="1"/>
  <c r="K32" i="86" s="1"/>
  <c r="L32" i="86" s="1"/>
  <c r="F33" i="86"/>
  <c r="C45" i="86"/>
  <c r="E44" i="86"/>
  <c r="AJ18" i="80" l="1"/>
  <c r="AI17" i="80"/>
  <c r="AH19" i="80"/>
  <c r="AH21" i="80" s="1"/>
  <c r="AH26" i="80" s="1"/>
  <c r="AK12" i="80"/>
  <c r="AJ13" i="80"/>
  <c r="AI14" i="80"/>
  <c r="B46" i="86"/>
  <c r="D45" i="86"/>
  <c r="E45" i="86"/>
  <c r="C46" i="86"/>
  <c r="H33" i="86"/>
  <c r="J33" i="86" s="1"/>
  <c r="K33" i="86" s="1"/>
  <c r="L33" i="86" s="1"/>
  <c r="F34" i="86"/>
  <c r="G39" i="86"/>
  <c r="I38" i="86"/>
  <c r="AJ14" i="80" l="1"/>
  <c r="AK13" i="80"/>
  <c r="AL12" i="80"/>
  <c r="AJ17" i="80"/>
  <c r="AI19" i="80"/>
  <c r="AI21" i="80" s="1"/>
  <c r="AI26" i="80" s="1"/>
  <c r="AK18" i="80"/>
  <c r="G40" i="86"/>
  <c r="I39" i="86"/>
  <c r="C47" i="86"/>
  <c r="E46" i="86"/>
  <c r="H34" i="86"/>
  <c r="J34" i="86" s="1"/>
  <c r="K34" i="86" s="1"/>
  <c r="L34" i="86" s="1"/>
  <c r="F35" i="86"/>
  <c r="B47" i="86"/>
  <c r="D46" i="86"/>
  <c r="AK17" i="80" l="1"/>
  <c r="AJ19" i="80"/>
  <c r="AJ21" i="80" s="1"/>
  <c r="AJ26" i="80" s="1"/>
  <c r="AL18" i="80"/>
  <c r="AM12" i="80"/>
  <c r="AL13" i="80"/>
  <c r="AK14" i="80"/>
  <c r="N40" i="80"/>
  <c r="G41" i="86"/>
  <c r="I40" i="86"/>
  <c r="B48" i="86"/>
  <c r="D47" i="86"/>
  <c r="H35" i="86"/>
  <c r="J35" i="86" s="1"/>
  <c r="K35" i="86" s="1"/>
  <c r="L35" i="86" s="1"/>
  <c r="F36" i="86"/>
  <c r="C48" i="86"/>
  <c r="E47" i="86"/>
  <c r="N46" i="80" l="1"/>
  <c r="N43" i="80"/>
  <c r="N41" i="80"/>
  <c r="AM18" i="80"/>
  <c r="AM13" i="80"/>
  <c r="AN12" i="80"/>
  <c r="AL14" i="80"/>
  <c r="AL17" i="80"/>
  <c r="AK19" i="80"/>
  <c r="AK21" i="80" s="1"/>
  <c r="AK26" i="80" s="1"/>
  <c r="E48" i="86"/>
  <c r="C49" i="86"/>
  <c r="G42" i="86"/>
  <c r="I41" i="86"/>
  <c r="H36" i="86"/>
  <c r="J36" i="86" s="1"/>
  <c r="K36" i="86" s="1"/>
  <c r="L36" i="86" s="1"/>
  <c r="F37" i="86"/>
  <c r="D48" i="86"/>
  <c r="B49" i="86"/>
  <c r="AO12" i="80" l="1"/>
  <c r="AN13" i="80"/>
  <c r="AM14" i="80"/>
  <c r="N44" i="80"/>
  <c r="N47" i="80"/>
  <c r="AN18" i="80"/>
  <c r="AO18" i="80" s="1"/>
  <c r="AM17" i="80"/>
  <c r="AL19" i="80"/>
  <c r="AL21" i="80" s="1"/>
  <c r="AL26" i="80" s="1"/>
  <c r="E49" i="86"/>
  <c r="C50" i="86"/>
  <c r="G43" i="86"/>
  <c r="G70" i="86"/>
  <c r="I42" i="86"/>
  <c r="B50" i="86"/>
  <c r="D49" i="86"/>
  <c r="H37" i="86"/>
  <c r="J37" i="86" s="1"/>
  <c r="K37" i="86" s="1"/>
  <c r="L37" i="86" s="1"/>
  <c r="F38" i="86"/>
  <c r="AN17" i="80" l="1"/>
  <c r="AM19" i="80"/>
  <c r="AM21" i="80" s="1"/>
  <c r="AM26" i="80" s="1"/>
  <c r="CW18" i="80"/>
  <c r="AN14" i="80"/>
  <c r="AP12" i="80"/>
  <c r="AO13" i="80"/>
  <c r="CW12" i="80"/>
  <c r="H38" i="86"/>
  <c r="J38" i="86" s="1"/>
  <c r="K38" i="86" s="1"/>
  <c r="L38" i="86" s="1"/>
  <c r="F39" i="86"/>
  <c r="C51" i="86"/>
  <c r="E50" i="86"/>
  <c r="I70" i="86"/>
  <c r="G44" i="86"/>
  <c r="I43" i="86"/>
  <c r="B51" i="86"/>
  <c r="D50" i="86"/>
  <c r="AQ12" i="80" l="1"/>
  <c r="AP13" i="80"/>
  <c r="AP18" i="80"/>
  <c r="AO14" i="80"/>
  <c r="CW14" i="80" s="1"/>
  <c r="CW13" i="80"/>
  <c r="AO17" i="80"/>
  <c r="AN19" i="80"/>
  <c r="AN21" i="80" s="1"/>
  <c r="AN26" i="80" s="1"/>
  <c r="G45" i="86"/>
  <c r="I44" i="86"/>
  <c r="E51" i="86"/>
  <c r="C52" i="86"/>
  <c r="D51" i="86"/>
  <c r="B52" i="86"/>
  <c r="H39" i="86"/>
  <c r="J39" i="86" s="1"/>
  <c r="K39" i="86" s="1"/>
  <c r="L39" i="86" s="1"/>
  <c r="F40" i="86"/>
  <c r="AP14" i="80" l="1"/>
  <c r="AP17" i="80"/>
  <c r="CW17" i="80"/>
  <c r="AO19" i="80"/>
  <c r="AO21" i="80" s="1"/>
  <c r="AO26" i="80" s="1"/>
  <c r="AQ13" i="80"/>
  <c r="AR12" i="80"/>
  <c r="AQ18" i="80"/>
  <c r="AR18" i="80" s="1"/>
  <c r="E52" i="86"/>
  <c r="C53" i="86"/>
  <c r="G46" i="86"/>
  <c r="I45" i="86"/>
  <c r="H40" i="86"/>
  <c r="J40" i="86" s="1"/>
  <c r="K40" i="86" s="1"/>
  <c r="L40" i="86" s="1"/>
  <c r="F41" i="86"/>
  <c r="D52" i="86"/>
  <c r="B53" i="86"/>
  <c r="AR13" i="80" l="1"/>
  <c r="AS12" i="80"/>
  <c r="AQ17" i="80"/>
  <c r="AP19" i="80"/>
  <c r="AP21" i="80" s="1"/>
  <c r="AP26" i="80" s="1"/>
  <c r="AQ14" i="80"/>
  <c r="E53" i="86"/>
  <c r="C54" i="86"/>
  <c r="B54" i="86"/>
  <c r="D53" i="86"/>
  <c r="H41" i="86"/>
  <c r="J41" i="86" s="1"/>
  <c r="K41" i="86" s="1"/>
  <c r="L41" i="86" s="1"/>
  <c r="F42" i="86"/>
  <c r="G47" i="86"/>
  <c r="I46" i="86"/>
  <c r="AS13" i="80" l="1"/>
  <c r="AT12" i="80"/>
  <c r="AR17" i="80"/>
  <c r="AQ19" i="80"/>
  <c r="AQ21" i="80" s="1"/>
  <c r="AQ26" i="80" s="1"/>
  <c r="AR14" i="80"/>
  <c r="AS18" i="80"/>
  <c r="E54" i="86"/>
  <c r="C55" i="86"/>
  <c r="G48" i="86"/>
  <c r="I47" i="86"/>
  <c r="H42" i="86"/>
  <c r="F70" i="86"/>
  <c r="F43" i="86"/>
  <c r="B55" i="86"/>
  <c r="AS17" i="80" l="1"/>
  <c r="AR19" i="80"/>
  <c r="AR21" i="80" s="1"/>
  <c r="AR26" i="80" s="1"/>
  <c r="AU12" i="80"/>
  <c r="AT13" i="80"/>
  <c r="AT18" i="80"/>
  <c r="AS14" i="80"/>
  <c r="H70" i="86"/>
  <c r="J42" i="86"/>
  <c r="K42" i="86" s="1"/>
  <c r="B56" i="86"/>
  <c r="E55" i="86"/>
  <c r="C56" i="86"/>
  <c r="H43" i="86"/>
  <c r="J43" i="86" s="1"/>
  <c r="K43" i="86" s="1"/>
  <c r="L43" i="86" s="1"/>
  <c r="F44" i="86"/>
  <c r="G49" i="86"/>
  <c r="I48" i="86"/>
  <c r="AU13" i="80" l="1"/>
  <c r="AV12" i="80"/>
  <c r="AU18" i="80"/>
  <c r="AV18" i="80" s="1"/>
  <c r="AT14" i="80"/>
  <c r="AT17" i="80"/>
  <c r="AS19" i="80"/>
  <c r="AS21" i="80" s="1"/>
  <c r="AS26" i="80" s="1"/>
  <c r="G50" i="86"/>
  <c r="I49" i="86"/>
  <c r="B57" i="86"/>
  <c r="L42" i="86"/>
  <c r="L69" i="86" s="1"/>
  <c r="K70" i="86"/>
  <c r="C57" i="86"/>
  <c r="E56" i="86"/>
  <c r="H44" i="86"/>
  <c r="J44" i="86" s="1"/>
  <c r="K44" i="86" s="1"/>
  <c r="L44" i="86" s="1"/>
  <c r="F45" i="86"/>
  <c r="AU14" i="80" l="1"/>
  <c r="AU17" i="80"/>
  <c r="AT19" i="80"/>
  <c r="AT21" i="80" s="1"/>
  <c r="AT26" i="80" s="1"/>
  <c r="AV13" i="80"/>
  <c r="AW12" i="80"/>
  <c r="B58" i="86"/>
  <c r="H45" i="86"/>
  <c r="J45" i="86" s="1"/>
  <c r="K45" i="86" s="1"/>
  <c r="L45" i="86" s="1"/>
  <c r="F46" i="86"/>
  <c r="G51" i="86"/>
  <c r="I50" i="86"/>
  <c r="E57" i="86"/>
  <c r="C58" i="86"/>
  <c r="AV17" i="80" l="1"/>
  <c r="AU19" i="80"/>
  <c r="AU21" i="80" s="1"/>
  <c r="AU26" i="80" s="1"/>
  <c r="AV14" i="80"/>
  <c r="Q37" i="80"/>
  <c r="Q33" i="80"/>
  <c r="AX12" i="80"/>
  <c r="AW13" i="80"/>
  <c r="AW18" i="80"/>
  <c r="H46" i="86"/>
  <c r="J46" i="86" s="1"/>
  <c r="K46" i="86" s="1"/>
  <c r="L46" i="86" s="1"/>
  <c r="F47" i="86"/>
  <c r="G52" i="86"/>
  <c r="I51" i="86"/>
  <c r="C59" i="86"/>
  <c r="E58" i="86"/>
  <c r="B59" i="86"/>
  <c r="AY12" i="80" l="1"/>
  <c r="AX13" i="80"/>
  <c r="AX18" i="80"/>
  <c r="AW14" i="80"/>
  <c r="O40" i="80"/>
  <c r="AW17" i="80"/>
  <c r="AV19" i="80"/>
  <c r="AV21" i="80" s="1"/>
  <c r="AV26" i="80" s="1"/>
  <c r="G53" i="86"/>
  <c r="I52" i="86"/>
  <c r="E59" i="86"/>
  <c r="C60" i="86"/>
  <c r="H47" i="86"/>
  <c r="J47" i="86" s="1"/>
  <c r="K47" i="86" s="1"/>
  <c r="L47" i="86" s="1"/>
  <c r="F48" i="86"/>
  <c r="B60" i="86"/>
  <c r="O46" i="80" l="1"/>
  <c r="P46" i="80" s="1"/>
  <c r="O43" i="80"/>
  <c r="P43" i="80" s="1"/>
  <c r="O41" i="80"/>
  <c r="AX14" i="80"/>
  <c r="AY13" i="80"/>
  <c r="AZ12" i="80"/>
  <c r="AX17" i="80"/>
  <c r="AW19" i="80"/>
  <c r="AW21" i="80" s="1"/>
  <c r="AW26" i="80" s="1"/>
  <c r="AY18" i="80"/>
  <c r="H48" i="86"/>
  <c r="J48" i="86" s="1"/>
  <c r="K48" i="86" s="1"/>
  <c r="L48" i="86" s="1"/>
  <c r="F49" i="86"/>
  <c r="B61" i="86"/>
  <c r="E60" i="86"/>
  <c r="C61" i="86"/>
  <c r="G54" i="86"/>
  <c r="I53" i="86"/>
  <c r="AZ18" i="80" l="1"/>
  <c r="AY14" i="80"/>
  <c r="O47" i="80"/>
  <c r="O44" i="80"/>
  <c r="AY17" i="80"/>
  <c r="AX19" i="80"/>
  <c r="AX21" i="80" s="1"/>
  <c r="AX26" i="80" s="1"/>
  <c r="BA12" i="80"/>
  <c r="BA18" i="80" s="1"/>
  <c r="AZ13" i="80"/>
  <c r="B62" i="86"/>
  <c r="E61" i="86"/>
  <c r="C62" i="86"/>
  <c r="H49" i="86"/>
  <c r="J49" i="86" s="1"/>
  <c r="K49" i="86" s="1"/>
  <c r="L49" i="86" s="1"/>
  <c r="F50" i="86"/>
  <c r="G55" i="86"/>
  <c r="I54" i="86"/>
  <c r="AZ17" i="80" l="1"/>
  <c r="AY19" i="80"/>
  <c r="AY21" i="80" s="1"/>
  <c r="AY26" i="80" s="1"/>
  <c r="BA13" i="80"/>
  <c r="BB12" i="80"/>
  <c r="BB18" i="80" s="1"/>
  <c r="AZ14" i="80"/>
  <c r="H50" i="86"/>
  <c r="J50" i="86" s="1"/>
  <c r="K50" i="86" s="1"/>
  <c r="L50" i="86" s="1"/>
  <c r="F51" i="86"/>
  <c r="G56" i="86"/>
  <c r="I55" i="86"/>
  <c r="E62" i="86"/>
  <c r="C63" i="86"/>
  <c r="B63" i="86"/>
  <c r="BC12" i="80" l="1"/>
  <c r="BB13" i="80"/>
  <c r="BA17" i="80"/>
  <c r="AZ19" i="80"/>
  <c r="AZ21" i="80" s="1"/>
  <c r="AZ26" i="80" s="1"/>
  <c r="BA14" i="80"/>
  <c r="B64" i="86"/>
  <c r="G57" i="86"/>
  <c r="I56" i="86"/>
  <c r="E63" i="86"/>
  <c r="C64" i="86"/>
  <c r="H51" i="86"/>
  <c r="J51" i="86" s="1"/>
  <c r="K51" i="86" s="1"/>
  <c r="L51" i="86" s="1"/>
  <c r="F52" i="86"/>
  <c r="BC13" i="80" l="1"/>
  <c r="BD12" i="80"/>
  <c r="BB14" i="80"/>
  <c r="BB17" i="80"/>
  <c r="BA19" i="80"/>
  <c r="BA21" i="80" s="1"/>
  <c r="BA26" i="80" s="1"/>
  <c r="BC18" i="80"/>
  <c r="E64" i="86"/>
  <c r="C65" i="86"/>
  <c r="B65" i="86"/>
  <c r="G58" i="86"/>
  <c r="I57" i="86"/>
  <c r="H52" i="86"/>
  <c r="J52" i="86" s="1"/>
  <c r="K52" i="86" s="1"/>
  <c r="L52" i="86" s="1"/>
  <c r="F53" i="86"/>
  <c r="BC17" i="80" l="1"/>
  <c r="BB19" i="80"/>
  <c r="BB21" i="80" s="1"/>
  <c r="BB26" i="80" s="1"/>
  <c r="BE12" i="80"/>
  <c r="BD13" i="80"/>
  <c r="BC14" i="80"/>
  <c r="BD18" i="80"/>
  <c r="B66" i="86"/>
  <c r="G59" i="86"/>
  <c r="I58" i="86"/>
  <c r="F54" i="86"/>
  <c r="H53" i="86"/>
  <c r="J53" i="86" s="1"/>
  <c r="K53" i="86" s="1"/>
  <c r="L53" i="86" s="1"/>
  <c r="E65" i="86"/>
  <c r="C66" i="86"/>
  <c r="BE18" i="80" l="1"/>
  <c r="BD14" i="80"/>
  <c r="BF12" i="80"/>
  <c r="BE13" i="80"/>
  <c r="BD17" i="80"/>
  <c r="BC19" i="80"/>
  <c r="BC21" i="80" s="1"/>
  <c r="BC26" i="80" s="1"/>
  <c r="G60" i="86"/>
  <c r="I59" i="86"/>
  <c r="C67" i="86"/>
  <c r="F55" i="86"/>
  <c r="H54" i="86"/>
  <c r="J54" i="86" s="1"/>
  <c r="K54" i="86" s="1"/>
  <c r="L54" i="86" s="1"/>
  <c r="B67" i="86"/>
  <c r="BG12" i="80" l="1"/>
  <c r="BF13" i="80"/>
  <c r="BE17" i="80"/>
  <c r="BD19" i="80"/>
  <c r="BD21" i="80" s="1"/>
  <c r="BD26" i="80" s="1"/>
  <c r="BF18" i="80"/>
  <c r="BG18" i="80" s="1"/>
  <c r="BE14" i="80"/>
  <c r="F56" i="86"/>
  <c r="H55" i="86"/>
  <c r="J55" i="86" s="1"/>
  <c r="K55" i="86" s="1"/>
  <c r="L55" i="86" s="1"/>
  <c r="G61" i="86"/>
  <c r="I60" i="86"/>
  <c r="BF17" i="80" l="1"/>
  <c r="BE19" i="80"/>
  <c r="BE21" i="80" s="1"/>
  <c r="BE26" i="80" s="1"/>
  <c r="BF14" i="80"/>
  <c r="BG13" i="80"/>
  <c r="BH12" i="80"/>
  <c r="G62" i="86"/>
  <c r="I61" i="86"/>
  <c r="F57" i="86"/>
  <c r="H56" i="86"/>
  <c r="J56" i="86" s="1"/>
  <c r="K56" i="86" s="1"/>
  <c r="L56" i="86" s="1"/>
  <c r="BH13" i="80" l="1"/>
  <c r="BI12" i="80"/>
  <c r="BG14" i="80"/>
  <c r="BH18" i="80"/>
  <c r="BG17" i="80"/>
  <c r="BF19" i="80"/>
  <c r="BF21" i="80" s="1"/>
  <c r="BF26" i="80" s="1"/>
  <c r="F58" i="86"/>
  <c r="H57" i="86"/>
  <c r="J57" i="86" s="1"/>
  <c r="K57" i="86" s="1"/>
  <c r="L57" i="86" s="1"/>
  <c r="G63" i="86"/>
  <c r="I62" i="86"/>
  <c r="BH17" i="80" l="1"/>
  <c r="BG19" i="80"/>
  <c r="BG21" i="80" s="1"/>
  <c r="BG26" i="80" s="1"/>
  <c r="BI13" i="80"/>
  <c r="BJ12" i="80"/>
  <c r="BI18" i="80"/>
  <c r="BH14" i="80"/>
  <c r="G64" i="86"/>
  <c r="I63" i="86"/>
  <c r="F59" i="86"/>
  <c r="H58" i="86"/>
  <c r="J58" i="86" s="1"/>
  <c r="K58" i="86" s="1"/>
  <c r="L58" i="86" s="1"/>
  <c r="BK12" i="80" l="1"/>
  <c r="BJ13" i="80"/>
  <c r="BI17" i="80"/>
  <c r="BH19" i="80"/>
  <c r="BH21" i="80" s="1"/>
  <c r="BH26" i="80" s="1"/>
  <c r="BI14" i="80"/>
  <c r="BJ18" i="80"/>
  <c r="F60" i="86"/>
  <c r="H59" i="86"/>
  <c r="J59" i="86" s="1"/>
  <c r="K59" i="86" s="1"/>
  <c r="L59" i="86" s="1"/>
  <c r="G65" i="86"/>
  <c r="I64" i="86"/>
  <c r="BJ14" i="80" l="1"/>
  <c r="BK13" i="80"/>
  <c r="BL12" i="80"/>
  <c r="BK18" i="80"/>
  <c r="BL18" i="80" s="1"/>
  <c r="BJ17" i="80"/>
  <c r="BI19" i="80"/>
  <c r="BI21" i="80" s="1"/>
  <c r="BI26" i="80" s="1"/>
  <c r="G66" i="86"/>
  <c r="I65" i="86"/>
  <c r="F61" i="86"/>
  <c r="H60" i="86"/>
  <c r="J60" i="86" s="1"/>
  <c r="K60" i="86" s="1"/>
  <c r="L60" i="86" s="1"/>
  <c r="BL13" i="80" l="1"/>
  <c r="BM12" i="80"/>
  <c r="BK17" i="80"/>
  <c r="BJ19" i="80"/>
  <c r="BJ21" i="80" s="1"/>
  <c r="BJ26" i="80" s="1"/>
  <c r="BK14" i="80"/>
  <c r="F62" i="86"/>
  <c r="H61" i="86"/>
  <c r="J61" i="86" s="1"/>
  <c r="K61" i="86" s="1"/>
  <c r="L61" i="86" s="1"/>
  <c r="G67" i="86"/>
  <c r="I67" i="86" s="1"/>
  <c r="I66" i="86"/>
  <c r="BN12" i="80" l="1"/>
  <c r="BM13" i="80"/>
  <c r="BL17" i="80"/>
  <c r="BK19" i="80"/>
  <c r="BK21" i="80" s="1"/>
  <c r="BK26" i="80" s="1"/>
  <c r="BL14" i="80"/>
  <c r="BM18" i="80"/>
  <c r="F63" i="86"/>
  <c r="H62" i="86"/>
  <c r="J62" i="86" s="1"/>
  <c r="K62" i="86" s="1"/>
  <c r="L62" i="86" s="1"/>
  <c r="BM17" i="80" l="1"/>
  <c r="BL19" i="80"/>
  <c r="BL21" i="80" s="1"/>
  <c r="BL26" i="80" s="1"/>
  <c r="BM14" i="80"/>
  <c r="BO12" i="80"/>
  <c r="BN13" i="80"/>
  <c r="BN18" i="80"/>
  <c r="F64" i="86"/>
  <c r="H63" i="86"/>
  <c r="J63" i="86" s="1"/>
  <c r="K63" i="86" s="1"/>
  <c r="L63" i="86" s="1"/>
  <c r="BN14" i="80" l="1"/>
  <c r="BO18" i="80"/>
  <c r="BO13" i="80"/>
  <c r="BP12" i="80"/>
  <c r="BN17" i="80"/>
  <c r="BM19" i="80"/>
  <c r="BM21" i="80" s="1"/>
  <c r="BM26" i="80" s="1"/>
  <c r="F65" i="86"/>
  <c r="H64" i="86"/>
  <c r="J64" i="86" s="1"/>
  <c r="K64" i="86" s="1"/>
  <c r="L64" i="86" s="1"/>
  <c r="BP18" i="80" l="1"/>
  <c r="BQ12" i="80"/>
  <c r="BP13" i="80"/>
  <c r="BO14" i="80"/>
  <c r="BO17" i="80"/>
  <c r="BN19" i="80"/>
  <c r="BN21" i="80" s="1"/>
  <c r="BN26" i="80" s="1"/>
  <c r="F66" i="86"/>
  <c r="H65" i="86"/>
  <c r="J65" i="86" s="1"/>
  <c r="K65" i="86" s="1"/>
  <c r="L65" i="86" s="1"/>
  <c r="BP17" i="80" l="1"/>
  <c r="BO19" i="80"/>
  <c r="BO21" i="80" s="1"/>
  <c r="BO26" i="80" s="1"/>
  <c r="BQ13" i="80"/>
  <c r="BR12" i="80"/>
  <c r="BP14" i="80"/>
  <c r="BQ18" i="80"/>
  <c r="F67" i="86"/>
  <c r="H67" i="86" s="1"/>
  <c r="J67" i="86" s="1"/>
  <c r="K67" i="86" s="1"/>
  <c r="H66" i="86"/>
  <c r="J66" i="86" s="1"/>
  <c r="K66" i="86" s="1"/>
  <c r="L66" i="86" s="1"/>
  <c r="BQ14" i="80" l="1"/>
  <c r="BR18" i="80"/>
  <c r="BS12" i="80"/>
  <c r="BR13" i="80"/>
  <c r="BQ17" i="80"/>
  <c r="BP19" i="80"/>
  <c r="BP21" i="80" s="1"/>
  <c r="BP26" i="80" s="1"/>
  <c r="L67" i="86"/>
  <c r="BS18" i="80" l="1"/>
  <c r="BR14" i="80"/>
  <c r="BR17" i="80"/>
  <c r="BQ19" i="80"/>
  <c r="BQ21" i="80" s="1"/>
  <c r="BQ26" i="80" s="1"/>
  <c r="BS13" i="80"/>
  <c r="BT12" i="80"/>
  <c r="BU12" i="80" l="1"/>
  <c r="BT13" i="80"/>
  <c r="BS17" i="80"/>
  <c r="BR19" i="80"/>
  <c r="BR21" i="80" s="1"/>
  <c r="BR26" i="80" s="1"/>
  <c r="BS14" i="80"/>
  <c r="BT18" i="80"/>
  <c r="BU18" i="80" s="1"/>
  <c r="BT17" i="80" l="1"/>
  <c r="BS19" i="80"/>
  <c r="BS21" i="80" s="1"/>
  <c r="BS26" i="80" s="1"/>
  <c r="BV18" i="80"/>
  <c r="BT14" i="80"/>
  <c r="BV12" i="80"/>
  <c r="BU13" i="80"/>
  <c r="BU14" i="80" l="1"/>
  <c r="BW12" i="80"/>
  <c r="BW18" i="80" s="1"/>
  <c r="BV13" i="80"/>
  <c r="BU17" i="80"/>
  <c r="BT19" i="80"/>
  <c r="BT21" i="80" s="1"/>
  <c r="BT26" i="80" s="1"/>
  <c r="BV14" i="80" l="1"/>
  <c r="BW13" i="80"/>
  <c r="BX12" i="80"/>
  <c r="BX18" i="80" s="1"/>
  <c r="BV17" i="80"/>
  <c r="BU19" i="80"/>
  <c r="BU21" i="80" s="1"/>
  <c r="BU26" i="80" s="1"/>
  <c r="BW17" i="80" l="1"/>
  <c r="BV19" i="80"/>
  <c r="BV21" i="80" s="1"/>
  <c r="BV26" i="80" s="1"/>
  <c r="BX13" i="80"/>
  <c r="BY12" i="80"/>
  <c r="BW14" i="80"/>
  <c r="BY13" i="80" l="1"/>
  <c r="BZ12" i="80"/>
  <c r="BY18" i="80"/>
  <c r="BX14" i="80"/>
  <c r="BX17" i="80"/>
  <c r="BW19" i="80"/>
  <c r="BW21" i="80" s="1"/>
  <c r="BW26" i="80" s="1"/>
  <c r="BY17" i="80" l="1"/>
  <c r="BX19" i="80"/>
  <c r="BX21" i="80" s="1"/>
  <c r="BX26" i="80" s="1"/>
  <c r="BZ18" i="80"/>
  <c r="CA12" i="80"/>
  <c r="BZ13" i="80"/>
  <c r="BY14" i="80"/>
  <c r="CA18" i="80" l="1"/>
  <c r="BZ14" i="80"/>
  <c r="CB18" i="80"/>
  <c r="CA13" i="80"/>
  <c r="CB12" i="80"/>
  <c r="BZ17" i="80"/>
  <c r="BY19" i="80"/>
  <c r="BY21" i="80" s="1"/>
  <c r="BY26" i="80" s="1"/>
  <c r="CB13" i="80" l="1"/>
  <c r="CC12" i="80"/>
  <c r="CA14" i="80"/>
  <c r="CA17" i="80"/>
  <c r="BZ19" i="80"/>
  <c r="BZ21" i="80" s="1"/>
  <c r="BZ26" i="80" s="1"/>
  <c r="CB17" i="80" l="1"/>
  <c r="CA19" i="80"/>
  <c r="CA21" i="80" s="1"/>
  <c r="CA26" i="80" s="1"/>
  <c r="CD12" i="80"/>
  <c r="CC13" i="80"/>
  <c r="CB14" i="80"/>
  <c r="CC18" i="80"/>
  <c r="CE12" i="80" l="1"/>
  <c r="CD13" i="80"/>
  <c r="CD18" i="80"/>
  <c r="CE18" i="80" s="1"/>
  <c r="CC14" i="80"/>
  <c r="CC17" i="80"/>
  <c r="CB19" i="80"/>
  <c r="CB21" i="80" s="1"/>
  <c r="CB26" i="80" s="1"/>
  <c r="CD17" i="80" l="1"/>
  <c r="CC19" i="80"/>
  <c r="CC21" i="80" s="1"/>
  <c r="CC26" i="80" s="1"/>
  <c r="CD14" i="80"/>
  <c r="CE13" i="80"/>
  <c r="CF12" i="80"/>
  <c r="CG12" i="80" l="1"/>
  <c r="CF13" i="80"/>
  <c r="CE14" i="80"/>
  <c r="CE17" i="80"/>
  <c r="CD19" i="80"/>
  <c r="CD21" i="80" s="1"/>
  <c r="CD26" i="80" s="1"/>
  <c r="CF18" i="80"/>
  <c r="CG18" i="80" s="1"/>
  <c r="CP18" i="80" l="1"/>
  <c r="CQ18" i="80"/>
  <c r="CR18" i="80"/>
  <c r="CS18" i="80"/>
  <c r="CT18" i="80"/>
  <c r="CU18" i="80"/>
  <c r="CF14" i="80"/>
  <c r="CF17" i="80"/>
  <c r="CE19" i="80"/>
  <c r="CE21" i="80" s="1"/>
  <c r="CE26" i="80" s="1"/>
  <c r="CG13" i="80"/>
  <c r="CP12" i="80"/>
  <c r="CQ12" i="80"/>
  <c r="CR12" i="80"/>
  <c r="CS12" i="80"/>
  <c r="CT12" i="80"/>
  <c r="CU12" i="80"/>
  <c r="CG14" i="80" l="1"/>
  <c r="CP13" i="80"/>
  <c r="CQ13" i="80"/>
  <c r="CR13" i="80"/>
  <c r="CS13" i="80"/>
  <c r="CT13" i="80"/>
  <c r="CU13" i="80"/>
  <c r="CG17" i="80"/>
  <c r="CF19" i="80"/>
  <c r="CF21" i="80" s="1"/>
  <c r="CF26" i="80" s="1"/>
  <c r="CP17" i="80" l="1"/>
  <c r="CQ17" i="80"/>
  <c r="CR17" i="80"/>
  <c r="CS17" i="80"/>
  <c r="CT17" i="80"/>
  <c r="CU17" i="80"/>
  <c r="CG19" i="80"/>
  <c r="CG21" i="80" s="1"/>
  <c r="CG26" i="80" s="1"/>
  <c r="D9" i="79" l="1"/>
  <c r="C9" i="79"/>
  <c r="J36" i="79"/>
  <c r="G36" i="79"/>
  <c r="L36" i="79"/>
  <c r="D36" i="79"/>
  <c r="J35" i="79"/>
  <c r="G35" i="79"/>
  <c r="L35" i="79"/>
  <c r="D35" i="79"/>
  <c r="J34" i="79"/>
  <c r="G34" i="79"/>
  <c r="L34" i="79"/>
  <c r="D34" i="79"/>
  <c r="J33" i="79"/>
  <c r="G33" i="79"/>
  <c r="L33" i="79"/>
  <c r="D33" i="79"/>
  <c r="J32" i="79"/>
  <c r="G32" i="79"/>
  <c r="L32" i="79"/>
  <c r="D32" i="79"/>
  <c r="J31" i="79"/>
  <c r="G31" i="79"/>
  <c r="L31" i="79"/>
  <c r="D31" i="79"/>
  <c r="J30" i="79"/>
  <c r="F49" i="79"/>
  <c r="L30" i="79"/>
  <c r="D30" i="79"/>
  <c r="J29" i="79"/>
  <c r="G29" i="79"/>
  <c r="L29" i="79"/>
  <c r="D29" i="79"/>
  <c r="J28" i="79"/>
  <c r="G28" i="79"/>
  <c r="L28" i="79"/>
  <c r="D28" i="79"/>
  <c r="J27" i="79"/>
  <c r="G27" i="79"/>
  <c r="L27" i="79"/>
  <c r="D27" i="79"/>
  <c r="J26" i="79"/>
  <c r="G26" i="79"/>
  <c r="L26" i="79"/>
  <c r="D26" i="79"/>
  <c r="J25" i="79"/>
  <c r="G25" i="79"/>
  <c r="L25" i="79"/>
  <c r="D25" i="79"/>
  <c r="J24" i="79"/>
  <c r="G24" i="79"/>
  <c r="L24" i="79"/>
  <c r="D24" i="79"/>
  <c r="J23" i="79"/>
  <c r="G23" i="79"/>
  <c r="L23" i="79"/>
  <c r="D23" i="79"/>
  <c r="J22" i="79"/>
  <c r="G22" i="79"/>
  <c r="L22" i="79"/>
  <c r="D22" i="79"/>
  <c r="J21" i="79"/>
  <c r="G21" i="79"/>
  <c r="L21" i="79"/>
  <c r="D21" i="79"/>
  <c r="J20" i="79"/>
  <c r="G20" i="79"/>
  <c r="D20" i="79"/>
  <c r="H41" i="79"/>
  <c r="F41" i="79"/>
  <c r="L19" i="79"/>
  <c r="D19" i="79"/>
  <c r="D41" i="79" s="1"/>
  <c r="J18" i="79"/>
  <c r="F48" i="79"/>
  <c r="L18" i="79"/>
  <c r="D18" i="79"/>
  <c r="J17" i="79"/>
  <c r="G17" i="79"/>
  <c r="L17" i="79"/>
  <c r="D17" i="79"/>
  <c r="J16" i="79"/>
  <c r="G16" i="79"/>
  <c r="D16" i="79"/>
  <c r="J15" i="79"/>
  <c r="G15" i="79"/>
  <c r="L15" i="79"/>
  <c r="D15" i="79"/>
  <c r="J14" i="79"/>
  <c r="G14" i="79"/>
  <c r="L14" i="79"/>
  <c r="J13" i="79"/>
  <c r="G13" i="79"/>
  <c r="J12" i="79"/>
  <c r="G12" i="79"/>
  <c r="J11" i="79"/>
  <c r="G11" i="79"/>
  <c r="J10" i="79"/>
  <c r="G10" i="79"/>
  <c r="J9" i="79"/>
  <c r="G9" i="79"/>
  <c r="J8" i="79"/>
  <c r="G8" i="79"/>
  <c r="J7" i="79"/>
  <c r="J40" i="79" s="1"/>
  <c r="H40" i="79"/>
  <c r="J6" i="79"/>
  <c r="F43" i="79"/>
  <c r="J5" i="79"/>
  <c r="G5" i="79"/>
  <c r="J4" i="79"/>
  <c r="J39" i="79" s="1"/>
  <c r="I39" i="79"/>
  <c r="H39" i="79"/>
  <c r="F39" i="79"/>
  <c r="G4" i="79" l="1"/>
  <c r="E39" i="79"/>
  <c r="F40" i="79"/>
  <c r="D4" i="79"/>
  <c r="D39" i="79" s="1"/>
  <c r="K4" i="79"/>
  <c r="B39" i="79"/>
  <c r="D5" i="79"/>
  <c r="K5" i="79"/>
  <c r="M5" i="79" s="1"/>
  <c r="D6" i="79"/>
  <c r="K6" i="79"/>
  <c r="D7" i="79"/>
  <c r="K7" i="79"/>
  <c r="B40" i="79"/>
  <c r="D8" i="79"/>
  <c r="K8" i="79"/>
  <c r="M8" i="79" s="1"/>
  <c r="K9" i="79"/>
  <c r="D10" i="79"/>
  <c r="K10" i="79"/>
  <c r="D11" i="79"/>
  <c r="K11" i="79"/>
  <c r="D12" i="79"/>
  <c r="K12" i="79"/>
  <c r="M12" i="79" s="1"/>
  <c r="D13" i="79"/>
  <c r="K13" i="79"/>
  <c r="D14" i="79"/>
  <c r="K14" i="79"/>
  <c r="M14" i="79" s="1"/>
  <c r="J19" i="79"/>
  <c r="J41" i="79" s="1"/>
  <c r="I41" i="79"/>
  <c r="G6" i="79"/>
  <c r="G43" i="79" s="1"/>
  <c r="E43" i="79"/>
  <c r="G7" i="79"/>
  <c r="E40" i="79"/>
  <c r="L16" i="79"/>
  <c r="L20" i="79"/>
  <c r="L41" i="79" s="1"/>
  <c r="L4" i="79"/>
  <c r="L5" i="79"/>
  <c r="L6" i="79"/>
  <c r="L7" i="79"/>
  <c r="I40" i="79"/>
  <c r="L8" i="79"/>
  <c r="L9" i="79"/>
  <c r="L10" i="79"/>
  <c r="L11" i="79"/>
  <c r="L12" i="79"/>
  <c r="L13" i="79"/>
  <c r="G19" i="79"/>
  <c r="G41" i="79" s="1"/>
  <c r="E41" i="79"/>
  <c r="E48" i="79"/>
  <c r="G18" i="79"/>
  <c r="G44" i="79" s="1"/>
  <c r="E44" i="79"/>
  <c r="E45" i="79"/>
  <c r="G30" i="79"/>
  <c r="E49" i="79"/>
  <c r="E50" i="79" s="1"/>
  <c r="F50" i="79"/>
  <c r="F45" i="79"/>
  <c r="B41" i="79"/>
  <c r="F44" i="79"/>
  <c r="K15" i="79"/>
  <c r="M15" i="79" s="1"/>
  <c r="K16" i="79"/>
  <c r="K17" i="79"/>
  <c r="M17" i="79" s="1"/>
  <c r="K18" i="79"/>
  <c r="M18" i="79" s="1"/>
  <c r="K19" i="79"/>
  <c r="K20" i="79"/>
  <c r="K21" i="79"/>
  <c r="M21" i="79" s="1"/>
  <c r="K22" i="79"/>
  <c r="M22" i="79" s="1"/>
  <c r="K23" i="79"/>
  <c r="M23" i="79" s="1"/>
  <c r="K24" i="79"/>
  <c r="M24" i="79" s="1"/>
  <c r="K25" i="79"/>
  <c r="M25" i="79" s="1"/>
  <c r="K26" i="79"/>
  <c r="M26" i="79" s="1"/>
  <c r="K27" i="79"/>
  <c r="M27" i="79" s="1"/>
  <c r="K28" i="79"/>
  <c r="M28" i="79" s="1"/>
  <c r="K29" i="79"/>
  <c r="M29" i="79" s="1"/>
  <c r="K30" i="79"/>
  <c r="M30" i="79" s="1"/>
  <c r="K31" i="79"/>
  <c r="M31" i="79" s="1"/>
  <c r="K32" i="79"/>
  <c r="M32" i="79" s="1"/>
  <c r="K33" i="79"/>
  <c r="M33" i="79" s="1"/>
  <c r="K34" i="79"/>
  <c r="M34" i="79" s="1"/>
  <c r="K35" i="79"/>
  <c r="M35" i="79" s="1"/>
  <c r="K36" i="79"/>
  <c r="M36" i="79" s="1"/>
  <c r="C39" i="79"/>
  <c r="C40" i="79"/>
  <c r="C41" i="79"/>
  <c r="K41" i="79" l="1"/>
  <c r="M19" i="79"/>
  <c r="K40" i="79"/>
  <c r="M7" i="79"/>
  <c r="M10" i="79"/>
  <c r="D40" i="79"/>
  <c r="G45" i="79"/>
  <c r="M6" i="79"/>
  <c r="L40" i="79"/>
  <c r="M20" i="79"/>
  <c r="M16" i="79"/>
  <c r="L39" i="79"/>
  <c r="G40" i="79"/>
  <c r="M13" i="79"/>
  <c r="M11" i="79"/>
  <c r="M9" i="79"/>
  <c r="K39" i="79"/>
  <c r="M4" i="79"/>
  <c r="G39" i="79"/>
  <c r="M40" i="79" l="1"/>
  <c r="M39" i="79"/>
  <c r="M41" i="79"/>
  <c r="J11" i="82" l="1"/>
  <c r="H16" i="94"/>
  <c r="G16" i="94"/>
  <c r="D16" i="94"/>
  <c r="I17" i="94"/>
  <c r="I16" i="94"/>
  <c r="I18" i="94" s="1"/>
  <c r="E17" i="94"/>
  <c r="E16" i="94"/>
  <c r="E18" i="94" s="1"/>
  <c r="H18" i="94"/>
  <c r="G18" i="94"/>
  <c r="D18" i="94"/>
  <c r="C18" i="94"/>
  <c r="C16" i="94"/>
  <c r="N48" i="84"/>
  <c r="N47" i="84"/>
  <c r="N46" i="84"/>
  <c r="N49" i="84"/>
  <c r="O46" i="83"/>
  <c r="O45" i="83"/>
  <c r="O47" i="83"/>
  <c r="O48" i="83" l="1"/>
  <c r="H17" i="94" l="1"/>
  <c r="G17" i="94"/>
  <c r="D17" i="94"/>
  <c r="C17" i="94"/>
  <c r="I13" i="94"/>
  <c r="I12" i="94"/>
  <c r="H13" i="94"/>
  <c r="H12" i="94"/>
  <c r="I14" i="94"/>
  <c r="H14" i="94"/>
  <c r="G14" i="94"/>
  <c r="G13" i="94"/>
  <c r="G12" i="94"/>
  <c r="E13" i="94"/>
  <c r="E12" i="94"/>
  <c r="E14" i="94" s="1"/>
  <c r="D14" i="94"/>
  <c r="D13" i="94"/>
  <c r="D12" i="94"/>
  <c r="C14" i="94"/>
  <c r="C13" i="94"/>
  <c r="C12" i="94"/>
  <c r="L56" i="98"/>
  <c r="L45" i="98" s="1"/>
  <c r="K56" i="98"/>
  <c r="H56" i="98"/>
  <c r="H45" i="98" s="1"/>
  <c r="G56" i="98"/>
  <c r="F56" i="98"/>
  <c r="M55" i="98"/>
  <c r="M54" i="98"/>
  <c r="M53" i="98"/>
  <c r="J56" i="98"/>
  <c r="J45" i="98" s="1"/>
  <c r="I56" i="98"/>
  <c r="I45" i="98" s="1"/>
  <c r="D56" i="98"/>
  <c r="D45" i="98" s="1"/>
  <c r="M51" i="98"/>
  <c r="M50" i="98"/>
  <c r="E56" i="98"/>
  <c r="E45" i="98" s="1"/>
  <c r="C56" i="98"/>
  <c r="C45" i="98" s="1"/>
  <c r="K45" i="98"/>
  <c r="G45" i="98"/>
  <c r="F45" i="98"/>
  <c r="K41" i="98"/>
  <c r="M40" i="98"/>
  <c r="G41" i="98"/>
  <c r="J39" i="98"/>
  <c r="I39" i="98"/>
  <c r="M37" i="98"/>
  <c r="M36" i="98"/>
  <c r="M35" i="98"/>
  <c r="M34" i="98"/>
  <c r="M32" i="98"/>
  <c r="M31" i="98"/>
  <c r="M29" i="98"/>
  <c r="M28" i="98"/>
  <c r="M27" i="98"/>
  <c r="L23" i="98"/>
  <c r="K23" i="98"/>
  <c r="J23" i="98"/>
  <c r="I23" i="98"/>
  <c r="I41" i="98" s="1"/>
  <c r="H23" i="98"/>
  <c r="H41" i="98" s="1"/>
  <c r="G23" i="98"/>
  <c r="F23" i="98"/>
  <c r="E23" i="98"/>
  <c r="E41" i="98" s="1"/>
  <c r="D23" i="98"/>
  <c r="D41" i="98" s="1"/>
  <c r="C23" i="98"/>
  <c r="C41" i="98" s="1"/>
  <c r="K17" i="98"/>
  <c r="K43" i="98" s="1"/>
  <c r="J17" i="98"/>
  <c r="I17" i="98"/>
  <c r="I43" i="98" s="1"/>
  <c r="H17" i="98"/>
  <c r="G17" i="98"/>
  <c r="G43" i="98" s="1"/>
  <c r="F17" i="98"/>
  <c r="A17" i="98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9" i="98" s="1"/>
  <c r="A30" i="98" s="1"/>
  <c r="A31" i="98" s="1"/>
  <c r="A32" i="98" s="1"/>
  <c r="A33" i="98" s="1"/>
  <c r="A34" i="98" s="1"/>
  <c r="A35" i="98" s="1"/>
  <c r="A36" i="98" s="1"/>
  <c r="A37" i="98" s="1"/>
  <c r="A38" i="98" s="1"/>
  <c r="A39" i="98" s="1"/>
  <c r="A40" i="98" s="1"/>
  <c r="A41" i="98" s="1"/>
  <c r="A42" i="98" s="1"/>
  <c r="A43" i="98" s="1"/>
  <c r="A44" i="98" s="1"/>
  <c r="A45" i="98" s="1"/>
  <c r="A46" i="98" s="1"/>
  <c r="A47" i="98" s="1"/>
  <c r="A48" i="98" s="1"/>
  <c r="A49" i="98" s="1"/>
  <c r="A50" i="98" s="1"/>
  <c r="A51" i="98" s="1"/>
  <c r="A52" i="98" s="1"/>
  <c r="A53" i="98" s="1"/>
  <c r="A54" i="98" s="1"/>
  <c r="A55" i="98" s="1"/>
  <c r="A56" i="98" s="1"/>
  <c r="M16" i="98"/>
  <c r="E17" i="98"/>
  <c r="E43" i="98" s="1"/>
  <c r="L17" i="98"/>
  <c r="D17" i="98"/>
  <c r="D43" i="98" s="1"/>
  <c r="C17" i="98"/>
  <c r="C43" i="98" s="1"/>
  <c r="A14" i="98"/>
  <c r="A15" i="98" s="1"/>
  <c r="A16" i="98" s="1"/>
  <c r="Q67" i="97"/>
  <c r="Q59" i="97"/>
  <c r="O59" i="97"/>
  <c r="O48" i="97" s="1"/>
  <c r="N59" i="97"/>
  <c r="M59" i="97"/>
  <c r="K59" i="97"/>
  <c r="K48" i="97" s="1"/>
  <c r="J59" i="97"/>
  <c r="I59" i="97"/>
  <c r="H59" i="97"/>
  <c r="G59" i="97"/>
  <c r="G48" i="97" s="1"/>
  <c r="C59" i="97"/>
  <c r="C48" i="97" s="1"/>
  <c r="R57" i="97"/>
  <c r="R55" i="97"/>
  <c r="R54" i="97"/>
  <c r="P59" i="97"/>
  <c r="F59" i="97"/>
  <c r="F48" i="97" s="1"/>
  <c r="D59" i="97"/>
  <c r="D48" i="97" s="1"/>
  <c r="Q48" i="97"/>
  <c r="N48" i="97"/>
  <c r="M48" i="97"/>
  <c r="J48" i="97"/>
  <c r="I48" i="97"/>
  <c r="H48" i="97"/>
  <c r="K46" i="97"/>
  <c r="M44" i="97"/>
  <c r="R43" i="97"/>
  <c r="K42" i="97"/>
  <c r="R40" i="97"/>
  <c r="L42" i="97"/>
  <c r="I44" i="97"/>
  <c r="R39" i="97"/>
  <c r="R38" i="97"/>
  <c r="R37" i="97"/>
  <c r="R36" i="97"/>
  <c r="Q35" i="97"/>
  <c r="R33" i="97"/>
  <c r="Q32" i="97"/>
  <c r="R31" i="97"/>
  <c r="R29" i="97"/>
  <c r="O27" i="97"/>
  <c r="O44" i="97" s="1"/>
  <c r="O46" i="97" s="1"/>
  <c r="N27" i="97"/>
  <c r="N44" i="97" s="1"/>
  <c r="M27" i="97"/>
  <c r="L27" i="97"/>
  <c r="L44" i="97" s="1"/>
  <c r="K27" i="97"/>
  <c r="K44" i="97" s="1"/>
  <c r="J27" i="97"/>
  <c r="J44" i="97" s="1"/>
  <c r="I27" i="97"/>
  <c r="H27" i="97"/>
  <c r="F27" i="97"/>
  <c r="F44" i="97" s="1"/>
  <c r="R25" i="97"/>
  <c r="Q25" i="97"/>
  <c r="G27" i="97"/>
  <c r="G44" i="97" s="1"/>
  <c r="O18" i="97"/>
  <c r="N18" i="97"/>
  <c r="M18" i="97"/>
  <c r="M46" i="97" s="1"/>
  <c r="L18" i="97"/>
  <c r="L46" i="97" s="1"/>
  <c r="K18" i="97"/>
  <c r="J18" i="97"/>
  <c r="I18" i="97"/>
  <c r="F18" i="97"/>
  <c r="R17" i="97"/>
  <c r="R15" i="97"/>
  <c r="G18" i="97"/>
  <c r="D18" i="97"/>
  <c r="A14" i="97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A52" i="97" s="1"/>
  <c r="A53" i="97" s="1"/>
  <c r="A54" i="97" s="1"/>
  <c r="A55" i="97" s="1"/>
  <c r="A56" i="97" s="1"/>
  <c r="A57" i="97" s="1"/>
  <c r="A58" i="97" s="1"/>
  <c r="A59" i="97" s="1"/>
  <c r="G46" i="97" l="1"/>
  <c r="M14" i="98"/>
  <c r="J46" i="97"/>
  <c r="Q24" i="97"/>
  <c r="R24" i="97" s="1"/>
  <c r="M30" i="98"/>
  <c r="M33" i="98"/>
  <c r="D46" i="97"/>
  <c r="D27" i="97"/>
  <c r="D44" i="97" s="1"/>
  <c r="R34" i="97"/>
  <c r="R35" i="97"/>
  <c r="R53" i="97"/>
  <c r="R56" i="97"/>
  <c r="M15" i="98"/>
  <c r="I46" i="97"/>
  <c r="C47" i="98"/>
  <c r="D47" i="98"/>
  <c r="E47" i="98"/>
  <c r="M21" i="98"/>
  <c r="M23" i="98" s="1"/>
  <c r="R14" i="97"/>
  <c r="N46" i="97"/>
  <c r="E18" i="97"/>
  <c r="E46" i="97" s="1"/>
  <c r="F46" i="97"/>
  <c r="E27" i="97"/>
  <c r="E44" i="97" s="1"/>
  <c r="R26" i="97"/>
  <c r="C27" i="97"/>
  <c r="C44" i="97" s="1"/>
  <c r="R30" i="97"/>
  <c r="P44" i="97"/>
  <c r="P46" i="97" s="1"/>
  <c r="L59" i="97"/>
  <c r="L48" i="97" s="1"/>
  <c r="R58" i="97"/>
  <c r="L33" i="98"/>
  <c r="L38" i="98"/>
  <c r="M38" i="98" s="1"/>
  <c r="L30" i="98"/>
  <c r="H43" i="98"/>
  <c r="J41" i="98"/>
  <c r="J43" i="98" s="1"/>
  <c r="C18" i="97"/>
  <c r="C46" i="97" s="1"/>
  <c r="Q23" i="97"/>
  <c r="R41" i="97"/>
  <c r="M52" i="98"/>
  <c r="M56" i="98" s="1"/>
  <c r="M45" i="98" s="1"/>
  <c r="Q16" i="97"/>
  <c r="Q18" i="97" s="1"/>
  <c r="H18" i="97"/>
  <c r="E59" i="97"/>
  <c r="E48" i="97" s="1"/>
  <c r="R48" i="97" s="1"/>
  <c r="R59" i="97" l="1"/>
  <c r="R61" i="97" s="1"/>
  <c r="C50" i="97"/>
  <c r="D50" i="97"/>
  <c r="E50" i="97" s="1"/>
  <c r="R16" i="97"/>
  <c r="R18" i="97" s="1"/>
  <c r="M17" i="98"/>
  <c r="F39" i="98"/>
  <c r="L39" i="98"/>
  <c r="L41" i="98" s="1"/>
  <c r="L43" i="98" s="1"/>
  <c r="F41" i="98"/>
  <c r="F43" i="98" s="1"/>
  <c r="Q27" i="97"/>
  <c r="R23" i="97"/>
  <c r="R27" i="97" s="1"/>
  <c r="F47" i="98" l="1"/>
  <c r="F50" i="97"/>
  <c r="G50" i="97"/>
  <c r="Q44" i="97"/>
  <c r="Q46" i="97" s="1"/>
  <c r="M39" i="98"/>
  <c r="M41" i="98" s="1"/>
  <c r="Q42" i="97"/>
  <c r="H42" i="97"/>
  <c r="R42" i="97" s="1"/>
  <c r="R32" i="97"/>
  <c r="R44" i="97" s="1"/>
  <c r="R46" i="97" s="1"/>
  <c r="R50" i="97" s="1"/>
  <c r="M43" i="98"/>
  <c r="M47" i="98" s="1"/>
  <c r="G47" i="98" l="1"/>
  <c r="H44" i="97"/>
  <c r="H46" i="97" s="1"/>
  <c r="H47" i="98" l="1"/>
  <c r="K47" i="98" s="1"/>
  <c r="H50" i="97"/>
  <c r="L47" i="98" l="1"/>
  <c r="I50" i="97"/>
  <c r="I47" i="98"/>
  <c r="J47" i="98" s="1"/>
  <c r="M50" i="97" l="1"/>
  <c r="J50" i="97"/>
  <c r="K50" i="97" l="1"/>
  <c r="L50" i="97" s="1"/>
  <c r="N50" i="97" l="1"/>
  <c r="O50" i="97" s="1"/>
  <c r="Q50" i="97" s="1"/>
  <c r="D7" i="94" l="1"/>
  <c r="C7" i="94"/>
  <c r="E7" i="94" s="1"/>
  <c r="D6" i="94"/>
  <c r="E6" i="94" s="1"/>
  <c r="C6" i="94"/>
  <c r="M58" i="98" l="1"/>
  <c r="A7" i="93" l="1"/>
  <c r="A8" i="93" s="1"/>
  <c r="G8" i="93"/>
  <c r="M8" i="93"/>
  <c r="G9" i="93"/>
  <c r="G10" i="93"/>
  <c r="D11" i="93"/>
  <c r="E11" i="93"/>
  <c r="F11" i="93"/>
  <c r="J11" i="93"/>
  <c r="K11" i="93"/>
  <c r="L11" i="93"/>
  <c r="A12" i="93"/>
  <c r="A13" i="93"/>
  <c r="A15" i="93"/>
  <c r="A17" i="93"/>
  <c r="C20" i="93"/>
  <c r="A19" i="93"/>
  <c r="D20" i="93"/>
  <c r="E20" i="93"/>
  <c r="F20" i="93"/>
  <c r="J20" i="93"/>
  <c r="K20" i="93"/>
  <c r="L20" i="93"/>
  <c r="A21" i="93"/>
  <c r="G22" i="93"/>
  <c r="G23" i="93"/>
  <c r="G24" i="93"/>
  <c r="G25" i="93"/>
  <c r="G26" i="93"/>
  <c r="G27" i="93"/>
  <c r="I27" i="93" s="1"/>
  <c r="M27" i="93" s="1"/>
  <c r="G28" i="93"/>
  <c r="E36" i="93"/>
  <c r="E38" i="93" s="1"/>
  <c r="F36" i="93"/>
  <c r="F38" i="93" s="1"/>
  <c r="G30" i="93"/>
  <c r="G31" i="93"/>
  <c r="I31" i="93" s="1"/>
  <c r="M31" i="93" s="1"/>
  <c r="G32" i="93"/>
  <c r="I32" i="93" s="1"/>
  <c r="M32" i="93" s="1"/>
  <c r="G33" i="93"/>
  <c r="G34" i="93"/>
  <c r="G35" i="93"/>
  <c r="D36" i="93"/>
  <c r="J36" i="93"/>
  <c r="K36" i="93"/>
  <c r="L36" i="93"/>
  <c r="A37" i="93"/>
  <c r="D38" i="93"/>
  <c r="A41" i="93"/>
  <c r="A43" i="93"/>
  <c r="D48" i="93"/>
  <c r="E48" i="93"/>
  <c r="F48" i="93"/>
  <c r="J48" i="93"/>
  <c r="K48" i="93"/>
  <c r="L48" i="93"/>
  <c r="D50" i="93"/>
  <c r="E50" i="93"/>
  <c r="F50" i="93"/>
  <c r="J50" i="93"/>
  <c r="K50" i="93"/>
  <c r="L50" i="93"/>
  <c r="D59" i="93"/>
  <c r="D45" i="93" s="1"/>
  <c r="E59" i="93"/>
  <c r="E45" i="93" s="1"/>
  <c r="A60" i="93"/>
  <c r="F67" i="93"/>
  <c r="F46" i="93" s="1"/>
  <c r="D67" i="93"/>
  <c r="D46" i="93" s="1"/>
  <c r="E67" i="93"/>
  <c r="E46" i="93" s="1"/>
  <c r="J67" i="93"/>
  <c r="J46" i="93" s="1"/>
  <c r="A68" i="93"/>
  <c r="M70" i="93"/>
  <c r="M71" i="93"/>
  <c r="M72" i="93"/>
  <c r="M73" i="93"/>
  <c r="M75" i="93" s="1"/>
  <c r="M74" i="93"/>
  <c r="D75" i="93"/>
  <c r="E75" i="93"/>
  <c r="F75" i="93"/>
  <c r="I75" i="93"/>
  <c r="J75" i="93"/>
  <c r="K75" i="93"/>
  <c r="L75" i="93"/>
  <c r="A76" i="93"/>
  <c r="M78" i="93"/>
  <c r="M79" i="93"/>
  <c r="M80" i="93"/>
  <c r="M81" i="93"/>
  <c r="M82" i="93"/>
  <c r="D83" i="93"/>
  <c r="E83" i="93"/>
  <c r="F83" i="93"/>
  <c r="I83" i="93"/>
  <c r="J83" i="93"/>
  <c r="K83" i="93"/>
  <c r="L83" i="93"/>
  <c r="M83" i="93"/>
  <c r="A84" i="93"/>
  <c r="D86" i="93"/>
  <c r="E86" i="93"/>
  <c r="F86" i="93"/>
  <c r="D87" i="93"/>
  <c r="E87" i="93"/>
  <c r="F87" i="93"/>
  <c r="D88" i="93"/>
  <c r="E88" i="93"/>
  <c r="F88" i="93"/>
  <c r="D89" i="93"/>
  <c r="E89" i="93"/>
  <c r="F89" i="93"/>
  <c r="F91" i="93" s="1"/>
  <c r="F47" i="93" s="1"/>
  <c r="D90" i="93"/>
  <c r="E90" i="93"/>
  <c r="E91" i="93" s="1"/>
  <c r="E47" i="93" s="1"/>
  <c r="F90" i="93"/>
  <c r="D91" i="93"/>
  <c r="D47" i="93" s="1"/>
  <c r="J91" i="93"/>
  <c r="J47" i="93" s="1"/>
  <c r="A92" i="93"/>
  <c r="D94" i="93"/>
  <c r="E94" i="93"/>
  <c r="F94" i="93"/>
  <c r="J94" i="93"/>
  <c r="K94" i="93"/>
  <c r="L94" i="93"/>
  <c r="D95" i="93"/>
  <c r="E95" i="93"/>
  <c r="F95" i="93"/>
  <c r="J95" i="93"/>
  <c r="K95" i="93"/>
  <c r="L95" i="93"/>
  <c r="D96" i="93"/>
  <c r="E96" i="93"/>
  <c r="F96" i="93"/>
  <c r="L96" i="93"/>
  <c r="D97" i="93"/>
  <c r="E97" i="93"/>
  <c r="J97" i="93"/>
  <c r="K97" i="93"/>
  <c r="D98" i="93"/>
  <c r="E98" i="93"/>
  <c r="F98" i="93"/>
  <c r="J98" i="93"/>
  <c r="K98" i="93"/>
  <c r="L98" i="93"/>
  <c r="E99" i="93"/>
  <c r="E104" i="93" s="1"/>
  <c r="A100" i="93"/>
  <c r="C48" i="93"/>
  <c r="G48" i="93" s="1"/>
  <c r="A113" i="93"/>
  <c r="A7" i="92"/>
  <c r="A8" i="92" s="1"/>
  <c r="G8" i="92"/>
  <c r="M8" i="92"/>
  <c r="G9" i="92"/>
  <c r="G10" i="92"/>
  <c r="I10" i="92"/>
  <c r="M10" i="92" s="1"/>
  <c r="G11" i="92"/>
  <c r="D12" i="92"/>
  <c r="E12" i="92"/>
  <c r="F12" i="92"/>
  <c r="J12" i="92"/>
  <c r="K12" i="92"/>
  <c r="L12" i="92"/>
  <c r="A13" i="92"/>
  <c r="A15" i="92"/>
  <c r="G17" i="92"/>
  <c r="I17" i="92" s="1"/>
  <c r="M17" i="92" s="1"/>
  <c r="G18" i="92"/>
  <c r="I18" i="92" s="1"/>
  <c r="M18" i="92" s="1"/>
  <c r="G19" i="92"/>
  <c r="G20" i="92"/>
  <c r="I20" i="92" s="1"/>
  <c r="M20" i="92" s="1"/>
  <c r="F21" i="92"/>
  <c r="J21" i="92"/>
  <c r="K21" i="92"/>
  <c r="L21" i="92"/>
  <c r="A22" i="92"/>
  <c r="D38" i="92"/>
  <c r="G24" i="92"/>
  <c r="G25" i="92"/>
  <c r="G26" i="92"/>
  <c r="G27" i="92"/>
  <c r="G28" i="92"/>
  <c r="I28" i="92" s="1"/>
  <c r="M28" i="92" s="1"/>
  <c r="G29" i="92"/>
  <c r="G30" i="92"/>
  <c r="G32" i="92"/>
  <c r="I32" i="92" s="1"/>
  <c r="M32" i="92" s="1"/>
  <c r="G33" i="92"/>
  <c r="I33" i="92" s="1"/>
  <c r="M33" i="92" s="1"/>
  <c r="G34" i="92"/>
  <c r="I34" i="92" s="1"/>
  <c r="M34" i="92" s="1"/>
  <c r="G35" i="92"/>
  <c r="G36" i="92"/>
  <c r="G37" i="92"/>
  <c r="E38" i="92"/>
  <c r="F38" i="92"/>
  <c r="J38" i="92"/>
  <c r="K38" i="92"/>
  <c r="L38" i="92"/>
  <c r="A39" i="92"/>
  <c r="A41" i="92"/>
  <c r="A43" i="92"/>
  <c r="A45" i="92"/>
  <c r="L47" i="92"/>
  <c r="D49" i="92"/>
  <c r="E49" i="92"/>
  <c r="F49" i="92"/>
  <c r="J49" i="92"/>
  <c r="K49" i="92"/>
  <c r="L49" i="92"/>
  <c r="D50" i="92"/>
  <c r="E50" i="92"/>
  <c r="F50" i="92"/>
  <c r="J50" i="92"/>
  <c r="K50" i="92"/>
  <c r="L50" i="92"/>
  <c r="D52" i="92"/>
  <c r="E52" i="92"/>
  <c r="F52" i="92"/>
  <c r="J52" i="92"/>
  <c r="K52" i="92"/>
  <c r="L52" i="92"/>
  <c r="D53" i="92"/>
  <c r="E53" i="92"/>
  <c r="F53" i="92"/>
  <c r="J53" i="92"/>
  <c r="K53" i="92"/>
  <c r="L53" i="92"/>
  <c r="A55" i="92"/>
  <c r="G57" i="92"/>
  <c r="G58" i="92"/>
  <c r="F62" i="92"/>
  <c r="F47" i="92" s="1"/>
  <c r="G61" i="92"/>
  <c r="D62" i="92"/>
  <c r="D47" i="92" s="1"/>
  <c r="E62" i="92"/>
  <c r="E47" i="92" s="1"/>
  <c r="L62" i="92"/>
  <c r="A63" i="92"/>
  <c r="G65" i="92"/>
  <c r="G66" i="92"/>
  <c r="F70" i="92"/>
  <c r="F48" i="92" s="1"/>
  <c r="G69" i="92"/>
  <c r="D70" i="92"/>
  <c r="D48" i="92" s="1"/>
  <c r="E70" i="92"/>
  <c r="E48" i="92" s="1"/>
  <c r="L70" i="92"/>
  <c r="L48" i="92" s="1"/>
  <c r="A71" i="92"/>
  <c r="G73" i="92"/>
  <c r="M73" i="92"/>
  <c r="G74" i="92"/>
  <c r="M74" i="92"/>
  <c r="M75" i="92"/>
  <c r="M76" i="92"/>
  <c r="M78" i="92" s="1"/>
  <c r="G77" i="92"/>
  <c r="M77" i="92"/>
  <c r="D78" i="92"/>
  <c r="F78" i="92"/>
  <c r="I78" i="92"/>
  <c r="J78" i="92"/>
  <c r="K78" i="92"/>
  <c r="L78" i="92"/>
  <c r="A79" i="92"/>
  <c r="G81" i="92"/>
  <c r="M81" i="92"/>
  <c r="G82" i="92"/>
  <c r="M82" i="92"/>
  <c r="G83" i="92"/>
  <c r="M83" i="92"/>
  <c r="G84" i="92"/>
  <c r="M84" i="92"/>
  <c r="G85" i="92"/>
  <c r="M85" i="92"/>
  <c r="D86" i="92"/>
  <c r="E86" i="92"/>
  <c r="F86" i="92"/>
  <c r="I86" i="92"/>
  <c r="J86" i="92"/>
  <c r="K86" i="92"/>
  <c r="L86" i="92"/>
  <c r="A87" i="92"/>
  <c r="C89" i="92"/>
  <c r="D89" i="92"/>
  <c r="E89" i="92"/>
  <c r="F89" i="92"/>
  <c r="C90" i="92"/>
  <c r="C98" i="92" s="1"/>
  <c r="D90" i="92"/>
  <c r="D98" i="92" s="1"/>
  <c r="E90" i="92"/>
  <c r="F90" i="92"/>
  <c r="C91" i="92"/>
  <c r="D91" i="92"/>
  <c r="D99" i="92" s="1"/>
  <c r="F91" i="92"/>
  <c r="C92" i="92"/>
  <c r="D92" i="92"/>
  <c r="E92" i="92"/>
  <c r="F92" i="92"/>
  <c r="F100" i="92" s="1"/>
  <c r="C93" i="92"/>
  <c r="D93" i="92"/>
  <c r="E93" i="92"/>
  <c r="F93" i="92"/>
  <c r="F101" i="92" s="1"/>
  <c r="L94" i="92"/>
  <c r="L51" i="92" s="1"/>
  <c r="A95" i="92"/>
  <c r="E97" i="92"/>
  <c r="F97" i="92"/>
  <c r="J97" i="92"/>
  <c r="K97" i="92"/>
  <c r="L97" i="92"/>
  <c r="E98" i="92"/>
  <c r="F98" i="92"/>
  <c r="J98" i="92"/>
  <c r="K98" i="92"/>
  <c r="L98" i="92"/>
  <c r="C99" i="92"/>
  <c r="F99" i="92"/>
  <c r="K99" i="92"/>
  <c r="L99" i="92"/>
  <c r="L102" i="92" s="1"/>
  <c r="L108" i="92" s="1"/>
  <c r="D100" i="92"/>
  <c r="E100" i="92"/>
  <c r="J100" i="92"/>
  <c r="L100" i="92"/>
  <c r="C101" i="92"/>
  <c r="D101" i="92"/>
  <c r="E101" i="92"/>
  <c r="J101" i="92"/>
  <c r="K101" i="92"/>
  <c r="L101" i="92"/>
  <c r="A103" i="92"/>
  <c r="C49" i="92"/>
  <c r="C50" i="92"/>
  <c r="C52" i="92"/>
  <c r="G106" i="92"/>
  <c r="I106" i="92" s="1"/>
  <c r="A109" i="92"/>
  <c r="C36" i="93" l="1"/>
  <c r="G86" i="92"/>
  <c r="C100" i="92"/>
  <c r="F97" i="93"/>
  <c r="G68" i="92"/>
  <c r="F102" i="92"/>
  <c r="F108" i="92" s="1"/>
  <c r="G31" i="92"/>
  <c r="F59" i="93"/>
  <c r="F45" i="93" s="1"/>
  <c r="F49" i="93" s="1"/>
  <c r="F51" i="93" s="1"/>
  <c r="F94" i="92"/>
  <c r="F51" i="92" s="1"/>
  <c r="F54" i="92" s="1"/>
  <c r="F99" i="93"/>
  <c r="F104" i="93" s="1"/>
  <c r="G29" i="93"/>
  <c r="G93" i="92"/>
  <c r="G101" i="92" s="1"/>
  <c r="C94" i="92"/>
  <c r="C51" i="92" s="1"/>
  <c r="G75" i="92"/>
  <c r="G91" i="92" s="1"/>
  <c r="D99" i="93"/>
  <c r="D104" i="93" s="1"/>
  <c r="G18" i="93"/>
  <c r="C11" i="93"/>
  <c r="C38" i="93" s="1"/>
  <c r="C39" i="93" s="1"/>
  <c r="C86" i="92"/>
  <c r="G76" i="92"/>
  <c r="G92" i="92" s="1"/>
  <c r="G60" i="92"/>
  <c r="G102" i="93"/>
  <c r="I102" i="93" s="1"/>
  <c r="M102" i="93" s="1"/>
  <c r="M48" i="93" s="1"/>
  <c r="G105" i="92"/>
  <c r="G90" i="92"/>
  <c r="G98" i="92" s="1"/>
  <c r="G59" i="92"/>
  <c r="D94" i="92"/>
  <c r="D51" i="92" s="1"/>
  <c r="D97" i="92"/>
  <c r="D102" i="92" s="1"/>
  <c r="D108" i="92" s="1"/>
  <c r="L54" i="92"/>
  <c r="G89" i="92"/>
  <c r="C62" i="92"/>
  <c r="C47" i="92" s="1"/>
  <c r="G52" i="92"/>
  <c r="C78" i="92"/>
  <c r="E99" i="92"/>
  <c r="I52" i="92"/>
  <c r="M106" i="92"/>
  <c r="M52" i="92" s="1"/>
  <c r="C53" i="92"/>
  <c r="G107" i="92"/>
  <c r="E102" i="92"/>
  <c r="E108" i="92" s="1"/>
  <c r="M86" i="92"/>
  <c r="E91" i="92"/>
  <c r="E94" i="92" s="1"/>
  <c r="E51" i="92" s="1"/>
  <c r="E54" i="92" s="1"/>
  <c r="E78" i="92"/>
  <c r="G67" i="92"/>
  <c r="G70" i="92" s="1"/>
  <c r="G48" i="92" s="1"/>
  <c r="G23" i="92"/>
  <c r="C50" i="93"/>
  <c r="G50" i="93" s="1"/>
  <c r="G103" i="93"/>
  <c r="I103" i="93" s="1"/>
  <c r="A10" i="92"/>
  <c r="A11" i="92"/>
  <c r="A9" i="92"/>
  <c r="I23" i="93"/>
  <c r="M23" i="93" s="1"/>
  <c r="G104" i="92"/>
  <c r="C97" i="92"/>
  <c r="C70" i="92"/>
  <c r="C48" i="92" s="1"/>
  <c r="G12" i="92"/>
  <c r="I48" i="93"/>
  <c r="D54" i="92"/>
  <c r="I19" i="92"/>
  <c r="M19" i="92" s="1"/>
  <c r="M21" i="92" s="1"/>
  <c r="G21" i="92"/>
  <c r="C21" i="92"/>
  <c r="C38" i="92" s="1"/>
  <c r="C12" i="92"/>
  <c r="E49" i="93"/>
  <c r="E51" i="93" s="1"/>
  <c r="D49" i="93"/>
  <c r="D51" i="93" s="1"/>
  <c r="I9" i="93"/>
  <c r="G11" i="93"/>
  <c r="A9" i="93"/>
  <c r="C102" i="92" l="1"/>
  <c r="C108" i="92" s="1"/>
  <c r="G62" i="92"/>
  <c r="G47" i="92" s="1"/>
  <c r="G100" i="92"/>
  <c r="G38" i="92"/>
  <c r="G40" i="92" s="1"/>
  <c r="G94" i="92"/>
  <c r="G51" i="92" s="1"/>
  <c r="G50" i="92"/>
  <c r="I105" i="92"/>
  <c r="G78" i="92"/>
  <c r="I18" i="93"/>
  <c r="G20" i="93"/>
  <c r="G36" i="93" s="1"/>
  <c r="G38" i="93" s="1"/>
  <c r="E40" i="93"/>
  <c r="E105" i="93"/>
  <c r="G53" i="92"/>
  <c r="I107" i="92"/>
  <c r="M9" i="93"/>
  <c r="F40" i="93"/>
  <c r="F105" i="93"/>
  <c r="A10" i="93"/>
  <c r="C40" i="92"/>
  <c r="I21" i="92"/>
  <c r="I50" i="93"/>
  <c r="M103" i="93"/>
  <c r="M50" i="93" s="1"/>
  <c r="C54" i="92"/>
  <c r="C42" i="92" s="1"/>
  <c r="G97" i="92"/>
  <c r="G99" i="92"/>
  <c r="D40" i="93"/>
  <c r="D105" i="93"/>
  <c r="G49" i="92"/>
  <c r="I104" i="92"/>
  <c r="A12" i="92"/>
  <c r="G54" i="92" l="1"/>
  <c r="G42" i="92" s="1"/>
  <c r="M105" i="92"/>
  <c r="M50" i="92" s="1"/>
  <c r="I50" i="92"/>
  <c r="G44" i="92"/>
  <c r="I20" i="93"/>
  <c r="M18" i="93"/>
  <c r="M20" i="93" s="1"/>
  <c r="C44" i="92"/>
  <c r="A16" i="92"/>
  <c r="A14" i="92"/>
  <c r="I49" i="92"/>
  <c r="M104" i="92"/>
  <c r="M49" i="92" s="1"/>
  <c r="G102" i="92"/>
  <c r="G108" i="92" s="1"/>
  <c r="A11" i="93"/>
  <c r="A14" i="93"/>
  <c r="I53" i="92"/>
  <c r="M107" i="92"/>
  <c r="M53" i="92" s="1"/>
  <c r="A18" i="93" l="1"/>
  <c r="A16" i="93"/>
  <c r="A17" i="92"/>
  <c r="A18" i="92"/>
  <c r="A20" i="93" l="1"/>
  <c r="A20" i="92"/>
  <c r="A19" i="92"/>
  <c r="A22" i="93"/>
  <c r="A21" i="92" l="1"/>
  <c r="A23" i="93"/>
  <c r="A23" i="92" l="1"/>
  <c r="A25" i="93"/>
  <c r="A26" i="93" s="1"/>
  <c r="A27" i="93" s="1"/>
  <c r="A28" i="93" s="1"/>
  <c r="A29" i="93" s="1"/>
  <c r="A30" i="93" s="1"/>
  <c r="A31" i="93" s="1"/>
  <c r="A32" i="93" s="1"/>
  <c r="A33" i="93" s="1"/>
  <c r="A34" i="93" s="1"/>
  <c r="A35" i="93" s="1"/>
  <c r="A36" i="93" s="1"/>
  <c r="A38" i="93" s="1"/>
  <c r="A39" i="93" s="1"/>
  <c r="A24" i="93"/>
  <c r="A24" i="92" l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40" i="92" s="1"/>
  <c r="A42" i="92" s="1"/>
  <c r="A44" i="92" s="1"/>
  <c r="A46" i="92" s="1"/>
  <c r="A47" i="92" s="1"/>
  <c r="A40" i="93"/>
  <c r="A42" i="93" s="1"/>
  <c r="A44" i="93" s="1"/>
  <c r="A45" i="93" s="1"/>
  <c r="A46" i="93" s="1"/>
  <c r="A47" i="93" s="1"/>
  <c r="A48" i="93" s="1"/>
  <c r="A49" i="93" s="1"/>
  <c r="A50" i="93" s="1"/>
  <c r="A51" i="93" s="1"/>
  <c r="A52" i="93" s="1"/>
  <c r="A53" i="93" s="1"/>
  <c r="A54" i="93" s="1"/>
  <c r="A55" i="93" s="1"/>
  <c r="A56" i="93" s="1"/>
  <c r="A57" i="93" s="1"/>
  <c r="A58" i="93" s="1"/>
  <c r="A59" i="93" s="1"/>
  <c r="A61" i="93" s="1"/>
  <c r="A62" i="93" s="1"/>
  <c r="A63" i="93" s="1"/>
  <c r="A64" i="93" s="1"/>
  <c r="A65" i="93" s="1"/>
  <c r="A66" i="93" s="1"/>
  <c r="A67" i="93" s="1"/>
  <c r="A69" i="93" s="1"/>
  <c r="A70" i="93" s="1"/>
  <c r="A71" i="93" s="1"/>
  <c r="A72" i="93" s="1"/>
  <c r="A73" i="93" s="1"/>
  <c r="A74" i="93" s="1"/>
  <c r="A75" i="93" s="1"/>
  <c r="A77" i="93" s="1"/>
  <c r="A78" i="93" s="1"/>
  <c r="A79" i="93" s="1"/>
  <c r="A80" i="93" s="1"/>
  <c r="A81" i="93" s="1"/>
  <c r="A82" i="93" s="1"/>
  <c r="A83" i="93" s="1"/>
  <c r="A85" i="93" s="1"/>
  <c r="A86" i="93" s="1"/>
  <c r="A87" i="93" s="1"/>
  <c r="A88" i="93" s="1"/>
  <c r="A89" i="93" s="1"/>
  <c r="A90" i="93" s="1"/>
  <c r="A91" i="93" s="1"/>
  <c r="A93" i="93" s="1"/>
  <c r="A94" i="93" s="1"/>
  <c r="A49" i="92" l="1"/>
  <c r="A48" i="92"/>
  <c r="A50" i="92" s="1"/>
  <c r="A51" i="92" s="1"/>
  <c r="A52" i="92" s="1"/>
  <c r="A53" i="92" s="1"/>
  <c r="A54" i="92" s="1"/>
  <c r="A56" i="92" s="1"/>
  <c r="A57" i="92" s="1"/>
  <c r="A58" i="92" s="1"/>
  <c r="A59" i="92" s="1"/>
  <c r="A60" i="92" s="1"/>
  <c r="A61" i="92" s="1"/>
  <c r="A62" i="92" s="1"/>
  <c r="A64" i="92" s="1"/>
  <c r="A65" i="92" s="1"/>
  <c r="A66" i="92" s="1"/>
  <c r="A67" i="92" s="1"/>
  <c r="A68" i="92" s="1"/>
  <c r="A69" i="92" s="1"/>
  <c r="A70" i="92" s="1"/>
  <c r="A72" i="92" s="1"/>
  <c r="A73" i="92" s="1"/>
  <c r="A74" i="92" s="1"/>
  <c r="A75" i="92" s="1"/>
  <c r="A76" i="92" s="1"/>
  <c r="A77" i="92" s="1"/>
  <c r="A78" i="92" s="1"/>
  <c r="A80" i="92" s="1"/>
  <c r="A81" i="92" s="1"/>
  <c r="A82" i="92" s="1"/>
  <c r="A83" i="92" s="1"/>
  <c r="A84" i="92" s="1"/>
  <c r="A85" i="92" s="1"/>
  <c r="A86" i="92" s="1"/>
  <c r="A88" i="92" s="1"/>
  <c r="A89" i="92" s="1"/>
  <c r="A90" i="92" s="1"/>
  <c r="A91" i="92" s="1"/>
  <c r="A92" i="92" s="1"/>
  <c r="A93" i="92" s="1"/>
  <c r="A94" i="92" s="1"/>
  <c r="A96" i="92" s="1"/>
  <c r="A97" i="92" s="1"/>
  <c r="A98" i="92" s="1"/>
  <c r="A99" i="92" s="1"/>
  <c r="A100" i="92" s="1"/>
  <c r="A101" i="92" s="1"/>
  <c r="A102" i="92" s="1"/>
  <c r="A95" i="93"/>
  <c r="A96" i="93" s="1"/>
  <c r="A97" i="93" s="1"/>
  <c r="A98" i="93" s="1"/>
  <c r="A99" i="93" s="1"/>
  <c r="A101" i="93" s="1"/>
  <c r="A102" i="93" s="1"/>
  <c r="A103" i="93" s="1"/>
  <c r="A104" i="93" s="1"/>
  <c r="A105" i="93" s="1"/>
  <c r="A106" i="93" s="1"/>
  <c r="A107" i="93" s="1"/>
  <c r="A108" i="93" s="1"/>
  <c r="A109" i="93" s="1"/>
  <c r="A110" i="93" s="1"/>
  <c r="A111" i="93" s="1"/>
  <c r="A112" i="93" s="1"/>
  <c r="A104" i="92" l="1"/>
  <c r="A105" i="92"/>
  <c r="A106" i="92" s="1"/>
  <c r="A107" i="92" s="1"/>
  <c r="A108" i="92" s="1"/>
  <c r="A110" i="92" s="1"/>
  <c r="A111" i="92" s="1"/>
  <c r="A112" i="92" s="1"/>
  <c r="A113" i="92" s="1"/>
  <c r="A114" i="92" s="1"/>
  <c r="A115" i="92" s="1"/>
  <c r="A116" i="92" s="1"/>
  <c r="M55" i="93" l="1"/>
  <c r="M63" i="93"/>
  <c r="J59" i="93" l="1"/>
  <c r="J45" i="93" s="1"/>
  <c r="J49" i="93" s="1"/>
  <c r="J51" i="93" s="1"/>
  <c r="J96" i="93"/>
  <c r="J99" i="93" s="1"/>
  <c r="J104" i="93" s="1"/>
  <c r="J105" i="93" l="1"/>
  <c r="L59" i="93" l="1"/>
  <c r="L45" i="93" s="1"/>
  <c r="H6" i="94" s="1"/>
  <c r="J62" i="92" l="1"/>
  <c r="J47" i="92" s="1"/>
  <c r="K59" i="93"/>
  <c r="K45" i="93" s="1"/>
  <c r="K62" i="92" l="1"/>
  <c r="K47" i="92" s="1"/>
  <c r="G6" i="94" s="1"/>
  <c r="I6" i="94" s="1"/>
  <c r="K70" i="92" l="1"/>
  <c r="K48" i="92" s="1"/>
  <c r="G7" i="94" s="1"/>
  <c r="L67" i="93" l="1"/>
  <c r="L46" i="93" s="1"/>
  <c r="H7" i="94" s="1"/>
  <c r="I7" i="94" s="1"/>
  <c r="J70" i="92" l="1"/>
  <c r="J48" i="92" s="1"/>
  <c r="K67" i="93" l="1"/>
  <c r="K46" i="93" s="1"/>
  <c r="G66" i="93" l="1"/>
  <c r="G64" i="93"/>
  <c r="G65" i="93"/>
  <c r="G63" i="93"/>
  <c r="I10" i="93"/>
  <c r="G57" i="93" l="1"/>
  <c r="G71" i="93"/>
  <c r="G73" i="93"/>
  <c r="G55" i="93"/>
  <c r="G72" i="93"/>
  <c r="G74" i="93"/>
  <c r="C59" i="93"/>
  <c r="C45" i="93" s="1"/>
  <c r="G54" i="93"/>
  <c r="M10" i="93"/>
  <c r="M11" i="93" s="1"/>
  <c r="I11" i="93"/>
  <c r="C67" i="93"/>
  <c r="C46" i="93" s="1"/>
  <c r="G46" i="93" s="1"/>
  <c r="G62" i="93"/>
  <c r="G67" i="93" s="1"/>
  <c r="G58" i="93"/>
  <c r="C75" i="93"/>
  <c r="G70" i="93"/>
  <c r="G56" i="93"/>
  <c r="I23" i="92"/>
  <c r="G80" i="93"/>
  <c r="G79" i="93"/>
  <c r="G101" i="93"/>
  <c r="I101" i="93" s="1"/>
  <c r="M101" i="93" s="1"/>
  <c r="G81" i="93"/>
  <c r="G82" i="93"/>
  <c r="C83" i="93" l="1"/>
  <c r="G78" i="93"/>
  <c r="G83" i="93" s="1"/>
  <c r="C86" i="93"/>
  <c r="C90" i="93"/>
  <c r="C98" i="93" s="1"/>
  <c r="C87" i="93"/>
  <c r="C95" i="93" s="1"/>
  <c r="G75" i="93"/>
  <c r="G90" i="93"/>
  <c r="G98" i="93" s="1"/>
  <c r="G87" i="93"/>
  <c r="G95" i="93" s="1"/>
  <c r="G59" i="93"/>
  <c r="C88" i="93"/>
  <c r="C96" i="93" s="1"/>
  <c r="C89" i="93"/>
  <c r="C97" i="93" s="1"/>
  <c r="M23" i="92"/>
  <c r="H11" i="93"/>
  <c r="M111" i="93" s="1"/>
  <c r="G45" i="93"/>
  <c r="G88" i="93"/>
  <c r="G96" i="93" s="1"/>
  <c r="G89" i="93"/>
  <c r="G97" i="93" s="1"/>
  <c r="I35" i="92"/>
  <c r="M35" i="92" s="1"/>
  <c r="G86" i="93" l="1"/>
  <c r="G94" i="93" s="1"/>
  <c r="G99" i="93" s="1"/>
  <c r="G104" i="93" s="1"/>
  <c r="C91" i="93"/>
  <c r="C47" i="93" s="1"/>
  <c r="C94" i="93"/>
  <c r="C99" i="93" s="1"/>
  <c r="C104" i="93" s="1"/>
  <c r="I29" i="92"/>
  <c r="M29" i="92" s="1"/>
  <c r="G91" i="93" l="1"/>
  <c r="G47" i="93"/>
  <c r="G49" i="93" s="1"/>
  <c r="G51" i="93" s="1"/>
  <c r="C49" i="93"/>
  <c r="C51" i="93" s="1"/>
  <c r="I25" i="92"/>
  <c r="M25" i="92" s="1"/>
  <c r="I24" i="92"/>
  <c r="I28" i="93"/>
  <c r="M28" i="93" s="1"/>
  <c r="I22" i="93"/>
  <c r="I24" i="93"/>
  <c r="M24" i="93" s="1"/>
  <c r="I27" i="92" l="1"/>
  <c r="M27" i="92" s="1"/>
  <c r="I26" i="92"/>
  <c r="M26" i="92" s="1"/>
  <c r="M24" i="92"/>
  <c r="I25" i="93"/>
  <c r="M25" i="93" s="1"/>
  <c r="I26" i="93"/>
  <c r="M26" i="93" s="1"/>
  <c r="I11" i="92"/>
  <c r="M11" i="92" s="1"/>
  <c r="I9" i="92"/>
  <c r="C40" i="93"/>
  <c r="C105" i="93"/>
  <c r="M22" i="93"/>
  <c r="G40" i="93"/>
  <c r="G105" i="93"/>
  <c r="M67" i="92" l="1"/>
  <c r="I12" i="92"/>
  <c r="M9" i="92"/>
  <c r="M12" i="92" s="1"/>
  <c r="M59" i="92" l="1"/>
  <c r="H12" i="92"/>
  <c r="M115" i="92" s="1"/>
  <c r="M31" i="92" l="1"/>
  <c r="M68" i="92" l="1"/>
  <c r="M69" i="92"/>
  <c r="M66" i="92"/>
  <c r="M30" i="93"/>
  <c r="M58" i="92" l="1"/>
  <c r="M60" i="92"/>
  <c r="M65" i="93"/>
  <c r="M66" i="93"/>
  <c r="M61" i="92"/>
  <c r="M57" i="93" l="1"/>
  <c r="M58" i="93"/>
  <c r="M62" i="93" l="1"/>
  <c r="M54" i="93"/>
  <c r="M30" i="92"/>
  <c r="M57" i="92" l="1"/>
  <c r="I62" i="92"/>
  <c r="I47" i="92" s="1"/>
  <c r="M62" i="92" l="1"/>
  <c r="M47" i="92" s="1"/>
  <c r="I70" i="92"/>
  <c r="I48" i="92" s="1"/>
  <c r="M65" i="92"/>
  <c r="M70" i="92" s="1"/>
  <c r="M48" i="92" s="1"/>
  <c r="K100" i="92" l="1"/>
  <c r="K102" i="92" s="1"/>
  <c r="K108" i="92" s="1"/>
  <c r="J99" i="92"/>
  <c r="J102" i="92" s="1"/>
  <c r="J108" i="92" s="1"/>
  <c r="I100" i="92"/>
  <c r="M90" i="92"/>
  <c r="M98" i="92" s="1"/>
  <c r="M93" i="92"/>
  <c r="M101" i="92" s="1"/>
  <c r="M91" i="92" l="1"/>
  <c r="M99" i="92" s="1"/>
  <c r="J94" i="92"/>
  <c r="J51" i="92" s="1"/>
  <c r="C8" i="94" s="1"/>
  <c r="I101" i="92"/>
  <c r="M92" i="92"/>
  <c r="M100" i="92" s="1"/>
  <c r="K94" i="92"/>
  <c r="K51" i="92" s="1"/>
  <c r="I98" i="92"/>
  <c r="I99" i="92"/>
  <c r="M89" i="92"/>
  <c r="I94" i="92"/>
  <c r="I51" i="92" s="1"/>
  <c r="I54" i="92" s="1"/>
  <c r="I42" i="92" s="1"/>
  <c r="I97" i="92"/>
  <c r="J54" i="92" l="1"/>
  <c r="K54" i="92"/>
  <c r="G8" i="94"/>
  <c r="C9" i="94"/>
  <c r="I102" i="92"/>
  <c r="I108" i="92" s="1"/>
  <c r="M94" i="92"/>
  <c r="M51" i="92" s="1"/>
  <c r="M54" i="92" s="1"/>
  <c r="M97" i="92"/>
  <c r="M102" i="92" s="1"/>
  <c r="M108" i="92" s="1"/>
  <c r="C10" i="94" l="1"/>
  <c r="G9" i="94"/>
  <c r="G10" i="94" s="1"/>
  <c r="M42" i="92"/>
  <c r="M111" i="92"/>
  <c r="M29" i="93" l="1"/>
  <c r="M56" i="93" l="1"/>
  <c r="I59" i="93"/>
  <c r="I45" i="93" s="1"/>
  <c r="M64" i="93" l="1"/>
  <c r="M67" i="93" s="1"/>
  <c r="M46" i="93" s="1"/>
  <c r="I67" i="93"/>
  <c r="I46" i="93" s="1"/>
  <c r="M59" i="93"/>
  <c r="M45" i="93" s="1"/>
  <c r="I95" i="93" l="1"/>
  <c r="K96" i="93"/>
  <c r="K99" i="93" s="1"/>
  <c r="K104" i="93" s="1"/>
  <c r="L91" i="93"/>
  <c r="L47" i="93" s="1"/>
  <c r="M86" i="93"/>
  <c r="I96" i="93"/>
  <c r="I98" i="93"/>
  <c r="M89" i="93"/>
  <c r="M97" i="93" s="1"/>
  <c r="L97" i="93" l="1"/>
  <c r="L99" i="93" s="1"/>
  <c r="L104" i="93" s="1"/>
  <c r="M87" i="93"/>
  <c r="M95" i="93" s="1"/>
  <c r="L49" i="93"/>
  <c r="L51" i="93" s="1"/>
  <c r="H8" i="94"/>
  <c r="I97" i="93"/>
  <c r="M90" i="93"/>
  <c r="M98" i="93" s="1"/>
  <c r="I94" i="93"/>
  <c r="M88" i="93"/>
  <c r="M96" i="93" s="1"/>
  <c r="K91" i="93"/>
  <c r="K47" i="93" s="1"/>
  <c r="I91" i="93"/>
  <c r="I47" i="93" s="1"/>
  <c r="M94" i="93"/>
  <c r="L105" i="93" l="1"/>
  <c r="I99" i="93"/>
  <c r="I104" i="93" s="1"/>
  <c r="H9" i="94"/>
  <c r="H10" i="94" s="1"/>
  <c r="I8" i="94"/>
  <c r="K49" i="93"/>
  <c r="K51" i="93" s="1"/>
  <c r="D8" i="94"/>
  <c r="M99" i="93"/>
  <c r="M104" i="93" s="1"/>
  <c r="M91" i="93"/>
  <c r="M47" i="93"/>
  <c r="M49" i="93" s="1"/>
  <c r="M51" i="93" s="1"/>
  <c r="I49" i="93"/>
  <c r="I51" i="93" s="1"/>
  <c r="I40" i="93" s="1"/>
  <c r="I9" i="94" l="1"/>
  <c r="K105" i="93"/>
  <c r="D9" i="94"/>
  <c r="D10" i="94" s="1"/>
  <c r="E8" i="94"/>
  <c r="E9" i="94" s="1"/>
  <c r="M105" i="93"/>
  <c r="I105" i="93"/>
  <c r="M107" i="93"/>
  <c r="M40" i="93"/>
  <c r="I33" i="93"/>
  <c r="M33" i="93" s="1"/>
  <c r="M39" i="93" l="1"/>
  <c r="M34" i="93" l="1"/>
  <c r="M35" i="93" l="1"/>
  <c r="M36" i="93" s="1"/>
  <c r="M38" i="93" s="1"/>
  <c r="M108" i="93" s="1"/>
  <c r="M110" i="93" s="1"/>
  <c r="M112" i="93" s="1"/>
  <c r="I36" i="93" l="1"/>
  <c r="I38" i="93" s="1"/>
  <c r="M36" i="92"/>
  <c r="M37" i="92" l="1"/>
  <c r="M38" i="92" s="1"/>
  <c r="M40" i="92" s="1"/>
  <c r="I38" i="92" l="1"/>
  <c r="I40" i="92" s="1"/>
  <c r="I44" i="92" s="1"/>
  <c r="M44" i="92"/>
  <c r="M112" i="92"/>
  <c r="M114" i="92" s="1"/>
  <c r="M116" i="92" s="1"/>
  <c r="A20" i="82" l="1"/>
  <c r="A21" i="82" s="1"/>
  <c r="A22" i="82" s="1"/>
  <c r="A23" i="82" s="1"/>
  <c r="A24" i="82" s="1"/>
  <c r="A25" i="82" s="1"/>
  <c r="T26" i="82" l="1"/>
  <c r="D27" i="82" s="1"/>
  <c r="L26" i="82"/>
  <c r="D26" i="82"/>
  <c r="L62" i="83" l="1"/>
  <c r="K62" i="83"/>
  <c r="J62" i="83"/>
  <c r="I62" i="83"/>
  <c r="H62" i="83"/>
  <c r="G62" i="83"/>
  <c r="G58" i="83"/>
  <c r="H58" i="83"/>
  <c r="I58" i="83"/>
  <c r="J58" i="83"/>
  <c r="K58" i="83"/>
  <c r="L58" i="83"/>
  <c r="M58" i="83"/>
  <c r="N52" i="83" l="1"/>
  <c r="U25" i="82" l="1"/>
  <c r="U24" i="82"/>
  <c r="M25" i="82"/>
  <c r="M24" i="82"/>
  <c r="T18" i="82"/>
  <c r="S18" i="82"/>
  <c r="U17" i="82"/>
  <c r="U16" i="82"/>
  <c r="U15" i="82"/>
  <c r="L18" i="82"/>
  <c r="K18" i="82"/>
  <c r="M17" i="82"/>
  <c r="M16" i="82"/>
  <c r="M15" i="82"/>
  <c r="E25" i="82"/>
  <c r="D18" i="82"/>
  <c r="C18" i="82"/>
  <c r="E17" i="82"/>
  <c r="E16" i="82"/>
  <c r="E15" i="82"/>
  <c r="M18" i="82" l="1"/>
  <c r="E18" i="82"/>
  <c r="U18" i="82"/>
  <c r="E24" i="82" l="1"/>
  <c r="Q40" i="83"/>
  <c r="J40" i="83"/>
  <c r="P40" i="83"/>
  <c r="O40" i="83"/>
  <c r="G25" i="82" l="1"/>
  <c r="O25" i="82" l="1"/>
  <c r="I25" i="82"/>
  <c r="P25" i="82"/>
  <c r="X25" i="82" s="1"/>
  <c r="Q25" i="82" l="1"/>
  <c r="K52" i="84" l="1"/>
  <c r="J52" i="84"/>
  <c r="K51" i="84"/>
  <c r="J51" i="84"/>
  <c r="K50" i="84"/>
  <c r="J50" i="84"/>
  <c r="K46" i="84"/>
  <c r="J46" i="84"/>
  <c r="J40" i="84"/>
  <c r="H40" i="84"/>
  <c r="K40" i="84"/>
  <c r="K39" i="84"/>
  <c r="J39" i="84"/>
  <c r="K38" i="84"/>
  <c r="J38" i="84"/>
  <c r="K37" i="84"/>
  <c r="H37" i="84"/>
  <c r="J37" i="84"/>
  <c r="K33" i="84"/>
  <c r="J33" i="84"/>
  <c r="K31" i="84"/>
  <c r="J31" i="84"/>
  <c r="G26" i="84"/>
  <c r="G25" i="84"/>
  <c r="I25" i="84" s="1"/>
  <c r="G24" i="84"/>
  <c r="G23" i="84"/>
  <c r="G19" i="84"/>
  <c r="H13" i="84"/>
  <c r="G13" i="84"/>
  <c r="E13" i="84"/>
  <c r="H12" i="84"/>
  <c r="G12" i="84"/>
  <c r="H25" i="84" s="1"/>
  <c r="H11" i="84"/>
  <c r="H10" i="84"/>
  <c r="H6" i="84"/>
  <c r="G6" i="84"/>
  <c r="H19" i="84" s="1"/>
  <c r="I19" i="84" s="1"/>
  <c r="E6" i="84"/>
  <c r="K52" i="83"/>
  <c r="J52" i="83"/>
  <c r="K51" i="83"/>
  <c r="J51" i="83"/>
  <c r="K50" i="83"/>
  <c r="J50" i="83"/>
  <c r="K40" i="83"/>
  <c r="K39" i="83"/>
  <c r="J39" i="83"/>
  <c r="J38" i="83"/>
  <c r="K37" i="83"/>
  <c r="J37" i="83"/>
  <c r="G26" i="83"/>
  <c r="G25" i="83"/>
  <c r="G24" i="83"/>
  <c r="H13" i="83"/>
  <c r="H12" i="83"/>
  <c r="H11" i="83"/>
  <c r="G11" i="83"/>
  <c r="H24" i="83" s="1"/>
  <c r="I24" i="83" s="1"/>
  <c r="H10" i="83"/>
  <c r="I37" i="84" l="1"/>
  <c r="E11" i="83"/>
  <c r="G10" i="84"/>
  <c r="H23" i="84" s="1"/>
  <c r="I23" i="84" s="1"/>
  <c r="H33" i="84"/>
  <c r="H52" i="83"/>
  <c r="I52" i="83" s="1"/>
  <c r="E12" i="83"/>
  <c r="H46" i="84"/>
  <c r="I46" i="84" s="1"/>
  <c r="L46" i="84" s="1"/>
  <c r="M46" i="84" s="1"/>
  <c r="G10" i="83"/>
  <c r="I10" i="83" s="1"/>
  <c r="I13" i="84"/>
  <c r="I40" i="84"/>
  <c r="I38" i="83"/>
  <c r="L38" i="83" s="1"/>
  <c r="M38" i="83" s="1"/>
  <c r="I12" i="84"/>
  <c r="J25" i="84" s="1"/>
  <c r="I33" i="84"/>
  <c r="L33" i="84" s="1"/>
  <c r="M33" i="84" s="1"/>
  <c r="I11" i="83"/>
  <c r="C23" i="83"/>
  <c r="D23" i="83" s="1"/>
  <c r="H38" i="83"/>
  <c r="H51" i="83"/>
  <c r="I51" i="83" s="1"/>
  <c r="H37" i="83"/>
  <c r="I37" i="83" s="1"/>
  <c r="L37" i="83" s="1"/>
  <c r="M37" i="83" s="1"/>
  <c r="H50" i="83"/>
  <c r="I50" i="83" s="1"/>
  <c r="E10" i="83"/>
  <c r="H40" i="83"/>
  <c r="I40" i="83" s="1"/>
  <c r="L40" i="83" s="1"/>
  <c r="M40" i="83" s="1"/>
  <c r="H51" i="84"/>
  <c r="I51" i="84" s="1"/>
  <c r="L51" i="84" s="1"/>
  <c r="M51" i="84" s="1"/>
  <c r="H38" i="84"/>
  <c r="I38" i="84" s="1"/>
  <c r="L38" i="84" s="1"/>
  <c r="M38" i="84" s="1"/>
  <c r="H50" i="84"/>
  <c r="I50" i="84" s="1"/>
  <c r="L50" i="84" s="1"/>
  <c r="M50" i="84" s="1"/>
  <c r="L50" i="83"/>
  <c r="M50" i="83" s="1"/>
  <c r="L40" i="84"/>
  <c r="M40" i="84" s="1"/>
  <c r="L37" i="84"/>
  <c r="M37" i="84" s="1"/>
  <c r="J24" i="83"/>
  <c r="G13" i="83"/>
  <c r="I13" i="83" s="1"/>
  <c r="E13" i="83"/>
  <c r="L52" i="83"/>
  <c r="M52" i="83"/>
  <c r="E12" i="84"/>
  <c r="I6" i="84"/>
  <c r="J19" i="84" s="1"/>
  <c r="E11" i="84"/>
  <c r="H26" i="84"/>
  <c r="I26" i="84" s="1"/>
  <c r="H39" i="83"/>
  <c r="I39" i="83" s="1"/>
  <c r="G11" i="84"/>
  <c r="I11" i="84" s="1"/>
  <c r="H39" i="84"/>
  <c r="I39" i="84" s="1"/>
  <c r="H52" i="84"/>
  <c r="I52" i="84" s="1"/>
  <c r="G12" i="83"/>
  <c r="I12" i="83" s="1"/>
  <c r="A8" i="82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6" i="82" s="1"/>
  <c r="W25" i="82" l="1"/>
  <c r="Y25" i="82" s="1"/>
  <c r="I10" i="84"/>
  <c r="J23" i="84" s="1"/>
  <c r="L51" i="83"/>
  <c r="M51" i="83"/>
  <c r="H23" i="83"/>
  <c r="I23" i="83" s="1"/>
  <c r="J23" i="83" s="1"/>
  <c r="J26" i="84"/>
  <c r="H24" i="84"/>
  <c r="I24" i="84" s="1"/>
  <c r="J24" i="84" s="1"/>
  <c r="L52" i="84"/>
  <c r="M52" i="84" s="1"/>
  <c r="H25" i="83"/>
  <c r="I25" i="83" s="1"/>
  <c r="J25" i="83" s="1"/>
  <c r="L39" i="84"/>
  <c r="M39" i="84" s="1"/>
  <c r="L39" i="83"/>
  <c r="M39" i="83" s="1"/>
  <c r="H26" i="83"/>
  <c r="I26" i="83" s="1"/>
  <c r="J26" i="83" s="1"/>
  <c r="F26" i="82" l="1"/>
  <c r="V26" i="82" l="1"/>
  <c r="N26" i="82"/>
  <c r="G24" i="82"/>
  <c r="F27" i="82" l="1"/>
  <c r="O24" i="82"/>
  <c r="W24" i="82"/>
  <c r="I24" i="82" l="1"/>
  <c r="J25" i="82" s="1"/>
  <c r="J24" i="82" s="1"/>
  <c r="P24" i="82"/>
  <c r="Q24" i="82" l="1"/>
  <c r="X24" i="82"/>
  <c r="Y24" i="82" s="1"/>
  <c r="G15" i="82" l="1"/>
  <c r="W15" i="82" l="1"/>
  <c r="O15" i="82"/>
  <c r="I15" i="82"/>
  <c r="Q15" i="82" l="1"/>
  <c r="G16" i="82"/>
  <c r="W16" i="82" l="1"/>
  <c r="O16" i="82"/>
  <c r="I16" i="82"/>
  <c r="J16" i="82" s="1"/>
  <c r="J15" i="82" s="1"/>
  <c r="Y15" i="82"/>
  <c r="Y16" i="82" l="1"/>
  <c r="Q16" i="82"/>
  <c r="F12" i="82" l="1"/>
  <c r="G17" i="82"/>
  <c r="F18" i="82"/>
  <c r="F20" i="82" l="1"/>
  <c r="G18" i="82"/>
  <c r="W17" i="82"/>
  <c r="V18" i="82"/>
  <c r="O17" i="82"/>
  <c r="N18" i="82"/>
  <c r="N20" i="82" s="1"/>
  <c r="V20" i="82" l="1"/>
  <c r="F21" i="82" s="1"/>
  <c r="Q17" i="82"/>
  <c r="O18" i="82"/>
  <c r="W18" i="82"/>
  <c r="I17" i="82"/>
  <c r="J17" i="82" s="1"/>
  <c r="Q18" i="82" l="1"/>
  <c r="I18" i="82"/>
  <c r="Y17" i="82"/>
  <c r="Y18" i="82" l="1"/>
  <c r="C26" i="82" l="1"/>
  <c r="E23" i="82"/>
  <c r="S26" i="82" l="1"/>
  <c r="U23" i="82"/>
  <c r="E26" i="82"/>
  <c r="G23" i="82"/>
  <c r="G26" i="82" s="1"/>
  <c r="K26" i="82"/>
  <c r="M23" i="82"/>
  <c r="C27" i="82" l="1"/>
  <c r="M26" i="82"/>
  <c r="O23" i="82"/>
  <c r="O26" i="82" s="1"/>
  <c r="U26" i="82"/>
  <c r="W23" i="82"/>
  <c r="W26" i="82" l="1"/>
  <c r="G27" i="82" s="1"/>
  <c r="E27" i="82"/>
  <c r="J34" i="83" l="1"/>
  <c r="H34" i="83"/>
  <c r="J47" i="83"/>
  <c r="H47" i="83"/>
  <c r="I47" i="83" s="1"/>
  <c r="K47" i="83"/>
  <c r="I34" i="83" l="1"/>
  <c r="L47" i="83"/>
  <c r="M47" i="83" s="1"/>
  <c r="K34" i="83"/>
  <c r="L34" i="83" l="1"/>
  <c r="M34" i="83" s="1"/>
  <c r="H7" i="83"/>
  <c r="E7" i="83" l="1"/>
  <c r="J33" i="83"/>
  <c r="H33" i="83"/>
  <c r="H36" i="83"/>
  <c r="J36" i="83"/>
  <c r="J48" i="83"/>
  <c r="H48" i="83"/>
  <c r="I48" i="83" s="1"/>
  <c r="G7" i="83"/>
  <c r="I7" i="83" s="1"/>
  <c r="J46" i="83"/>
  <c r="H46" i="83"/>
  <c r="I46" i="83" s="1"/>
  <c r="J35" i="83"/>
  <c r="H35" i="83"/>
  <c r="H49" i="83"/>
  <c r="I49" i="83" s="1"/>
  <c r="J49" i="83"/>
  <c r="B53" i="83"/>
  <c r="K36" i="83"/>
  <c r="K48" i="83"/>
  <c r="G20" i="83"/>
  <c r="I35" i="83" l="1"/>
  <c r="I36" i="83"/>
  <c r="L36" i="83" s="1"/>
  <c r="M36" i="83" s="1"/>
  <c r="I33" i="83"/>
  <c r="H20" i="83"/>
  <c r="I20" i="83" s="1"/>
  <c r="J20" i="83" s="1"/>
  <c r="L48" i="83"/>
  <c r="M48" i="83" s="1"/>
  <c r="H36" i="84"/>
  <c r="J36" i="84"/>
  <c r="K33" i="83"/>
  <c r="G53" i="83"/>
  <c r="J35" i="84"/>
  <c r="H35" i="84"/>
  <c r="J48" i="84"/>
  <c r="H48" i="84"/>
  <c r="I48" i="84" s="1"/>
  <c r="H49" i="84"/>
  <c r="I49" i="84" s="1"/>
  <c r="J49" i="84"/>
  <c r="H45" i="83"/>
  <c r="H53" i="83" s="1"/>
  <c r="J45" i="83"/>
  <c r="J53" i="83" s="1"/>
  <c r="C53" i="83"/>
  <c r="K49" i="83"/>
  <c r="L49" i="83" s="1"/>
  <c r="M49" i="83" s="1"/>
  <c r="K46" i="83"/>
  <c r="L46" i="83" s="1"/>
  <c r="M46" i="83" s="1"/>
  <c r="H45" i="84"/>
  <c r="I45" i="84" s="1"/>
  <c r="J45" i="84"/>
  <c r="K48" i="84"/>
  <c r="K49" i="84"/>
  <c r="K35" i="83"/>
  <c r="L35" i="83" s="1"/>
  <c r="M35" i="83" s="1"/>
  <c r="K36" i="84"/>
  <c r="L33" i="83" l="1"/>
  <c r="M33" i="83" s="1"/>
  <c r="H9" i="83"/>
  <c r="I35" i="84"/>
  <c r="I45" i="83"/>
  <c r="I53" i="83" s="1"/>
  <c r="L49" i="84"/>
  <c r="M49" i="84" s="1"/>
  <c r="D53" i="83"/>
  <c r="K45" i="83"/>
  <c r="K53" i="83" s="1"/>
  <c r="K54" i="83" s="1"/>
  <c r="K45" i="84"/>
  <c r="L45" i="84" s="1"/>
  <c r="L48" i="84"/>
  <c r="M48" i="84" s="1"/>
  <c r="I36" i="84"/>
  <c r="H32" i="84"/>
  <c r="I32" i="84" s="1"/>
  <c r="J32" i="84"/>
  <c r="K35" i="84"/>
  <c r="H6" i="83"/>
  <c r="L35" i="84" l="1"/>
  <c r="M35" i="84" s="1"/>
  <c r="E6" i="83"/>
  <c r="E9" i="83"/>
  <c r="K32" i="84"/>
  <c r="L32" i="84" s="1"/>
  <c r="G8" i="84"/>
  <c r="H21" i="84" s="1"/>
  <c r="M45" i="84"/>
  <c r="G6" i="83"/>
  <c r="I6" i="83" s="1"/>
  <c r="L45" i="83"/>
  <c r="G8" i="83"/>
  <c r="G9" i="83"/>
  <c r="I9" i="83" s="1"/>
  <c r="L36" i="84"/>
  <c r="M36" i="84" s="1"/>
  <c r="H9" i="84"/>
  <c r="G22" i="83"/>
  <c r="H8" i="84"/>
  <c r="G19" i="83"/>
  <c r="G21" i="83"/>
  <c r="H8" i="83"/>
  <c r="H19" i="83" l="1"/>
  <c r="I19" i="83" s="1"/>
  <c r="J19" i="83" s="1"/>
  <c r="E8" i="84"/>
  <c r="H22" i="83"/>
  <c r="I22" i="83" s="1"/>
  <c r="J22" i="83" s="1"/>
  <c r="L53" i="83"/>
  <c r="M45" i="83"/>
  <c r="M53" i="83" s="1"/>
  <c r="I8" i="83"/>
  <c r="H21" i="83"/>
  <c r="I21" i="83" s="1"/>
  <c r="G5" i="84"/>
  <c r="H18" i="84" s="1"/>
  <c r="G9" i="84"/>
  <c r="I9" i="84" s="1"/>
  <c r="I8" i="84"/>
  <c r="E9" i="84"/>
  <c r="M32" i="84"/>
  <c r="E8" i="83"/>
  <c r="G22" i="84"/>
  <c r="G21" i="84"/>
  <c r="I21" i="84" s="1"/>
  <c r="J21" i="83" l="1"/>
  <c r="G18" i="84"/>
  <c r="J21" i="84"/>
  <c r="H22" i="84"/>
  <c r="I22" i="84" s="1"/>
  <c r="J22" i="84" s="1"/>
  <c r="E9" i="82" l="1"/>
  <c r="H5" i="84"/>
  <c r="E5" i="84"/>
  <c r="I18" i="84"/>
  <c r="G9" i="82" l="1"/>
  <c r="I9" i="82" s="1"/>
  <c r="O9" i="82"/>
  <c r="I5" i="84"/>
  <c r="W9" i="82" l="1"/>
  <c r="Q9" i="82"/>
  <c r="J18" i="84"/>
  <c r="Y9" i="82" l="1"/>
  <c r="J9" i="82"/>
  <c r="B53" i="84"/>
  <c r="B41" i="84"/>
  <c r="E10" i="82" l="1"/>
  <c r="J47" i="84"/>
  <c r="J53" i="84" s="1"/>
  <c r="H47" i="84"/>
  <c r="H53" i="84" s="1"/>
  <c r="C53" i="84"/>
  <c r="G53" i="84"/>
  <c r="U10" i="82" l="1"/>
  <c r="G10" i="82"/>
  <c r="I47" i="84"/>
  <c r="K47" i="84"/>
  <c r="K53" i="84" s="1"/>
  <c r="K54" i="84" s="1"/>
  <c r="D53" i="84"/>
  <c r="G41" i="84"/>
  <c r="K34" i="84"/>
  <c r="K41" i="84" s="1"/>
  <c r="D41" i="84"/>
  <c r="J34" i="84"/>
  <c r="J41" i="84" s="1"/>
  <c r="H34" i="84"/>
  <c r="H41" i="84" s="1"/>
  <c r="C41" i="84"/>
  <c r="W10" i="82" l="1"/>
  <c r="W12" i="82" s="1"/>
  <c r="L47" i="84"/>
  <c r="L53" i="84" s="1"/>
  <c r="I53" i="84"/>
  <c r="I34" i="84"/>
  <c r="K42" i="84"/>
  <c r="M47" i="84" l="1"/>
  <c r="M53" i="84" s="1"/>
  <c r="B14" i="84"/>
  <c r="L34" i="84"/>
  <c r="L41" i="84" s="1"/>
  <c r="I41" i="84"/>
  <c r="G20" i="84" l="1"/>
  <c r="B27" i="84"/>
  <c r="M34" i="84"/>
  <c r="M41" i="84" s="1"/>
  <c r="G7" i="84"/>
  <c r="H20" i="84" s="1"/>
  <c r="H27" i="84" s="1"/>
  <c r="C14" i="84"/>
  <c r="C27" i="84"/>
  <c r="E7" i="84"/>
  <c r="E14" i="84" s="1"/>
  <c r="G15" i="84" l="1"/>
  <c r="H28" i="84"/>
  <c r="H7" i="84"/>
  <c r="H14" i="84" s="1"/>
  <c r="D14" i="84"/>
  <c r="H15" i="84" s="1"/>
  <c r="G14" i="84"/>
  <c r="I20" i="84"/>
  <c r="G27" i="84"/>
  <c r="D27" i="84"/>
  <c r="I7" i="84" l="1"/>
  <c r="I14" i="84" s="1"/>
  <c r="I28" i="84"/>
  <c r="I27" i="84"/>
  <c r="J28" i="84" s="1"/>
  <c r="I15" i="84"/>
  <c r="J20" i="84" l="1"/>
  <c r="J27" i="84"/>
  <c r="K28" i="84" l="1"/>
  <c r="L26" i="84"/>
  <c r="L25" i="84"/>
  <c r="L24" i="84"/>
  <c r="L23" i="84"/>
  <c r="L22" i="84"/>
  <c r="L21" i="84"/>
  <c r="L18" i="84"/>
  <c r="L20" i="84"/>
  <c r="L19" i="84"/>
  <c r="E11" i="82" l="1"/>
  <c r="S12" i="82"/>
  <c r="S20" i="82" s="1"/>
  <c r="C12" i="82"/>
  <c r="D12" i="82"/>
  <c r="D20" i="82" s="1"/>
  <c r="L27" i="84"/>
  <c r="K25" i="84"/>
  <c r="K23" i="84"/>
  <c r="K19" i="84"/>
  <c r="K26" i="84"/>
  <c r="K24" i="84"/>
  <c r="K22" i="84"/>
  <c r="K21" i="84"/>
  <c r="K18" i="84"/>
  <c r="K20" i="84"/>
  <c r="U11" i="82" l="1"/>
  <c r="T12" i="82"/>
  <c r="G11" i="82"/>
  <c r="E12" i="82"/>
  <c r="C20" i="82"/>
  <c r="K20" i="82"/>
  <c r="B41" i="83"/>
  <c r="T20" i="82" l="1"/>
  <c r="E20" i="82"/>
  <c r="W11" i="82"/>
  <c r="U20" i="82"/>
  <c r="H11" i="82"/>
  <c r="G12" i="82"/>
  <c r="G20" i="82" s="1"/>
  <c r="C21" i="82"/>
  <c r="H5" i="83"/>
  <c r="H14" i="83" s="1"/>
  <c r="D14" i="83"/>
  <c r="H15" i="83" s="1"/>
  <c r="C41" i="83"/>
  <c r="H42" i="83" s="1"/>
  <c r="H32" i="83"/>
  <c r="H41" i="83" s="1"/>
  <c r="J32" i="83"/>
  <c r="J41" i="83" s="1"/>
  <c r="G5" i="83"/>
  <c r="C14" i="83"/>
  <c r="D41" i="83"/>
  <c r="K32" i="83"/>
  <c r="K41" i="83" s="1"/>
  <c r="B14" i="83"/>
  <c r="E5" i="83"/>
  <c r="E14" i="83" s="1"/>
  <c r="W20" i="82" l="1"/>
  <c r="K42" i="83"/>
  <c r="G41" i="83"/>
  <c r="I32" i="83"/>
  <c r="G18" i="83"/>
  <c r="B27" i="83"/>
  <c r="H18" i="83"/>
  <c r="H27" i="83" s="1"/>
  <c r="G14" i="83"/>
  <c r="I5" i="83"/>
  <c r="I14" i="83" s="1"/>
  <c r="H28" i="83"/>
  <c r="G15" i="83"/>
  <c r="I15" i="83" s="1"/>
  <c r="C27" i="83"/>
  <c r="D27" i="83" l="1"/>
  <c r="G27" i="83"/>
  <c r="I28" i="83" s="1"/>
  <c r="I18" i="83"/>
  <c r="L32" i="83"/>
  <c r="L41" i="83" s="1"/>
  <c r="I41" i="83"/>
  <c r="M32" i="83"/>
  <c r="M41" i="83" s="1"/>
  <c r="I27" i="83" l="1"/>
  <c r="J18" i="83"/>
  <c r="J28" i="83" l="1"/>
  <c r="J27" i="83"/>
  <c r="L26" i="83" l="1"/>
  <c r="K28" i="83"/>
  <c r="L19" i="83"/>
  <c r="L22" i="83"/>
  <c r="L21" i="83"/>
  <c r="L18" i="83"/>
  <c r="L23" i="83"/>
  <c r="L24" i="83"/>
  <c r="L20" i="83"/>
  <c r="L25" i="83"/>
  <c r="L27" i="83" l="1"/>
  <c r="K19" i="83"/>
  <c r="K25" i="83"/>
  <c r="K21" i="83"/>
  <c r="K22" i="83"/>
  <c r="K23" i="83"/>
  <c r="K24" i="83"/>
  <c r="K26" i="83"/>
  <c r="K20" i="83"/>
  <c r="K18" i="83"/>
  <c r="J23" i="82" l="1"/>
  <c r="I26" i="82" l="1"/>
  <c r="H23" i="82"/>
  <c r="J10" i="82" l="1"/>
  <c r="H26" i="82"/>
  <c r="X26" i="82" l="1"/>
  <c r="Y26" i="82"/>
  <c r="Q26" i="82"/>
  <c r="P26" i="82"/>
  <c r="H10" i="82"/>
  <c r="I12" i="82"/>
  <c r="I20" i="82" s="1"/>
  <c r="H27" i="82" l="1"/>
  <c r="P12" i="82"/>
  <c r="H12" i="82"/>
  <c r="X12" i="82"/>
  <c r="I27" i="82"/>
  <c r="X20" i="82" l="1"/>
  <c r="H20" i="82"/>
  <c r="P20" i="82"/>
  <c r="Y12" i="82" l="1"/>
  <c r="Y20" i="82" s="1"/>
  <c r="H21" i="82"/>
  <c r="M11" i="82"/>
  <c r="O11" i="82" s="1"/>
  <c r="M10" i="82"/>
  <c r="O10" i="82" s="1"/>
  <c r="O12" i="82" s="1"/>
  <c r="O20" i="82" l="1"/>
  <c r="G21" i="82" s="1"/>
  <c r="L20" i="82"/>
  <c r="D21" i="82"/>
  <c r="M20" i="82"/>
  <c r="E21" i="82" s="1"/>
  <c r="Q12" i="82" l="1"/>
  <c r="Q20" i="82" s="1"/>
  <c r="I21" i="82" s="1"/>
</calcChain>
</file>

<file path=xl/comments1.xml><?xml version="1.0" encoding="utf-8"?>
<comments xmlns="http://schemas.openxmlformats.org/spreadsheetml/2006/main">
  <authors>
    <author>Josh Kensok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Josh Kensok:</t>
        </r>
        <r>
          <rPr>
            <sz val="9"/>
            <color indexed="81"/>
            <rFont val="Tahoma"/>
            <family val="2"/>
          </rPr>
          <t xml:space="preserve">
Grow by gross plant growth as a proxy, do not have a forecasted AMI DFIT 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Josh Kensok:</t>
        </r>
        <r>
          <rPr>
            <sz val="9"/>
            <color indexed="81"/>
            <rFont val="Tahoma"/>
            <family val="2"/>
          </rPr>
          <t xml:space="preserve">
Need to calculate the offsetting GAAP equity reserve. The return on RB deferral would only be for the cost of debt until it is set into rates in a future GRC, the equity portion has a contra account offsetting during the deferral period</t>
        </r>
      </text>
    </comment>
  </commentList>
</comments>
</file>

<file path=xl/sharedStrings.xml><?xml version="1.0" encoding="utf-8"?>
<sst xmlns="http://schemas.openxmlformats.org/spreadsheetml/2006/main" count="1442" uniqueCount="602">
  <si>
    <t>Date</t>
  </si>
  <si>
    <t>Depreciation Expense</t>
  </si>
  <si>
    <t>Accumulated Depreciation</t>
  </si>
  <si>
    <t>(a)</t>
  </si>
  <si>
    <t>(b)</t>
  </si>
  <si>
    <t>Month</t>
  </si>
  <si>
    <t>(j)</t>
  </si>
  <si>
    <t>(f)</t>
  </si>
  <si>
    <t>Monthly</t>
  </si>
  <si>
    <t xml:space="preserve">Monthly </t>
  </si>
  <si>
    <t>(d)</t>
  </si>
  <si>
    <t>Depreciation</t>
  </si>
  <si>
    <t>Closings</t>
  </si>
  <si>
    <t xml:space="preserve">Total </t>
  </si>
  <si>
    <t>Accumulated</t>
  </si>
  <si>
    <t>Gas</t>
  </si>
  <si>
    <t>Electric</t>
  </si>
  <si>
    <t>mos (j)</t>
  </si>
  <si>
    <t>(i) = (h) - (g)</t>
  </si>
  <si>
    <t>(h) = (b) + (f)</t>
  </si>
  <si>
    <t>(g) = (a) + (e)</t>
  </si>
  <si>
    <t>mos - (d)</t>
  </si>
  <si>
    <t>mos- (c)</t>
  </si>
  <si>
    <t>mos.</t>
  </si>
  <si>
    <t>(j) + prior</t>
  </si>
  <si>
    <t>(j) = - (i) *</t>
  </si>
  <si>
    <t>(f) = prior</t>
  </si>
  <si>
    <t>(e) = prior</t>
  </si>
  <si>
    <t>x Depr % ÷ 12</t>
  </si>
  <si>
    <t>x Tax Table</t>
  </si>
  <si>
    <t>= - curr mos</t>
  </si>
  <si>
    <t>Book &gt; Tax</t>
  </si>
  <si>
    <t xml:space="preserve">Book  </t>
  </si>
  <si>
    <t>Tax</t>
  </si>
  <si>
    <t>Book</t>
  </si>
  <si>
    <t>Book (d) = (b)</t>
  </si>
  <si>
    <t>Tax (c) = (a)</t>
  </si>
  <si>
    <t>Expense (k)</t>
  </si>
  <si>
    <t>ADFIT</t>
  </si>
  <si>
    <t>NBV Diff</t>
  </si>
  <si>
    <t>DFIT</t>
  </si>
  <si>
    <t>Net Book Value</t>
  </si>
  <si>
    <t>Depreciable Plant Balance</t>
  </si>
  <si>
    <t>TAX DEPRECIATION</t>
  </si>
  <si>
    <t>Total</t>
  </si>
  <si>
    <t>GTZ</t>
  </si>
  <si>
    <t>July-Dec</t>
  </si>
  <si>
    <t>YTD June</t>
  </si>
  <si>
    <t>Depreciation Rate</t>
  </si>
  <si>
    <t>Common</t>
  </si>
  <si>
    <t>RSRV</t>
  </si>
  <si>
    <t xml:space="preserve">Electric </t>
  </si>
  <si>
    <t>AMORT</t>
  </si>
  <si>
    <t>Avg Book Life</t>
  </si>
  <si>
    <t>Annualized D&amp;A</t>
  </si>
  <si>
    <t>Ratebase</t>
  </si>
  <si>
    <t>Accum D&amp;A</t>
  </si>
  <si>
    <t>Plant in Service</t>
  </si>
  <si>
    <t>balance</t>
  </si>
  <si>
    <t>additions</t>
  </si>
  <si>
    <t>Total Return on and return of</t>
  </si>
  <si>
    <t>Jun 2018-Dec 2018</t>
  </si>
  <si>
    <t>Jan 2019-Mar 2020</t>
  </si>
  <si>
    <t>Total Return on RB</t>
  </si>
  <si>
    <t xml:space="preserve"> gaap accounting - 40% equity reserve</t>
  </si>
  <si>
    <t>2018 Return on Ratebase - Retroactive</t>
  </si>
  <si>
    <t>Return on Ratebase</t>
  </si>
  <si>
    <t>t</t>
  </si>
  <si>
    <t>Accumulated D&amp;A</t>
  </si>
  <si>
    <t>g</t>
  </si>
  <si>
    <t>Total Depreciation &amp; Amortization</t>
  </si>
  <si>
    <t>e</t>
  </si>
  <si>
    <t>2018 Amortization - Retroactive</t>
  </si>
  <si>
    <t>Incremental Amort vs prior TY</t>
  </si>
  <si>
    <t>Amortization Expense</t>
  </si>
  <si>
    <t>Plant</t>
  </si>
  <si>
    <t>Total AFUDC Accrued</t>
  </si>
  <si>
    <t>End CWIP</t>
  </si>
  <si>
    <t>Beg CWIP</t>
  </si>
  <si>
    <t>Capex</t>
  </si>
  <si>
    <t>Jan-Mar 2020</t>
  </si>
  <si>
    <t>May-Dec 2019</t>
  </si>
  <si>
    <t>Mar-Dec 2019</t>
  </si>
  <si>
    <t>2019 only</t>
  </si>
  <si>
    <t>Total (Jan 2019 - Mar 2020)</t>
  </si>
  <si>
    <t>($ in millions)</t>
  </si>
  <si>
    <t>Test Year</t>
  </si>
  <si>
    <t>TY End</t>
  </si>
  <si>
    <t>In Rate</t>
  </si>
  <si>
    <t>pre-tax WACC grossed-up</t>
  </si>
  <si>
    <t>CWIP to Close %</t>
  </si>
  <si>
    <t>Amortization Rate</t>
  </si>
  <si>
    <t>In 2019 Plan</t>
  </si>
  <si>
    <t>UTILITY PLANT</t>
  </si>
  <si>
    <t>DEFERRALS</t>
  </si>
  <si>
    <t>OPERATING EXPENSE</t>
  </si>
  <si>
    <t>AMA</t>
  </si>
  <si>
    <t>GROSS PLANT</t>
  </si>
  <si>
    <t>Test Year AMA</t>
  </si>
  <si>
    <t>EOP Adjustment</t>
  </si>
  <si>
    <t xml:space="preserve">          NET RATEBASE TOTAL</t>
  </si>
  <si>
    <t>Proforma Adjustment</t>
  </si>
  <si>
    <t>Attrition Adjustment</t>
  </si>
  <si>
    <t>RJA</t>
  </si>
  <si>
    <t>&lt;=====Bench Request No. 3=====&gt;</t>
  </si>
  <si>
    <t>PSE 2019 GRC</t>
  </si>
  <si>
    <t>prorated</t>
  </si>
  <si>
    <t>DIT</t>
  </si>
  <si>
    <t>May-Dec 2020</t>
  </si>
  <si>
    <t>Jan-Apr 2021</t>
  </si>
  <si>
    <t>Rate Year</t>
  </si>
  <si>
    <t>Production</t>
  </si>
  <si>
    <t>Transmission</t>
  </si>
  <si>
    <t>Distribution</t>
  </si>
  <si>
    <t>Intangible Plant</t>
  </si>
  <si>
    <t>General Plant</t>
  </si>
  <si>
    <t>Colstrip</t>
  </si>
  <si>
    <t>ARO &amp; Acq. Adj.</t>
  </si>
  <si>
    <t>AMI</t>
  </si>
  <si>
    <t>Activity</t>
  </si>
  <si>
    <t>ADIT</t>
  </si>
  <si>
    <t>2019 Bal</t>
  </si>
  <si>
    <t>2020 Jan-April</t>
  </si>
  <si>
    <t>May 2020 Bal</t>
  </si>
  <si>
    <t>April 2021 Bal</t>
  </si>
  <si>
    <t>AMA v2</t>
  </si>
  <si>
    <t>Book Reserve</t>
  </si>
  <si>
    <t>BOOK DEPR</t>
  </si>
  <si>
    <t>April 2020 Bal</t>
  </si>
  <si>
    <t>Gross Plant</t>
  </si>
  <si>
    <t xml:space="preserve"> GROSS PLANT ADDS</t>
  </si>
  <si>
    <t>CRM</t>
  </si>
  <si>
    <t>Sub Total Traditional Proforma</t>
  </si>
  <si>
    <t>Sub Total Restated Test Year</t>
  </si>
  <si>
    <t>&lt;==Through Proforma and Attrition==&gt;</t>
  </si>
  <si>
    <t>Total Electric and Gas</t>
  </si>
  <si>
    <t>=</t>
  </si>
  <si>
    <t>+</t>
  </si>
  <si>
    <t>Attrition 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</si>
  <si>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</si>
  <si>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</si>
  <si>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</si>
  <si>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</si>
  <si>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</si>
  <si>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</si>
  <si>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</si>
  <si>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</si>
  <si>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Row</t>
  </si>
  <si>
    <t>Days in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</si>
  <si>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</si>
  <si>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</si>
  <si>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</si>
  <si>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</si>
  <si>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</si>
  <si>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</si>
  <si>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</si>
  <si>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</si>
  <si>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</si>
  <si>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</si>
  <si>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</si>
  <si>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</si>
  <si>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</si>
  <si>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</si>
  <si>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</si>
  <si>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</si>
  <si>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</si>
  <si>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</si>
  <si>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</si>
  <si>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</si>
  <si>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</si>
  <si>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</si>
  <si>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</si>
  <si>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</si>
  <si>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</si>
  <si>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</si>
  <si>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Rate Yr</t>
  </si>
  <si>
    <t>Beginning</t>
  </si>
  <si>
    <t>+ ((d) * 21%)</t>
  </si>
  <si>
    <t>36mos.(3yrs.)</t>
  </si>
  <si>
    <t>AA &amp; ADFIT</t>
  </si>
  <si>
    <t>(k) = (g) + (j)</t>
  </si>
  <si>
    <t xml:space="preserve"> (i) = prior mo - (h) </t>
  </si>
  <si>
    <t>(h) = (-(a) * 21%)</t>
  </si>
  <si>
    <t>(g) = (c) + (f)</t>
  </si>
  <si>
    <t>(e) = prior mo - (d)</t>
  </si>
  <si>
    <t xml:space="preserve">(d) = (b) / </t>
  </si>
  <si>
    <t xml:space="preserve">(c) </t>
  </si>
  <si>
    <t xml:space="preserve">(a) </t>
  </si>
  <si>
    <t>Period</t>
  </si>
  <si>
    <t>net of</t>
  </si>
  <si>
    <t>Accum DFIT</t>
  </si>
  <si>
    <t>Net</t>
  </si>
  <si>
    <t>Amortization</t>
  </si>
  <si>
    <t>Month/</t>
  </si>
  <si>
    <t>AMA net of</t>
  </si>
  <si>
    <t>AMA Accum.</t>
  </si>
  <si>
    <t>AMA Gross</t>
  </si>
  <si>
    <t>#2830xxxx</t>
  </si>
  <si>
    <t>#1823xxxx</t>
  </si>
  <si>
    <t>Actual Deferral</t>
  </si>
  <si>
    <t>#4073xxxx</t>
  </si>
  <si>
    <t>Amortization starts May 1, 2020 and ends Apr 30, 2023 (36 months)</t>
  </si>
  <si>
    <t>Puget Sound Energy</t>
  </si>
  <si>
    <t>Test Year AMA on plant</t>
  </si>
  <si>
    <t>GAS</t>
  </si>
  <si>
    <t>EOP 2018</t>
  </si>
  <si>
    <t>gass</t>
  </si>
  <si>
    <t xml:space="preserve">got </t>
  </si>
  <si>
    <t xml:space="preserve"> DEFERRAL </t>
  </si>
  <si>
    <t xml:space="preserve"> ACCUM AMORT ON DEPRECIATION DEFERRAL</t>
  </si>
  <si>
    <t xml:space="preserve"> DFIT ON DEPRECIATION DEFERRAL</t>
  </si>
  <si>
    <t xml:space="preserve"> TOTAL DEPRECIATION DEFERRALS </t>
  </si>
  <si>
    <t xml:space="preserve"> TOTAL UTILITY PLANT </t>
  </si>
  <si>
    <t xml:space="preserve"> DEPRECIATION EXPENSE ON UTILITY PLANT </t>
  </si>
  <si>
    <t xml:space="preserve"> TOTAL OPERATING EXPENSE</t>
  </si>
  <si>
    <t>RATEBASE UTILITY PLANT RATEBASE</t>
  </si>
  <si>
    <t>&lt;==check</t>
  </si>
  <si>
    <t>ACCUM DEPRECIATION</t>
  </si>
  <si>
    <t>DEFERRED INCOME TAX</t>
  </si>
  <si>
    <t xml:space="preserve"> AMORTIZATION OF DEPRECIATION DEFERRAL </t>
  </si>
  <si>
    <t>(c) = (a) + (b)</t>
  </si>
  <si>
    <t>(e) = (c) + (d)</t>
  </si>
  <si>
    <t>(g) = (e) + (f)</t>
  </si>
  <si>
    <t>Puget Sound Energy (UE-190529 &amp; UG-190530)</t>
  </si>
  <si>
    <t>This work paper is from "190529-30-PSE-WP-RJA-8-and-9-Attrition-Study-19GRC-01-2020.xlsx" work paper tab "GTZ_Forecast"</t>
  </si>
  <si>
    <t>From this tab</t>
  </si>
  <si>
    <t>From Rate Year Proforma Tab</t>
  </si>
  <si>
    <t>Pro Froma</t>
  </si>
  <si>
    <t>Adjustments</t>
  </si>
  <si>
    <t>Pro forma Adjustments</t>
  </si>
  <si>
    <t>Total 2019</t>
  </si>
  <si>
    <t>2019 Attrition Adjustments (Jul 2019 - Dec 2019)</t>
  </si>
  <si>
    <t>2021 through April</t>
  </si>
  <si>
    <t>2020 through April</t>
  </si>
  <si>
    <t>April 2020 Balance</t>
  </si>
  <si>
    <t>April 2021 Balance</t>
  </si>
  <si>
    <t>May through Dec 2020</t>
  </si>
  <si>
    <t>Subtotal Pro Forma</t>
  </si>
  <si>
    <t>Jul - Dec 2019</t>
  </si>
  <si>
    <t>Pro Forma - Jan - Jun 2019</t>
  </si>
  <si>
    <t>Attrition:</t>
  </si>
  <si>
    <t>Average - Final GTZ in Attrition</t>
  </si>
  <si>
    <t>--------------------&gt;</t>
  </si>
  <si>
    <t>Attrition Adjusted Revenue Requirement</t>
  </si>
  <si>
    <t>Revenue Growth Factor</t>
  </si>
  <si>
    <t>Revenue Requirement</t>
  </si>
  <si>
    <t>Revenue Conversion Factor</t>
  </si>
  <si>
    <t>Operating Income Deficiency</t>
  </si>
  <si>
    <t>Return on Plant in Service at Proposed Rate</t>
  </si>
  <si>
    <t>Proposed Rate of Return</t>
  </si>
  <si>
    <t>Total Rate Base</t>
  </si>
  <si>
    <t>Other</t>
  </si>
  <si>
    <t>Allowance for Working Capital</t>
  </si>
  <si>
    <t>Deferred Debits</t>
  </si>
  <si>
    <t>Non-plant DFIT</t>
  </si>
  <si>
    <t>Total Production</t>
  </si>
  <si>
    <t>Net Plant after Deferred Income Taxes</t>
  </si>
  <si>
    <t>Total DFIT</t>
  </si>
  <si>
    <t>Bonus DFIT</t>
  </si>
  <si>
    <t>Deferred Federal Income Taxes (w/o Bonus)</t>
  </si>
  <si>
    <t xml:space="preserve">Accumulated Depreciation 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</si>
  <si>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</si>
  <si>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</si>
  <si>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</si>
  <si>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</si>
  <si>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 xml:space="preserve">  Non-plant DFIT</t>
  </si>
  <si>
    <t xml:space="preserve"> Accumulated Depreciation </t>
  </si>
  <si>
    <t xml:space="preserve"> Gross Utility Plant in Service</t>
  </si>
  <si>
    <t>Rate Base: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</si>
  <si>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</si>
  <si>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</si>
  <si>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</si>
  <si>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</si>
  <si>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</si>
  <si>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</si>
  <si>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</si>
  <si>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Asc 815</t>
  </si>
  <si>
    <t>Other Operating Expenses</t>
  </si>
  <si>
    <t>Amortiz Of Property Gain/Loss</t>
  </si>
  <si>
    <t>in column g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</si>
  <si>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</si>
  <si>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</si>
  <si>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</si>
  <si>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</si>
  <si>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</si>
  <si>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</si>
  <si>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</si>
  <si>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</si>
  <si>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</si>
  <si>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</si>
  <si>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</si>
  <si>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</si>
  <si>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</si>
  <si>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</si>
  <si>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</si>
  <si>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</si>
  <si>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</si>
  <si>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</si>
  <si>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</si>
  <si>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</si>
  <si>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j = ∑ g thru i</t>
  </si>
  <si>
    <t>n</t>
  </si>
  <si>
    <t>i</t>
  </si>
  <si>
    <t>h</t>
  </si>
  <si>
    <t>f</t>
  </si>
  <si>
    <t>e = ∑ a thru d</t>
  </si>
  <si>
    <t>d</t>
  </si>
  <si>
    <t>Rate Year Revenue &amp; Costs</t>
  </si>
  <si>
    <t>Other Adjustments</t>
  </si>
  <si>
    <t>Trended Costs</t>
  </si>
  <si>
    <t>Escalation Factor</t>
  </si>
  <si>
    <t>Escalation Base</t>
  </si>
  <si>
    <t>Attrition Base Year (SEF-9 page 1)</t>
  </si>
  <si>
    <t>Line Description</t>
  </si>
  <si>
    <t>LINE NO.</t>
  </si>
  <si>
    <t>12 ME April 2021</t>
  </si>
  <si>
    <t xml:space="preserve">12 ME Dec 2018 </t>
  </si>
  <si>
    <t>ELECTRIC ATTRITION</t>
  </si>
  <si>
    <t>Total Ratebase</t>
  </si>
  <si>
    <t>Depreciation and Other Liabilities</t>
  </si>
  <si>
    <t>Non Plant ADIT</t>
  </si>
  <si>
    <t>Net Plant After ADIT</t>
  </si>
  <si>
    <t>Total ADIT</t>
  </si>
  <si>
    <t>Bonus ADIT</t>
  </si>
  <si>
    <t>ADIT (w/o Bonus)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</si>
  <si>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</si>
  <si>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</si>
  <si>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</si>
  <si>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</si>
  <si>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</si>
  <si>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ptnoi</t>
  </si>
  <si>
    <t>Amortization of Property Loss</t>
  </si>
  <si>
    <t xml:space="preserve"> Purchased Gas</t>
  </si>
  <si>
    <t>Gas Costs:</t>
  </si>
  <si>
    <t>Municipal Additions</t>
  </si>
  <si>
    <t>k = ∑ g thru j</t>
  </si>
  <si>
    <t>j</t>
  </si>
  <si>
    <t>Attrition Base Year (SEF-9 page 2)</t>
  </si>
  <si>
    <t>12 ME Apr 2021</t>
  </si>
  <si>
    <t>GAS ATTRITION</t>
  </si>
  <si>
    <t>This work paper is from "190529-30-PSE-WP-RJA-8-and-9-Attrition-Study-19GRC-01-2020.xlsx" tab "RJA-3_Electric_Attrition"</t>
  </si>
  <si>
    <t>This work paper is from "190529-30-PSE-WP-RJA-8-and-9-Attrition-Study-19GRC-01-2020.xlsx" tab "RJA-4_Gas_Attrition"</t>
  </si>
  <si>
    <t>Combined</t>
  </si>
  <si>
    <t>Deferred Taxes</t>
  </si>
  <si>
    <t>Category</t>
  </si>
  <si>
    <t>Amounts inlcuded in Attrition Rate Base and Depreciation</t>
  </si>
  <si>
    <t>Check</t>
  </si>
  <si>
    <t>|</t>
  </si>
  <si>
    <t>v</t>
  </si>
  <si>
    <t>Total Deferred</t>
  </si>
  <si>
    <t>Follow These</t>
  </si>
  <si>
    <t xml:space="preserve">PUGET SOUND ENERGY </t>
  </si>
  <si>
    <t>EXH. SEF-9 page 1 of 2</t>
  </si>
  <si>
    <t>DETERMINATION OF ELECTRIC BASE AMOUNTS FOR ATTRITION</t>
  </si>
  <si>
    <t>2019 GENERAL RATE CASE</t>
  </si>
  <si>
    <t>DECEMBER 31, 2018</t>
  </si>
  <si>
    <t>k</t>
  </si>
  <si>
    <t>l</t>
  </si>
  <si>
    <t>m</t>
  </si>
  <si>
    <t>o</t>
  </si>
  <si>
    <t>p</t>
  </si>
  <si>
    <t xml:space="preserve">REMOVE </t>
  </si>
  <si>
    <t xml:space="preserve">INCLUDE </t>
  </si>
  <si>
    <t>REMOVE</t>
  </si>
  <si>
    <t>RESTATING</t>
  </si>
  <si>
    <t>PROFORMA</t>
  </si>
  <si>
    <t>POWER</t>
  </si>
  <si>
    <t>ADJUSTMENTS</t>
  </si>
  <si>
    <t>COSTS</t>
  </si>
  <si>
    <t>RESTATED</t>
  </si>
  <si>
    <t>ADJ 6.18ER</t>
  </si>
  <si>
    <t>ADJ 6.19ER</t>
  </si>
  <si>
    <t>ADJ 7.03ER</t>
  </si>
  <si>
    <t>ADJ 7.07ER</t>
  </si>
  <si>
    <t>ADJ 6.01EP</t>
  </si>
  <si>
    <t>ADJ 6.20EP</t>
  </si>
  <si>
    <t>ADJ 6.21EP</t>
  </si>
  <si>
    <t>ADJ 6.22EP</t>
  </si>
  <si>
    <t>ADJ 6.24EP</t>
  </si>
  <si>
    <t>ADJ 6.26EP</t>
  </si>
  <si>
    <t>ADJ 7.05EP</t>
  </si>
  <si>
    <t>ADJ 7.06EP</t>
  </si>
  <si>
    <t>ADJ 7.12EP</t>
  </si>
  <si>
    <t>EXH SEF-9</t>
  </si>
  <si>
    <t>LINE</t>
  </si>
  <si>
    <t>RESULTS OF</t>
  </si>
  <si>
    <t>AMA TO EOP</t>
  </si>
  <si>
    <t>WH SOLAR</t>
  </si>
  <si>
    <t>COLSTRIP</t>
  </si>
  <si>
    <t>DECOUPLING</t>
  </si>
  <si>
    <t>DEF G/L</t>
  </si>
  <si>
    <t>ENV REM</t>
  </si>
  <si>
    <t>AMI DEFERRAL</t>
  </si>
  <si>
    <t>GTZ DEFERRAL</t>
  </si>
  <si>
    <t>REMOVE UNPRO-</t>
  </si>
  <si>
    <t>STORM</t>
  </si>
  <si>
    <t>REG ASSET/LIAB</t>
  </si>
  <si>
    <t>SHUFFLETON</t>
  </si>
  <si>
    <t>PAGE</t>
  </si>
  <si>
    <t>ATTRITION</t>
  </si>
  <si>
    <t>NO.</t>
  </si>
  <si>
    <t>DESCRIPTION</t>
  </si>
  <si>
    <t>OPERATIONS</t>
  </si>
  <si>
    <t>RATE BASE</t>
  </si>
  <si>
    <t>DEPRECIATION</t>
  </si>
  <si>
    <t>AMA V EOP</t>
  </si>
  <si>
    <t>AMORTIZATION</t>
  </si>
  <si>
    <t>TECTED DFIT</t>
  </si>
  <si>
    <t>ADJUSTMENT</t>
  </si>
  <si>
    <t>2 OF 3</t>
  </si>
  <si>
    <t>BASE</t>
  </si>
  <si>
    <t>SEF-4E p 4 of 7</t>
  </si>
  <si>
    <t>SEF-4E p 3 of 7</t>
  </si>
  <si>
    <t>SEF-6E p 2 of 29</t>
  </si>
  <si>
    <t>SEF-6E p 20 of 29</t>
  </si>
  <si>
    <t>SEF-6E p 21 of 29</t>
  </si>
  <si>
    <t>SEF-6E p 22 of 29</t>
  </si>
  <si>
    <t>SEF-6E p 24 of 29</t>
  </si>
  <si>
    <t>SEF-6E p 26 of 29</t>
  </si>
  <si>
    <t>SEF-7E p 6 of 11</t>
  </si>
  <si>
    <t>SEF-7E p 7 of 11</t>
  </si>
  <si>
    <t>SEF-9 p 2 of 3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</si>
  <si>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</si>
  <si>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</si>
  <si>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</si>
  <si>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</si>
  <si>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</si>
  <si>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</si>
  <si>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</si>
  <si>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</si>
  <si>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</si>
  <si>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</si>
  <si>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</si>
  <si>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</si>
  <si>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</si>
  <si>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</si>
  <si>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</si>
  <si>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</si>
  <si>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</si>
  <si>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</si>
  <si>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</si>
  <si>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</si>
  <si>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 OF PROPERTY GAIN/LOSS</t>
  </si>
  <si>
    <t>OTHER OPERATING EXPENSES</t>
  </si>
  <si>
    <t>ASC 815</t>
  </si>
  <si>
    <t>TAXES OTHER THAN INCOME TAXES</t>
  </si>
  <si>
    <t>INCOME TAXES</t>
  </si>
  <si>
    <t>see MRM-1T wp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</si>
  <si>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</si>
  <si>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</si>
  <si>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</si>
  <si>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</si>
  <si>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</si>
  <si>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</si>
  <si>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</si>
  <si>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</si>
  <si>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</si>
  <si>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</si>
  <si>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</si>
  <si>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</si>
  <si>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</si>
  <si>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Check==&gt;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</si>
  <si>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</si>
  <si>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</si>
  <si>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</si>
  <si>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</si>
  <si>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</si>
  <si>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</si>
  <si>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</si>
  <si>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ADJ 6.20GP</t>
  </si>
  <si>
    <t>ADJ 6.21GP</t>
  </si>
  <si>
    <t>ADJ 6.22GP</t>
  </si>
  <si>
    <t>ADJ 6.24GP</t>
  </si>
  <si>
    <t>ADJ 6.26GP</t>
  </si>
  <si>
    <t>SEF-4G p 2 of 4</t>
  </si>
  <si>
    <t>SEF-6G p 2 of 29</t>
  </si>
  <si>
    <t>SEF-6G p 20 of 29</t>
  </si>
  <si>
    <t>SEF-6G p 21 of 29</t>
  </si>
  <si>
    <t>SEF-6G p 22 of 29</t>
  </si>
  <si>
    <t>SEF-6G p 24 of 29</t>
  </si>
  <si>
    <t>SEF-6G p 26 of 29</t>
  </si>
  <si>
    <t>JAP-4 p 1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</si>
  <si>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</si>
  <si>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</si>
  <si>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</si>
  <si>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</si>
  <si>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</si>
  <si>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</si>
  <si>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From work paper "190529-30-PSE-WP-SEF-22.01E-22.01G-AttritionBaseAmounts-19GRC-01-2020.xlsx" tab "Exh p2"</t>
  </si>
  <si>
    <t>Gas SEF-22</t>
  </si>
  <si>
    <t>From work paper "190529-30-PSE-WP-SEF-22.01E-22.01G-AttritionBaseAmounts-19GRC-01-2020.xlsx" tab "Exh p1"</t>
  </si>
  <si>
    <t>Depreciation Expense on Utility Plant</t>
  </si>
  <si>
    <t>Depreciation Deferral net of Accum Amort</t>
  </si>
  <si>
    <t xml:space="preserve">ADFIT on Depreciation Deferral </t>
  </si>
  <si>
    <t>From work paper "190529-30-PSE-WP-MRM-11T-Attrition-Study-Tax-19GRC-01-2020.xlsx" tab "Electric Consol"</t>
  </si>
  <si>
    <t>&lt;--------------------</t>
  </si>
  <si>
    <t>From work paper "190529-30-PSE-WP-MRM-11T-Attrition-Study-Tax-19GRC-01-2020.xlsx" tab "Gas Consol"</t>
  </si>
  <si>
    <t>All Else</t>
  </si>
  <si>
    <t>Total Attrition</t>
  </si>
  <si>
    <t>Amortization of Deferrals</t>
  </si>
  <si>
    <t>Attachment A to PSE's Response to Bench Request 3</t>
  </si>
  <si>
    <t>Trend of Plant Balances Oct 2016 through June 2019</t>
  </si>
  <si>
    <t>Plant Bal- Electric</t>
  </si>
  <si>
    <t>Plant Bal- Gas</t>
  </si>
  <si>
    <t>Plant Bal- Total</t>
  </si>
  <si>
    <t>Acc Depr Bal- Electric</t>
  </si>
  <si>
    <t>Acc Depr Bal- Gas</t>
  </si>
  <si>
    <t>Acc Depr Bal- Total</t>
  </si>
  <si>
    <t>ADIT Bal- Electric</t>
  </si>
  <si>
    <t>ADIT Bal- Gas</t>
  </si>
  <si>
    <t>ADIT Bal- Total</t>
  </si>
  <si>
    <t>Net Utility Plant - Electric</t>
  </si>
  <si>
    <t>Net Utility Plant - Gas</t>
  </si>
  <si>
    <t>Net Utility Plant - Total</t>
  </si>
  <si>
    <t>source</t>
  </si>
  <si>
    <t>DR39</t>
  </si>
  <si>
    <t>pro-forma</t>
  </si>
  <si>
    <t>Average Balances</t>
  </si>
  <si>
    <t>2018 Depreciation Expense</t>
  </si>
  <si>
    <t>This is from work paper "190529-30-PSE-WP-RJA-8-and-9-Attrition-Study-19GRC-01-2020.xlsx" tab "AMI"</t>
  </si>
  <si>
    <t>AUTOMATED METER INFRASTRUCTURE ("AMI") - ELECTRIC</t>
  </si>
  <si>
    <t>In service Date Jan, 2019</t>
  </si>
  <si>
    <t>This work paper is from "NEW-PSE-WP-SEF-6.22E-AMI-19GRC-06-2019.xlsx" tab "Electric AMI Additions"</t>
  </si>
  <si>
    <t>MACRS 5 YEAR</t>
  </si>
  <si>
    <t>Current</t>
  </si>
  <si>
    <t>New</t>
  </si>
  <si>
    <t xml:space="preserve"> </t>
  </si>
  <si>
    <t>full EOP TY return</t>
  </si>
  <si>
    <t>full EOP TY FERC return</t>
  </si>
  <si>
    <t>option 2</t>
  </si>
  <si>
    <t>This work paper is from "190529-30-PSE-WP-RJA-8-and-9-Attrition-Study-19GRC-01-2020.xlsx" work paper tab "AMI_Forecast"</t>
  </si>
  <si>
    <t>MACRS 7 YEAR</t>
  </si>
  <si>
    <t>AUTOMATED METER INFRASTRUCTURE ("AMI") - GAS</t>
  </si>
  <si>
    <t>This work paper is from "NEW-PSE-WP-SEF-6.22G-AMI-19GRC-06-2019.xlsx" tab "Gas AMI Additions"</t>
  </si>
  <si>
    <t>Difference is</t>
  </si>
  <si>
    <t>Immaterial</t>
  </si>
  <si>
    <t>From RJA-9</t>
  </si>
  <si>
    <t>From "190529-30-PSE-WP-RJA-8-and-9-Attrition-Study-19GRC-01-2020.xlsx" tab "AMI"</t>
  </si>
  <si>
    <t>Accum Dep</t>
  </si>
  <si>
    <t>Pro Rate</t>
  </si>
  <si>
    <t>Average</t>
  </si>
  <si>
    <t>AMI - Eletric Return on June 2018 Rate Base</t>
  </si>
  <si>
    <t>↓</t>
  </si>
  <si>
    <t>This work paper is from "NEW-PSE-WP-SEF-6.22E-AMI-19GRC-06-2019.xlsx" tab "Amort of Elec Def'd Deprec"</t>
  </si>
  <si>
    <t>AMI - Gas Return on June 2018 Rate Base</t>
  </si>
  <si>
    <t>This work paper is from "NEW-PSE-WP-SEF-6.22G-AMI-19GRC-06-2019.xlsx" tab "Amort of Gas Def'd Deprec"</t>
  </si>
  <si>
    <t>Deferral</t>
  </si>
  <si>
    <t>Accum Amort</t>
  </si>
  <si>
    <t>Depreciation Deferral - March 2019 Actuals + Additions Based on April - June Estimates</t>
  </si>
  <si>
    <t>This work paper is from "NEW-PSE-WP-SEF-6.22E-AMI-19GRC-06-2019.xlsx" tab "Depreciation Def'd Mar19-Apr20"</t>
  </si>
  <si>
    <t>4 Factor Elec</t>
  </si>
  <si>
    <t>Actual</t>
  </si>
  <si>
    <t xml:space="preserve"> Forecast</t>
  </si>
  <si>
    <t>4 Factor Gas</t>
  </si>
  <si>
    <t>Meters and Modules</t>
  </si>
  <si>
    <t>E3701 DST Meters AMI</t>
  </si>
  <si>
    <t>E</t>
  </si>
  <si>
    <t>G3812 DST Modules, AMI</t>
  </si>
  <si>
    <t>G</t>
  </si>
  <si>
    <t>G3822 DST Module Installations, AMI</t>
  </si>
  <si>
    <t>C3974 CMN Comm Equip, AMI Network</t>
  </si>
  <si>
    <r>
      <t xml:space="preserve">Additions </t>
    </r>
    <r>
      <rPr>
        <i/>
        <sz val="11"/>
        <color theme="1"/>
        <rFont val="Calibri"/>
        <family val="2"/>
      </rPr>
      <t>after March</t>
    </r>
    <r>
      <rPr>
        <sz val="11"/>
        <color theme="1"/>
        <rFont val="Calibri"/>
        <family val="2"/>
        <scheme val="minor"/>
      </rPr>
      <t xml:space="preserve"> 2019 (Apr-June)</t>
    </r>
  </si>
  <si>
    <t>in above</t>
  </si>
  <si>
    <t xml:space="preserve">     Total Meters and Modules</t>
  </si>
  <si>
    <t>Misc Intangibles</t>
  </si>
  <si>
    <t>143002450 E</t>
  </si>
  <si>
    <t>143002450 G</t>
  </si>
  <si>
    <t>143002516 E</t>
  </si>
  <si>
    <t>143002516 G</t>
  </si>
  <si>
    <t>143002517 E</t>
  </si>
  <si>
    <t>143002517 G</t>
  </si>
  <si>
    <t>143003176 E</t>
  </si>
  <si>
    <t>143003176 G</t>
  </si>
  <si>
    <t>143003178 E</t>
  </si>
  <si>
    <t>143003178 G</t>
  </si>
  <si>
    <t>143003226 E</t>
  </si>
  <si>
    <t>143003226 G</t>
  </si>
  <si>
    <t xml:space="preserve">     Total Intangibles</t>
  </si>
  <si>
    <t>142000986 G</t>
  </si>
  <si>
    <t>142000987 G</t>
  </si>
  <si>
    <t>142000988 G</t>
  </si>
  <si>
    <t>143003060 E</t>
  </si>
  <si>
    <t>143003060 G</t>
  </si>
  <si>
    <t xml:space="preserve">     Total Other Misc</t>
  </si>
  <si>
    <t>Less Avoided Deprec Fr AMR Reiterments</t>
  </si>
  <si>
    <t>Forecast ===================================================================================================================================================&gt;</t>
  </si>
  <si>
    <t>E370 DST Meters   Note A</t>
  </si>
  <si>
    <t>G3813 DST Modules    Note A</t>
  </si>
  <si>
    <t>Grand Total Depreciation Net of AMR Retirement Depreciation</t>
  </si>
  <si>
    <t>Grand Total Net Depreciation by Business</t>
  </si>
  <si>
    <t>Electric Depreciation Net of AMR Retirements</t>
  </si>
  <si>
    <t>Gas Depreciation Net of AMR Retirements</t>
  </si>
  <si>
    <t>Note A:  Support to Depreciation Deferral Entry</t>
  </si>
  <si>
    <t>This work paper is from "NEW-PSE-WP-SEF-6.22E-AMI-19GRC-06-2019.xlsx" tab "DFIT"</t>
  </si>
  <si>
    <t>This work paper is from "NEW-PSE-WP-SEF-6.22G-AMI-19GRC-06-2019.xlsx" tab "DFIT "</t>
  </si>
  <si>
    <t>Electirc</t>
  </si>
  <si>
    <t>Dep Exp</t>
  </si>
  <si>
    <t>This work paper is from "NEW-PSE-WP-SEF-6.22E-AMI-19GRC-06-2019.xlsx" tab "Amort Electric Return on RB"</t>
  </si>
  <si>
    <t xml:space="preserve"> AMORTIZATION OF DEFERRED RETURN</t>
  </si>
  <si>
    <t>This work paper is from "NEW-PSE-WP-SEF-6.22G-AMI-19GRC-06-2019.xlsx" tab "Amort Gas Return on RB"</t>
  </si>
  <si>
    <t>Dep Def</t>
  </si>
  <si>
    <t>Return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</si>
</sst>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  <numFmt numFmtId="219" formatCode="[$-409]mmmm\ d\,\ yyyy;@"/>
    <numFmt numFmtId="220" formatCode="_(* #,##0,,_);_(* \(#,##0,,\);_(* &quot;-&quot;??_);_(@_)"/>
    <numFmt numFmtId="221" formatCode="#,##0_);[Red]\(#,##0\);&quot; &quot;"/>
    <numFmt numFmtId="222" formatCode="&quot;Check=&gt;&quot;\ 0.00"/>
    <numFmt numFmtId="223" formatCode="_(* #,##0.0000_);_(* \(#,##0.0000\);_(* &quot;-&quot;??_);_(@_)"/>
    <numFmt numFmtId="224" formatCode="_(* #,##0.000000_);_(* \(#,##0.000000\);_(* &quot;-&quot;??????_);_(@_)"/>
    <numFmt numFmtId="225" formatCode="_(&quot;$&quot;* #,##0_);[Red]_(&quot;$&quot;* \(#,##0\);_(&quot;$&quot;* &quot;-&quot;_);_(@_)"/>
    <numFmt numFmtId="226" formatCode="#,##0;\(#,##0\)"/>
    <numFmt numFmtId="227" formatCode="_(&quot;$&quot;* #,##0.0000_);_(&quot;$&quot;* \(#,##0.0000\);_(&quot;$&quot;* &quot;-&quot;??_);_(@_)"/>
    <numFmt numFmtId="228" formatCode="&quot;$&quot;#,##0"/>
    <numFmt numFmtId="229" formatCode="0.000000%"/>
    <numFmt numFmtId="230" formatCode="&quot;check=&gt;&quot;0.0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Symbol"/>
      <family val="1"/>
      <charset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Arial"/>
      <family val="2"/>
    </font>
    <font>
      <b/>
      <u/>
      <sz val="16"/>
      <name val="Times New Roman"/>
      <family val="1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0"/>
      <color rgb="FF6600FF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1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23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6" fillId="0" borderId="20"/>
    <xf numFmtId="0" fontId="27" fillId="0" borderId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9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9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9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9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9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30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9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1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7" borderId="0" applyNumberFormat="0" applyBorder="0" applyAlignment="0" applyProtection="0"/>
    <xf numFmtId="0" fontId="33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4" fillId="67" borderId="0" applyNumberFormat="0" applyBorder="0" applyAlignment="0" applyProtection="0"/>
    <xf numFmtId="1" fontId="35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6" fillId="0" borderId="21">
      <alignment horizontal="left" vertical="center"/>
    </xf>
    <xf numFmtId="175" fontId="37" fillId="0" borderId="0">
      <alignment horizontal="right" vertical="center"/>
    </xf>
    <xf numFmtId="176" fontId="8" fillId="0" borderId="0">
      <alignment horizontal="right" vertical="center"/>
    </xf>
    <xf numFmtId="176" fontId="36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178" fontId="39" fillId="0" borderId="0" applyFill="0" applyBorder="0" applyAlignment="0"/>
    <xf numFmtId="0" fontId="7" fillId="0" borderId="0"/>
    <xf numFmtId="178" fontId="39" fillId="0" borderId="0" applyFill="0" applyBorder="0" applyAlignment="0"/>
    <xf numFmtId="0" fontId="7" fillId="0" borderId="0"/>
    <xf numFmtId="0" fontId="40" fillId="80" borderId="22" applyNumberFormat="0" applyAlignment="0" applyProtection="0"/>
    <xf numFmtId="41" fontId="5" fillId="4" borderId="0"/>
    <xf numFmtId="0" fontId="41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0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3" fillId="0" borderId="9">
      <alignment vertical="top"/>
    </xf>
    <xf numFmtId="171" fontId="38" fillId="0" borderId="0" applyBorder="0">
      <alignment horizontal="right"/>
    </xf>
    <xf numFmtId="171" fontId="38" fillId="0" borderId="10" applyAlignment="0">
      <alignment horizontal="right"/>
    </xf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2" fontId="52" fillId="0" borderId="0">
      <protection locked="0"/>
    </xf>
    <xf numFmtId="0" fontId="49" fillId="0" borderId="0"/>
    <xf numFmtId="0" fontId="50" fillId="0" borderId="0"/>
    <xf numFmtId="0" fontId="53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0" fontId="55" fillId="0" borderId="0" applyNumberFormat="0" applyAlignment="0"/>
    <xf numFmtId="183" fontId="56" fillId="0" borderId="0"/>
    <xf numFmtId="0" fontId="46" fillId="0" borderId="0"/>
    <xf numFmtId="0" fontId="49" fillId="0" borderId="0"/>
    <xf numFmtId="0" fontId="50" fillId="0" borderId="0"/>
    <xf numFmtId="0" fontId="46" fillId="0" borderId="0"/>
    <xf numFmtId="0" fontId="49" fillId="0" borderId="0"/>
    <xf numFmtId="0" fontId="50" fillId="0" borderId="0"/>
    <xf numFmtId="42" fontId="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1" fontId="60" fillId="84" borderId="8" applyNumberFormat="0" applyBorder="0" applyAlignment="0">
      <alignment horizontal="centerContinuous" vertical="center"/>
      <protection locked="0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46" fillId="0" borderId="0"/>
    <xf numFmtId="0" fontId="61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2" fillId="0" borderId="0">
      <alignment horizontal="right"/>
    </xf>
    <xf numFmtId="0" fontId="63" fillId="0" borderId="0">
      <alignment vertical="center"/>
    </xf>
    <xf numFmtId="0" fontId="64" fillId="0" borderId="0">
      <alignment horizontal="right"/>
    </xf>
    <xf numFmtId="176" fontId="65" fillId="0" borderId="0">
      <alignment horizontal="right" vertical="center"/>
    </xf>
    <xf numFmtId="176" fontId="62" fillId="0" borderId="0" applyFill="0" applyBorder="0">
      <alignment horizontal="right" vertical="center"/>
    </xf>
    <xf numFmtId="0" fontId="6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7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8" fillId="79" borderId="0" applyNumberFormat="0" applyBorder="0" applyAlignment="0">
      <protection hidden="1"/>
    </xf>
    <xf numFmtId="0" fontId="4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0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2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0" applyNumberFormat="0" applyFill="0" applyBorder="0" applyAlignment="0" applyProtection="0"/>
    <xf numFmtId="38" fontId="38" fillId="0" borderId="0"/>
    <xf numFmtId="0" fontId="7" fillId="0" borderId="0"/>
    <xf numFmtId="38" fontId="38" fillId="0" borderId="0"/>
    <xf numFmtId="38" fontId="38" fillId="0" borderId="0"/>
    <xf numFmtId="40" fontId="38" fillId="0" borderId="0"/>
    <xf numFmtId="0" fontId="7" fillId="0" borderId="0"/>
    <xf numFmtId="40" fontId="38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5" fillId="86" borderId="27">
      <alignment horizontal="left"/>
      <protection locked="0"/>
    </xf>
    <xf numFmtId="0" fontId="7" fillId="0" borderId="0"/>
    <xf numFmtId="10" fontId="75" fillId="86" borderId="27">
      <alignment horizontal="right"/>
      <protection locked="0"/>
    </xf>
    <xf numFmtId="0" fontId="7" fillId="0" borderId="0"/>
    <xf numFmtId="0" fontId="7" fillId="0" borderId="0"/>
    <xf numFmtId="41" fontId="75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77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2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6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3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4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6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6" fillId="80" borderId="32" applyNumberFormat="0" applyAlignment="0" applyProtection="0"/>
    <xf numFmtId="0" fontId="46" fillId="0" borderId="0"/>
    <xf numFmtId="0" fontId="1" fillId="0" borderId="0"/>
    <xf numFmtId="0" fontId="14" fillId="0" borderId="0"/>
    <xf numFmtId="0" fontId="1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7" fillId="5" borderId="0" applyBorder="0" applyAlignment="0">
      <protection hidden="1"/>
    </xf>
    <xf numFmtId="1" fontId="87" fillId="5" borderId="0">
      <alignment horizontal="center"/>
    </xf>
    <xf numFmtId="0" fontId="82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8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2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0" fontId="9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23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8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1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8" fillId="0" borderId="0" applyBorder="0" applyAlignment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2" fillId="0" borderId="0"/>
    <xf numFmtId="4" fontId="28" fillId="86" borderId="32" applyNumberFormat="0" applyProtection="0">
      <alignment vertical="center"/>
    </xf>
    <xf numFmtId="0" fontId="1" fillId="0" borderId="0"/>
    <xf numFmtId="0" fontId="14" fillId="0" borderId="0"/>
    <xf numFmtId="4" fontId="93" fillId="53" borderId="33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14" fillId="0" borderId="0"/>
    <xf numFmtId="4" fontId="95" fillId="53" borderId="33" applyNumberFormat="0" applyProtection="0">
      <alignment vertical="center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53" borderId="33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3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36" borderId="0" applyNumberFormat="0" applyProtection="0">
      <alignment horizontal="left" vertical="center" indent="1"/>
    </xf>
    <xf numFmtId="4" fontId="28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0" borderId="33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1" borderId="33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69" borderId="33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4" borderId="33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9" borderId="33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6" borderId="33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2" borderId="33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99" borderId="33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1" borderId="33" applyNumberFormat="0" applyProtection="0">
      <alignment horizontal="right" vertical="center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102" borderId="34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96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6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right" vertical="center"/>
    </xf>
    <xf numFmtId="4" fontId="28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28" fillId="103" borderId="0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0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8" fillId="49" borderId="36" applyBorder="0"/>
    <xf numFmtId="4" fontId="28" fillId="87" borderId="32" applyNumberFormat="0" applyProtection="0">
      <alignment vertical="center"/>
    </xf>
    <xf numFmtId="0" fontId="1" fillId="0" borderId="0"/>
    <xf numFmtId="0" fontId="14" fillId="0" borderId="0"/>
    <xf numFmtId="4" fontId="28" fillId="45" borderId="33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14" fillId="0" borderId="0"/>
    <xf numFmtId="4" fontId="94" fillId="45" borderId="33" applyNumberFormat="0" applyProtection="0">
      <alignment vertical="center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45" borderId="33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45" borderId="33" applyNumberFormat="0" applyProtection="0">
      <alignment horizontal="left" vertical="top" indent="1"/>
    </xf>
    <xf numFmtId="4" fontId="28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8" fillId="103" borderId="33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4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36" borderId="33" applyNumberFormat="0" applyProtection="0">
      <alignment horizontal="left" vertical="top" indent="1"/>
    </xf>
    <xf numFmtId="0" fontId="97" fillId="0" borderId="0"/>
    <xf numFmtId="0" fontId="1" fillId="0" borderId="0"/>
    <xf numFmtId="0" fontId="14" fillId="0" borderId="0"/>
    <xf numFmtId="4" fontId="98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9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9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8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1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1" fillId="0" borderId="0"/>
    <xf numFmtId="183" fontId="9" fillId="0" borderId="0"/>
    <xf numFmtId="0" fontId="14" fillId="0" borderId="0"/>
    <xf numFmtId="0" fontId="14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4" fillId="112" borderId="0" applyFont="0" applyBorder="0" applyAlignment="0">
      <alignment vertical="top" wrapText="1"/>
    </xf>
    <xf numFmtId="197" fontId="105" fillId="112" borderId="39" applyBorder="0">
      <alignment horizontal="right" vertical="top" wrapText="1"/>
    </xf>
    <xf numFmtId="0" fontId="1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0" fillId="0" borderId="0" applyNumberFormat="0" applyFill="0" applyBorder="0" applyAlignment="0" applyProtection="0"/>
    <xf numFmtId="201" fontId="106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3" fillId="4" borderId="0">
      <alignment horizontal="left" wrapText="1"/>
    </xf>
    <xf numFmtId="0" fontId="23" fillId="4" borderId="0">
      <alignment horizontal="left" wrapText="1"/>
    </xf>
    <xf numFmtId="0" fontId="14" fillId="0" borderId="0"/>
    <xf numFmtId="0" fontId="1" fillId="0" borderId="0"/>
    <xf numFmtId="0" fontId="107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8" fillId="0" borderId="0"/>
    <xf numFmtId="0" fontId="48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9" fillId="0" borderId="42"/>
    <xf numFmtId="0" fontId="1" fillId="0" borderId="0"/>
    <xf numFmtId="0" fontId="14" fillId="0" borderId="0"/>
    <xf numFmtId="0" fontId="1" fillId="0" borderId="0"/>
    <xf numFmtId="171" fontId="38" fillId="0" borderId="43"/>
    <xf numFmtId="190" fontId="43" fillId="0" borderId="43" applyAlignment="0"/>
    <xf numFmtId="191" fontId="43" fillId="0" borderId="43" applyAlignment="0"/>
    <xf numFmtId="197" fontId="43" fillId="0" borderId="43" applyAlignment="0">
      <alignment horizontal="right"/>
    </xf>
    <xf numFmtId="202" fontId="87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9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10" fillId="0" borderId="0"/>
    <xf numFmtId="173" fontId="81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1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2" fillId="0" borderId="0">
      <alignment horizontal="left"/>
    </xf>
    <xf numFmtId="204" fontId="113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1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4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4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4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4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4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4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4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4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4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4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4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3" fillId="40" borderId="0" applyNumberFormat="0" applyBorder="0" applyAlignment="0" applyProtection="0"/>
    <xf numFmtId="0" fontId="5" fillId="0" borderId="0"/>
    <xf numFmtId="0" fontId="115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>
      <alignment horizontal="right"/>
    </xf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9" fillId="0" borderId="0" applyFill="0" applyBorder="0" applyAlignment="0"/>
    <xf numFmtId="0" fontId="7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9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7" fillId="50" borderId="22" applyNumberFormat="0" applyAlignment="0" applyProtection="0"/>
    <xf numFmtId="0" fontId="117" fillId="50" borderId="22" applyNumberFormat="0" applyAlignment="0" applyProtection="0"/>
    <xf numFmtId="0" fontId="5" fillId="0" borderId="0"/>
    <xf numFmtId="0" fontId="117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7" fillId="50" borderId="22" applyNumberFormat="0" applyAlignment="0" applyProtection="0"/>
    <xf numFmtId="0" fontId="5" fillId="0" borderId="0"/>
    <xf numFmtId="41" fontId="5" fillId="4" borderId="0"/>
    <xf numFmtId="0" fontId="118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18" fillId="37" borderId="5" applyNumberFormat="0" applyAlignment="0" applyProtection="0"/>
    <xf numFmtId="0" fontId="5" fillId="0" borderId="0"/>
    <xf numFmtId="0" fontId="118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18" fillId="37" borderId="5" applyNumberFormat="0" applyAlignment="0" applyProtection="0"/>
    <xf numFmtId="0" fontId="117" fillId="50" borderId="22" applyNumberFormat="0" applyAlignment="0" applyProtection="0"/>
    <xf numFmtId="0" fontId="5" fillId="0" borderId="0"/>
    <xf numFmtId="0" fontId="118" fillId="37" borderId="5" applyNumberFormat="0" applyAlignment="0" applyProtection="0"/>
    <xf numFmtId="0" fontId="5" fillId="0" borderId="0"/>
    <xf numFmtId="0" fontId="118" fillId="37" borderId="5" applyNumberFormat="0" applyAlignment="0" applyProtection="0"/>
    <xf numFmtId="0" fontId="7" fillId="0" borderId="0"/>
    <xf numFmtId="0" fontId="7" fillId="0" borderId="0"/>
    <xf numFmtId="0" fontId="119" fillId="37" borderId="22" applyNumberFormat="0" applyAlignment="0" applyProtection="0"/>
    <xf numFmtId="0" fontId="5" fillId="0" borderId="0"/>
    <xf numFmtId="0" fontId="118" fillId="37" borderId="5" applyNumberFormat="0" applyAlignment="0" applyProtection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1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7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0" fillId="9" borderId="17" applyNumberFormat="0" applyAlignment="0" applyProtection="0"/>
    <xf numFmtId="0" fontId="7" fillId="0" borderId="0"/>
    <xf numFmtId="0" fontId="120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2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2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5" fillId="0" borderId="0"/>
    <xf numFmtId="0" fontId="7" fillId="0" borderId="0"/>
    <xf numFmtId="43" fontId="12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7" fillId="0" borderId="0"/>
    <xf numFmtId="0" fontId="54" fillId="0" borderId="0" applyNumberFormat="0" applyAlignment="0">
      <alignment horizontal="left"/>
    </xf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7" fillId="0" borderId="0"/>
    <xf numFmtId="0" fontId="55" fillId="0" borderId="0" applyNumberFormat="0" applyAlignment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4" fillId="0" borderId="0" applyFont="0" applyFill="0" applyBorder="0" applyAlignment="0" applyProtection="0"/>
    <xf numFmtId="0" fontId="7" fillId="0" borderId="0"/>
    <xf numFmtId="0" fontId="5" fillId="0" borderId="0"/>
    <xf numFmtId="44" fontId="124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3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5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6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2" fontId="128" fillId="0" borderId="0" applyFill="0" applyBorder="0" applyAlignment="0" applyProtection="0"/>
    <xf numFmtId="0" fontId="5" fillId="0" borderId="0"/>
    <xf numFmtId="0" fontId="7" fillId="0" borderId="0"/>
    <xf numFmtId="2" fontId="48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7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7" fillId="0" borderId="0"/>
    <xf numFmtId="0" fontId="66" fillId="47" borderId="0" applyNumberFormat="0" applyBorder="0" applyAlignment="0" applyProtection="0"/>
    <xf numFmtId="0" fontId="5" fillId="0" borderId="0"/>
    <xf numFmtId="0" fontId="66" fillId="47" borderId="0" applyNumberFormat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129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0" fillId="6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130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31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1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2" fillId="0" borderId="46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0" fillId="0" borderId="46" applyNumberFormat="0" applyFill="0" applyAlignment="0" applyProtection="0"/>
    <xf numFmtId="0" fontId="132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69" fillId="0" borderId="12" applyNumberFormat="0" applyFill="0" applyAlignment="0" applyProtection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2" fillId="0" borderId="46" applyNumberFormat="0" applyFill="0" applyAlignment="0" applyProtection="0"/>
    <xf numFmtId="0" fontId="69" fillId="0" borderId="12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9" fillId="0" borderId="12" applyNumberFormat="0" applyFill="0" applyAlignment="0" applyProtection="0"/>
    <xf numFmtId="0" fontId="133" fillId="0" borderId="12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4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4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5" fillId="0" borderId="47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47" applyNumberFormat="0" applyFill="0" applyAlignment="0" applyProtection="0"/>
    <xf numFmtId="0" fontId="135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1" fillId="0" borderId="13" applyNumberFormat="0" applyFill="0" applyAlignment="0" applyProtection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5" fillId="0" borderId="47" applyNumberFormat="0" applyFill="0" applyAlignment="0" applyProtection="0"/>
    <xf numFmtId="0" fontId="71" fillId="0" borderId="13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1" fillId="0" borderId="13" applyNumberFormat="0" applyFill="0" applyAlignment="0" applyProtection="0"/>
    <xf numFmtId="0" fontId="136" fillId="0" borderId="13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7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7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7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5" fillId="0" borderId="0"/>
    <xf numFmtId="0" fontId="73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7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138" fillId="0" borderId="49" applyNumberFormat="0" applyFill="0" applyAlignment="0" applyProtection="0"/>
    <xf numFmtId="0" fontId="7" fillId="0" borderId="0"/>
    <xf numFmtId="0" fontId="5" fillId="0" borderId="0"/>
    <xf numFmtId="0" fontId="138" fillId="0" borderId="49" applyNumberFormat="0" applyFill="0" applyAlignment="0" applyProtection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7" fillId="0" borderId="0"/>
    <xf numFmtId="0" fontId="73" fillId="0" borderId="49" applyNumberFormat="0" applyFill="0" applyAlignment="0" applyProtection="0"/>
    <xf numFmtId="0" fontId="5" fillId="0" borderId="0"/>
    <xf numFmtId="0" fontId="138" fillId="0" borderId="49" applyNumberFormat="0" applyFill="0" applyAlignment="0" applyProtection="0"/>
    <xf numFmtId="0" fontId="137" fillId="0" borderId="48" applyNumberFormat="0" applyFill="0" applyAlignment="0" applyProtection="0"/>
    <xf numFmtId="0" fontId="5" fillId="0" borderId="0"/>
    <xf numFmtId="0" fontId="139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7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0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40" fillId="0" borderId="14" applyNumberFormat="0" applyFill="0" applyAlignment="0" applyProtection="0"/>
    <xf numFmtId="0" fontId="5" fillId="0" borderId="0"/>
    <xf numFmtId="0" fontId="13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7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7" fillId="0" borderId="0"/>
    <xf numFmtId="0" fontId="5" fillId="0" borderId="0"/>
    <xf numFmtId="0" fontId="138" fillId="0" borderId="0" applyNumberFormat="0" applyFill="0" applyBorder="0" applyAlignment="0" applyProtection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5" fillId="0" borderId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/>
    <xf numFmtId="0" fontId="139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7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0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8" fillId="79" borderId="0" applyNumberFormat="0" applyBorder="0" applyAlignment="0">
      <protection hidden="1"/>
    </xf>
    <xf numFmtId="38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143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143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143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3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3" fillId="42" borderId="22" applyNumberFormat="0" applyAlignment="0" applyProtection="0"/>
    <xf numFmtId="0" fontId="143" fillId="42" borderId="22" applyNumberFormat="0" applyAlignment="0" applyProtection="0"/>
    <xf numFmtId="0" fontId="5" fillId="0" borderId="0"/>
    <xf numFmtId="0" fontId="143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3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3" fillId="53" borderId="22" applyNumberFormat="0" applyAlignment="0" applyProtection="0"/>
    <xf numFmtId="0" fontId="143" fillId="53" borderId="22" applyNumberFormat="0" applyAlignment="0" applyProtection="0"/>
    <xf numFmtId="0" fontId="143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3" fillId="42" borderId="22" applyNumberFormat="0" applyAlignment="0" applyProtection="0"/>
    <xf numFmtId="0" fontId="7" fillId="0" borderId="0"/>
    <xf numFmtId="0" fontId="144" fillId="3" borderId="5" applyNumberFormat="0" applyAlignment="0" applyProtection="0"/>
    <xf numFmtId="0" fontId="143" fillId="42" borderId="22" applyNumberFormat="0" applyAlignment="0" applyProtection="0"/>
    <xf numFmtId="0" fontId="7" fillId="0" borderId="0"/>
    <xf numFmtId="0" fontId="7" fillId="0" borderId="0"/>
    <xf numFmtId="0" fontId="144" fillId="3" borderId="5" applyNumberFormat="0" applyAlignment="0" applyProtection="0"/>
    <xf numFmtId="0" fontId="143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3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3" fillId="53" borderId="22" applyNumberFormat="0" applyAlignment="0" applyProtection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3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3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3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3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3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3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3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4" fillId="3" borderId="5" applyNumberFormat="0" applyAlignment="0" applyProtection="0"/>
    <xf numFmtId="0" fontId="144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3" fillId="42" borderId="22" applyNumberFormat="0" applyAlignment="0" applyProtection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5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5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5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5" fillId="0" borderId="0"/>
    <xf numFmtId="0" fontId="77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146" fillId="0" borderId="53" applyNumberFormat="0" applyFill="0" applyAlignment="0" applyProtection="0"/>
    <xf numFmtId="0" fontId="7" fillId="0" borderId="0"/>
    <xf numFmtId="0" fontId="5" fillId="0" borderId="0"/>
    <xf numFmtId="0" fontId="146" fillId="0" borderId="53" applyNumberFormat="0" applyFill="0" applyAlignment="0" applyProtection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7" fillId="0" borderId="0"/>
    <xf numFmtId="0" fontId="109" fillId="0" borderId="53" applyNumberFormat="0" applyFill="0" applyAlignment="0" applyProtection="0"/>
    <xf numFmtId="0" fontId="5" fillId="0" borderId="0"/>
    <xf numFmtId="0" fontId="146" fillId="0" borderId="53" applyNumberFormat="0" applyFill="0" applyAlignment="0" applyProtection="0"/>
    <xf numFmtId="0" fontId="145" fillId="0" borderId="52" applyNumberFormat="0" applyFill="0" applyAlignment="0" applyProtection="0"/>
    <xf numFmtId="0" fontId="5" fillId="0" borderId="0"/>
    <xf numFmtId="0" fontId="147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145" fillId="0" borderId="52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8" fillId="0" borderId="16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148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49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7" fillId="0" borderId="0"/>
    <xf numFmtId="0" fontId="149" fillId="7" borderId="0" applyNumberFormat="0" applyBorder="0" applyAlignment="0" applyProtection="0"/>
    <xf numFmtId="0" fontId="7" fillId="0" borderId="0"/>
    <xf numFmtId="0" fontId="5" fillId="0" borderId="0"/>
    <xf numFmtId="0" fontId="149" fillId="7" borderId="0" applyNumberFormat="0" applyBorder="0" applyAlignment="0" applyProtection="0"/>
    <xf numFmtId="0" fontId="7" fillId="0" borderId="0"/>
    <xf numFmtId="0" fontId="7" fillId="0" borderId="0"/>
    <xf numFmtId="0" fontId="149" fillId="7" borderId="0" applyNumberFormat="0" applyBorder="0" applyAlignment="0" applyProtection="0"/>
    <xf numFmtId="0" fontId="5" fillId="0" borderId="0"/>
    <xf numFmtId="0" fontId="149" fillId="7" borderId="0" applyNumberFormat="0" applyBorder="0" applyAlignment="0" applyProtection="0"/>
    <xf numFmtId="0" fontId="30" fillId="53" borderId="0" applyNumberFormat="0" applyBorder="0" applyAlignment="0" applyProtection="0"/>
    <xf numFmtId="0" fontId="5" fillId="0" borderId="0"/>
    <xf numFmtId="0" fontId="109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151" fillId="7" borderId="0" applyNumberFormat="0" applyBorder="0" applyAlignment="0" applyProtection="0"/>
    <xf numFmtId="37" fontId="80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7" fillId="0" borderId="0"/>
    <xf numFmtId="37" fontId="80" fillId="0" borderId="0"/>
    <xf numFmtId="0" fontId="5" fillId="0" borderId="0"/>
    <xf numFmtId="208" fontId="81" fillId="0" borderId="0"/>
    <xf numFmtId="0" fontId="1" fillId="0" borderId="0"/>
    <xf numFmtId="209" fontId="5" fillId="0" borderId="0"/>
    <xf numFmtId="208" fontId="81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2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2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173" fontId="8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1" fillId="0" borderId="0">
      <alignment horizontal="left" wrapText="1"/>
    </xf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1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3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4" fillId="0" borderId="0" applyNumberFormat="0" applyFill="0" applyBorder="0" applyAlignment="0" applyProtection="0"/>
    <xf numFmtId="39" fontId="154" fillId="0" borderId="0" applyNumberFormat="0" applyFill="0" applyBorder="0" applyAlignment="0" applyProtection="0"/>
    <xf numFmtId="0" fontId="5" fillId="0" borderId="0"/>
    <xf numFmtId="39" fontId="154" fillId="0" borderId="0" applyNumberFormat="0" applyFill="0" applyBorder="0" applyAlignment="0" applyProtection="0"/>
    <xf numFmtId="0" fontId="5" fillId="0" borderId="0"/>
    <xf numFmtId="39" fontId="154" fillId="0" borderId="0" applyNumberFormat="0" applyFill="0" applyBorder="0" applyAlignment="0" applyProtection="0"/>
    <xf numFmtId="39" fontId="154" fillId="0" borderId="0" applyNumberFormat="0" applyFill="0" applyBorder="0" applyAlignment="0" applyProtection="0"/>
    <xf numFmtId="0" fontId="5" fillId="0" borderId="0"/>
    <xf numFmtId="0" fontId="5" fillId="0" borderId="0"/>
    <xf numFmtId="39" fontId="154" fillId="0" borderId="0" applyNumberFormat="0" applyFill="0" applyBorder="0" applyAlignment="0" applyProtection="0"/>
    <xf numFmtId="0" fontId="5" fillId="0" borderId="0"/>
    <xf numFmtId="39" fontId="154" fillId="0" borderId="0" applyNumberFormat="0" applyFill="0" applyBorder="0" applyAlignment="0" applyProtection="0"/>
    <xf numFmtId="39" fontId="154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4" fillId="0" borderId="0" applyNumberFormat="0" applyFill="0" applyBorder="0" applyAlignment="0" applyProtection="0"/>
    <xf numFmtId="39" fontId="154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82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173" fontId="5" fillId="0" borderId="0">
      <alignment horizontal="left" wrapText="1"/>
    </xf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1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1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5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86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6" fillId="37" borderId="32" applyNumberFormat="0" applyAlignment="0" applyProtection="0"/>
    <xf numFmtId="0" fontId="86" fillId="37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5" fillId="37" borderId="15" applyNumberFormat="0" applyAlignment="0" applyProtection="0"/>
    <xf numFmtId="0" fontId="1" fillId="0" borderId="0"/>
    <xf numFmtId="0" fontId="1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85" fillId="37" borderId="15" applyNumberFormat="0" applyAlignment="0" applyProtection="0"/>
    <xf numFmtId="0" fontId="85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6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157" fillId="8" borderId="15" applyNumberFormat="0" applyAlignment="0" applyProtection="0"/>
    <xf numFmtId="0" fontId="1" fillId="0" borderId="0"/>
    <xf numFmtId="0" fontId="85" fillId="8" borderId="15" applyNumberFormat="0" applyAlignment="0" applyProtection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2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0" fontId="5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1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88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8" fillId="0" borderId="10">
      <alignment horizontal="center"/>
    </xf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82" fillId="89" borderId="0" applyNumberFormat="0" applyFont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0" fontId="158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9" fillId="116" borderId="0"/>
    <xf numFmtId="0" fontId="5" fillId="0" borderId="0"/>
    <xf numFmtId="0" fontId="160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1" fillId="117" borderId="58"/>
    <xf numFmtId="0" fontId="161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2" fillId="116" borderId="59"/>
    <xf numFmtId="0" fontId="162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164" fontId="38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1" fillId="4" borderId="7">
      <alignment horizontal="left"/>
    </xf>
    <xf numFmtId="195" fontId="91" fillId="4" borderId="7">
      <alignment horizontal="left"/>
    </xf>
    <xf numFmtId="195" fontId="91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1" fillId="4" borderId="7">
      <alignment horizontal="left"/>
    </xf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8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vertical="center"/>
    </xf>
    <xf numFmtId="4" fontId="28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6" borderId="32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8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1" borderId="32" applyNumberFormat="0" applyProtection="0">
      <alignment horizontal="right" vertical="center"/>
    </xf>
    <xf numFmtId="4" fontId="28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2" borderId="32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3" borderId="32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4" borderId="32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5" borderId="32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6" borderId="32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7" borderId="32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8" borderId="32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100" borderId="32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3" fillId="101" borderId="32" applyNumberFormat="0" applyProtection="0">
      <alignment horizontal="left" vertical="center" indent="1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4" borderId="35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6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3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84" borderId="32" applyNumberFormat="0" applyProtection="0">
      <alignment horizontal="left" vertical="center" indent="1"/>
    </xf>
    <xf numFmtId="4" fontId="28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3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105" borderId="32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8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vertical="center"/>
    </xf>
    <xf numFmtId="4" fontId="28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7" borderId="32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5" fillId="0" borderId="0"/>
    <xf numFmtId="4" fontId="2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4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4" fillId="84" borderId="32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4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9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9" fillId="84" borderId="32" applyNumberFormat="0" applyProtection="0">
      <alignment horizontal="right" vertical="center"/>
    </xf>
    <xf numFmtId="4" fontId="99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0" fontId="5" fillId="0" borderId="0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38" fontId="38" fillId="0" borderId="7"/>
    <xf numFmtId="0" fontId="1" fillId="0" borderId="0"/>
    <xf numFmtId="0" fontId="5" fillId="0" borderId="0"/>
    <xf numFmtId="39" fontId="81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1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5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0" applyNumberFormat="0" applyProtection="0">
      <alignment horizontal="center" wrapText="1"/>
    </xf>
    <xf numFmtId="0" fontId="166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8" fillId="0" borderId="0" applyNumberFormat="0" applyBorder="0" applyAlignment="0"/>
    <xf numFmtId="0" fontId="167" fillId="0" borderId="0" applyNumberFormat="0" applyBorder="0" applyAlignment="0"/>
    <xf numFmtId="0" fontId="93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0" fontId="168" fillId="0" borderId="0"/>
    <xf numFmtId="0" fontId="5" fillId="0" borderId="0"/>
    <xf numFmtId="0" fontId="5" fillId="0" borderId="0" applyNumberFormat="0" applyBorder="0" applyAlignment="0"/>
    <xf numFmtId="0" fontId="16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0" fillId="0" borderId="0" applyNumberFormat="0" applyFill="0" applyBorder="0" applyAlignment="0" applyProtection="0"/>
    <xf numFmtId="0" fontId="1" fillId="0" borderId="0"/>
    <xf numFmtId="0" fontId="170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70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0" fillId="0" borderId="0" applyNumberFormat="0" applyFill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171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5" fillId="0" borderId="0"/>
    <xf numFmtId="0" fontId="170" fillId="0" borderId="0" applyNumberFormat="0" applyFill="0" applyBorder="0" applyAlignment="0" applyProtection="0"/>
    <xf numFmtId="0" fontId="5" fillId="0" borderId="0"/>
    <xf numFmtId="0" fontId="5" fillId="0" borderId="0"/>
    <xf numFmtId="0" fontId="17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" fillId="0" borderId="0"/>
    <xf numFmtId="0" fontId="159" fillId="0" borderId="0"/>
    <xf numFmtId="0" fontId="5" fillId="0" borderId="0"/>
    <xf numFmtId="0" fontId="160" fillId="116" borderId="0"/>
    <xf numFmtId="0" fontId="106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6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6" fillId="4" borderId="0">
      <alignment horizontal="left" vertical="center"/>
    </xf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0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42"/>
    <xf numFmtId="0" fontId="49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42"/>
    <xf numFmtId="0" fontId="1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174" fillId="0" borderId="0" applyNumberFormat="0" applyFill="0" applyBorder="0" applyAlignment="0" applyProtection="0"/>
    <xf numFmtId="0" fontId="1" fillId="0" borderId="0"/>
    <xf numFmtId="0" fontId="17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58">
    <xf numFmtId="0" fontId="0" fillId="0" borderId="0" xfId="0"/>
    <xf numFmtId="0" fontId="0" fillId="0" borderId="0" xfId="0" applyFill="1"/>
    <xf numFmtId="0" fontId="0" fillId="0" borderId="0" xfId="0" applyNumberFormat="1" applyAlignment="1"/>
    <xf numFmtId="0" fontId="0" fillId="0" borderId="0" xfId="0" applyNumberFormat="1" applyFill="1" applyAlignment="1"/>
    <xf numFmtId="4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Border="1"/>
    <xf numFmtId="43" fontId="0" fillId="0" borderId="0" xfId="0" applyNumberFormat="1"/>
    <xf numFmtId="42" fontId="0" fillId="0" borderId="0" xfId="0" applyNumberFormat="1"/>
    <xf numFmtId="43" fontId="0" fillId="0" borderId="0" xfId="0" applyNumberFormat="1" applyFill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/>
    <xf numFmtId="41" fontId="0" fillId="0" borderId="0" xfId="0" applyNumberFormat="1" applyFill="1"/>
    <xf numFmtId="0" fontId="5" fillId="0" borderId="0" xfId="0" applyNumberFormat="1" applyFont="1" applyAlignment="1"/>
    <xf numFmtId="41" fontId="5" fillId="0" borderId="0" xfId="0" applyNumberFormat="1" applyFont="1" applyAlignment="1"/>
    <xf numFmtId="0" fontId="5" fillId="0" borderId="0" xfId="0" applyFont="1"/>
    <xf numFmtId="0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1" fontId="5" fillId="0" borderId="69" xfId="0" applyNumberFormat="1" applyFont="1" applyFill="1" applyBorder="1" applyAlignment="1"/>
    <xf numFmtId="41" fontId="5" fillId="0" borderId="70" xfId="0" applyNumberFormat="1" applyFont="1" applyFill="1" applyBorder="1" applyAlignment="1"/>
    <xf numFmtId="164" fontId="5" fillId="0" borderId="70" xfId="0" applyNumberFormat="1" applyFont="1" applyFill="1" applyBorder="1" applyAlignment="1"/>
    <xf numFmtId="43" fontId="5" fillId="0" borderId="0" xfId="0" applyNumberFormat="1" applyFont="1" applyAlignment="1"/>
    <xf numFmtId="41" fontId="5" fillId="0" borderId="0" xfId="0" applyNumberFormat="1" applyFont="1" applyFill="1" applyAlignment="1"/>
    <xf numFmtId="41" fontId="5" fillId="0" borderId="70" xfId="0" applyNumberFormat="1" applyFont="1" applyBorder="1" applyAlignment="1"/>
    <xf numFmtId="0" fontId="175" fillId="0" borderId="0" xfId="0" applyFont="1"/>
    <xf numFmtId="173" fontId="23" fillId="0" borderId="72" xfId="0" quotePrefix="1" applyNumberFormat="1" applyFont="1" applyFill="1" applyBorder="1" applyAlignment="1">
      <alignment horizontal="center"/>
    </xf>
    <xf numFmtId="9" fontId="23" fillId="0" borderId="72" xfId="0" applyNumberFormat="1" applyFont="1" applyBorder="1" applyAlignment="1">
      <alignment horizontal="center"/>
    </xf>
    <xf numFmtId="173" fontId="23" fillId="0" borderId="72" xfId="0" applyNumberFormat="1" applyFont="1" applyBorder="1" applyAlignment="1">
      <alignment horizontal="center"/>
    </xf>
    <xf numFmtId="0" fontId="23" fillId="0" borderId="73" xfId="0" applyNumberFormat="1" applyFont="1" applyFill="1" applyBorder="1" applyAlignment="1">
      <alignment horizontal="center"/>
    </xf>
    <xf numFmtId="0" fontId="23" fillId="0" borderId="74" xfId="0" applyNumberFormat="1" applyFont="1" applyFill="1" applyBorder="1" applyAlignment="1">
      <alignment horizontal="center"/>
    </xf>
    <xf numFmtId="0" fontId="23" fillId="0" borderId="73" xfId="0" applyNumberFormat="1" applyFont="1" applyBorder="1" applyAlignment="1">
      <alignment horizontal="center"/>
    </xf>
    <xf numFmtId="0" fontId="23" fillId="0" borderId="74" xfId="0" applyNumberFormat="1" applyFont="1" applyBorder="1" applyAlignment="1">
      <alignment horizontal="center"/>
    </xf>
    <xf numFmtId="0" fontId="23" fillId="0" borderId="72" xfId="0" applyNumberFormat="1" applyFont="1" applyBorder="1" applyAlignment="1">
      <alignment horizontal="center"/>
    </xf>
    <xf numFmtId="173" fontId="23" fillId="0" borderId="75" xfId="0" applyNumberFormat="1" applyFont="1" applyFill="1" applyBorder="1" applyAlignment="1">
      <alignment horizontal="center"/>
    </xf>
    <xf numFmtId="9" fontId="23" fillId="0" borderId="75" xfId="0" applyNumberFormat="1" applyFont="1" applyBorder="1" applyAlignment="1">
      <alignment horizontal="center"/>
    </xf>
    <xf numFmtId="173" fontId="23" fillId="0" borderId="75" xfId="0" applyNumberFormat="1" applyFont="1" applyBorder="1" applyAlignment="1">
      <alignment horizontal="center"/>
    </xf>
    <xf numFmtId="0" fontId="23" fillId="0" borderId="76" xfId="0" applyNumberFormat="1" applyFont="1" applyFill="1" applyBorder="1" applyAlignment="1">
      <alignment horizontal="center"/>
    </xf>
    <xf numFmtId="0" fontId="23" fillId="0" borderId="77" xfId="0" applyNumberFormat="1" applyFont="1" applyFill="1" applyBorder="1" applyAlignment="1">
      <alignment horizontal="center"/>
    </xf>
    <xf numFmtId="0" fontId="23" fillId="0" borderId="77" xfId="0" applyNumberFormat="1" applyFont="1" applyBorder="1" applyAlignment="1">
      <alignment horizontal="center"/>
    </xf>
    <xf numFmtId="0" fontId="23" fillId="0" borderId="76" xfId="0" applyNumberFormat="1" applyFont="1" applyBorder="1" applyAlignment="1">
      <alignment horizontal="center"/>
    </xf>
    <xf numFmtId="0" fontId="5" fillId="0" borderId="75" xfId="0" applyNumberFormat="1" applyFont="1" applyBorder="1" applyAlignment="1"/>
    <xf numFmtId="9" fontId="23" fillId="0" borderId="75" xfId="0" applyNumberFormat="1" applyFont="1" applyFill="1" applyBorder="1" applyAlignment="1">
      <alignment horizontal="center"/>
    </xf>
    <xf numFmtId="0" fontId="23" fillId="0" borderId="76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Border="1" applyAlignment="1">
      <alignment horizontal="centerContinuous" vertical="center"/>
    </xf>
    <xf numFmtId="0" fontId="23" fillId="0" borderId="77" xfId="0" applyNumberFormat="1" applyFont="1" applyFill="1" applyBorder="1" applyAlignment="1">
      <alignment horizontal="centerContinuous" vertical="center"/>
    </xf>
    <xf numFmtId="0" fontId="23" fillId="0" borderId="75" xfId="0" applyNumberFormat="1" applyFont="1" applyBorder="1" applyAlignment="1">
      <alignment horizontal="center"/>
    </xf>
    <xf numFmtId="173" fontId="23" fillId="0" borderId="78" xfId="0" applyNumberFormat="1" applyFont="1" applyBorder="1" applyAlignment="1">
      <alignment horizontal="center"/>
    </xf>
    <xf numFmtId="0" fontId="23" fillId="0" borderId="79" xfId="0" applyNumberFormat="1" applyFont="1" applyBorder="1" applyAlignment="1">
      <alignment horizontal="centerContinuous" vertical="center"/>
    </xf>
    <xf numFmtId="0" fontId="23" fillId="0" borderId="80" xfId="0" applyNumberFormat="1" applyFont="1" applyBorder="1" applyAlignment="1">
      <alignment horizontal="centerContinuous" vertical="center"/>
    </xf>
    <xf numFmtId="0" fontId="23" fillId="0" borderId="78" xfId="0" applyNumberFormat="1" applyFont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42" fontId="176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169" fontId="23" fillId="0" borderId="81" xfId="0" applyNumberFormat="1" applyFont="1" applyFill="1" applyBorder="1" applyAlignment="1">
      <alignment horizontal="center"/>
    </xf>
    <xf numFmtId="0" fontId="23" fillId="0" borderId="81" xfId="0" applyNumberFormat="1" applyFont="1" applyFill="1" applyBorder="1" applyAlignment="1"/>
    <xf numFmtId="0" fontId="23" fillId="0" borderId="82" xfId="0" applyNumberFormat="1" applyFont="1" applyFill="1" applyBorder="1" applyAlignment="1">
      <alignment horizontal="center"/>
    </xf>
    <xf numFmtId="0" fontId="23" fillId="0" borderId="82" xfId="0" applyNumberFormat="1" applyFont="1" applyFill="1" applyBorder="1" applyAlignment="1"/>
    <xf numFmtId="0" fontId="5" fillId="0" borderId="0" xfId="0" applyFont="1" applyFill="1"/>
    <xf numFmtId="16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73" fontId="5" fillId="0" borderId="0" xfId="0" applyNumberFormat="1" applyFont="1" applyFill="1" applyAlignment="1">
      <alignment horizontal="left"/>
    </xf>
    <xf numFmtId="6" fontId="177" fillId="0" borderId="0" xfId="0" applyNumberFormat="1" applyFont="1" applyFill="1" applyAlignment="1"/>
    <xf numFmtId="173" fontId="5" fillId="0" borderId="0" xfId="0" applyNumberFormat="1" applyFont="1" applyFill="1" applyAlignment="1">
      <alignment horizontal="right"/>
    </xf>
    <xf numFmtId="13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73" fontId="23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42" fontId="2" fillId="0" borderId="2" xfId="0" applyNumberFormat="1" applyFont="1" applyBorder="1"/>
    <xf numFmtId="0" fontId="178" fillId="0" borderId="0" xfId="0" applyFont="1" applyAlignment="1">
      <alignment horizontal="right"/>
    </xf>
    <xf numFmtId="41" fontId="0" fillId="0" borderId="0" xfId="0" applyNumberFormat="1" applyFont="1"/>
    <xf numFmtId="0" fontId="179" fillId="0" borderId="0" xfId="0" applyFont="1"/>
    <xf numFmtId="41" fontId="0" fillId="0" borderId="0" xfId="0" applyNumberFormat="1" applyBorder="1"/>
    <xf numFmtId="166" fontId="0" fillId="0" borderId="0" xfId="0" applyNumberFormat="1" applyFont="1"/>
    <xf numFmtId="43" fontId="0" fillId="0" borderId="0" xfId="0" applyNumberFormat="1" applyFont="1"/>
    <xf numFmtId="37" fontId="0" fillId="0" borderId="0" xfId="0" applyNumberFormat="1" applyBorder="1"/>
    <xf numFmtId="0" fontId="0" fillId="0" borderId="0" xfId="0" applyBorder="1" applyAlignment="1">
      <alignment horizontal="center"/>
    </xf>
    <xf numFmtId="0" fontId="178" fillId="0" borderId="0" xfId="0" applyFont="1"/>
    <xf numFmtId="0" fontId="0" fillId="0" borderId="0" xfId="0" applyBorder="1"/>
    <xf numFmtId="41" fontId="0" fillId="0" borderId="2" xfId="0" applyNumberFormat="1" applyFont="1" applyBorder="1"/>
    <xf numFmtId="10" fontId="0" fillId="0" borderId="0" xfId="0" applyNumberFormat="1"/>
    <xf numFmtId="37" fontId="0" fillId="0" borderId="0" xfId="0" applyNumberFormat="1"/>
    <xf numFmtId="0" fontId="180" fillId="0" borderId="0" xfId="0" applyFont="1"/>
    <xf numFmtId="164" fontId="2" fillId="0" borderId="2" xfId="0" applyNumberFormat="1" applyFont="1" applyBorder="1"/>
    <xf numFmtId="37" fontId="0" fillId="0" borderId="0" xfId="0" applyNumberFormat="1" applyFill="1" applyBorder="1"/>
    <xf numFmtId="164" fontId="0" fillId="124" borderId="0" xfId="0" applyNumberFormat="1" applyFill="1"/>
    <xf numFmtId="0" fontId="0" fillId="124" borderId="0" xfId="0" applyFill="1"/>
    <xf numFmtId="164" fontId="2" fillId="0" borderId="4" xfId="0" applyNumberFormat="1" applyFont="1" applyBorder="1"/>
    <xf numFmtId="164" fontId="0" fillId="0" borderId="0" xfId="0" applyNumberFormat="1" applyFont="1" applyFill="1"/>
    <xf numFmtId="164" fontId="0" fillId="0" borderId="0" xfId="0" applyNumberFormat="1" applyFont="1" applyBorder="1"/>
    <xf numFmtId="164" fontId="0" fillId="124" borderId="0" xfId="0" applyNumberFormat="1" applyFont="1" applyFill="1" applyBorder="1"/>
    <xf numFmtId="164" fontId="0" fillId="124" borderId="0" xfId="0" applyNumberFormat="1" applyFill="1" applyBorder="1"/>
    <xf numFmtId="0" fontId="0" fillId="0" borderId="0" xfId="0" applyFill="1" applyBorder="1"/>
    <xf numFmtId="43" fontId="0" fillId="0" borderId="0" xfId="0" applyNumberFormat="1" applyBorder="1"/>
    <xf numFmtId="37" fontId="0" fillId="0" borderId="0" xfId="0" applyNumberFormat="1" applyFont="1"/>
    <xf numFmtId="43" fontId="0" fillId="124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37" fontId="0" fillId="124" borderId="0" xfId="0" applyNumberFormat="1" applyFont="1" applyFill="1" applyBorder="1"/>
    <xf numFmtId="220" fontId="0" fillId="124" borderId="0" xfId="0" applyNumberFormat="1" applyFont="1" applyFill="1" applyBorder="1"/>
    <xf numFmtId="220" fontId="0" fillId="124" borderId="0" xfId="0" applyNumberFormat="1" applyFill="1"/>
    <xf numFmtId="37" fontId="0" fillId="0" borderId="0" xfId="0" applyNumberFormat="1" applyFont="1" applyFill="1" applyBorder="1"/>
    <xf numFmtId="220" fontId="0" fillId="0" borderId="0" xfId="0" applyNumberFormat="1" applyFill="1"/>
    <xf numFmtId="37" fontId="0" fillId="0" borderId="0" xfId="0" applyNumberFormat="1" applyFont="1" applyBorder="1"/>
    <xf numFmtId="220" fontId="0" fillId="0" borderId="0" xfId="0" applyNumberFormat="1"/>
    <xf numFmtId="0" fontId="0" fillId="123" borderId="0" xfId="0" applyFill="1"/>
    <xf numFmtId="0" fontId="0" fillId="123" borderId="0" xfId="0" applyFill="1" applyBorder="1"/>
    <xf numFmtId="37" fontId="0" fillId="123" borderId="0" xfId="0" applyNumberFormat="1" applyFont="1" applyFill="1" applyBorder="1"/>
    <xf numFmtId="220" fontId="0" fillId="123" borderId="0" xfId="0" applyNumberFormat="1" applyFont="1" applyFill="1" applyBorder="1"/>
    <xf numFmtId="220" fontId="0" fillId="123" borderId="0" xfId="0" applyNumberFormat="1" applyFill="1"/>
    <xf numFmtId="37" fontId="0" fillId="0" borderId="0" xfId="0" applyNumberFormat="1" applyFont="1" applyFill="1"/>
    <xf numFmtId="37" fontId="0" fillId="0" borderId="0" xfId="0" applyNumberFormat="1" applyFont="1" applyFill="1" applyAlignment="1">
      <alignment horizontal="right"/>
    </xf>
    <xf numFmtId="17" fontId="178" fillId="0" borderId="0" xfId="0" applyNumberFormat="1" applyFont="1" applyBorder="1"/>
    <xf numFmtId="17" fontId="178" fillId="0" borderId="0" xfId="0" applyNumberFormat="1" applyFont="1"/>
    <xf numFmtId="16" fontId="178" fillId="0" borderId="0" xfId="0" applyNumberFormat="1" applyFont="1"/>
    <xf numFmtId="221" fontId="181" fillId="0" borderId="0" xfId="0" applyNumberFormat="1" applyFont="1" applyAlignment="1">
      <alignment horizontal="right"/>
    </xf>
    <xf numFmtId="10" fontId="182" fillId="0" borderId="0" xfId="0" applyNumberFormat="1" applyFont="1"/>
    <xf numFmtId="0" fontId="182" fillId="0" borderId="0" xfId="0" applyFont="1"/>
    <xf numFmtId="10" fontId="182" fillId="0" borderId="0" xfId="0" applyNumberFormat="1" applyFont="1" applyFill="1"/>
    <xf numFmtId="0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 indent="2"/>
    </xf>
    <xf numFmtId="0" fontId="20" fillId="0" borderId="0" xfId="0" applyFont="1" applyAlignment="1">
      <alignment horizontal="left"/>
    </xf>
    <xf numFmtId="0" fontId="184" fillId="0" borderId="0" xfId="0" applyFont="1" applyFill="1" applyAlignment="1">
      <alignment horizontal="right"/>
    </xf>
    <xf numFmtId="10" fontId="0" fillId="0" borderId="0" xfId="2" applyNumberFormat="1" applyFont="1"/>
    <xf numFmtId="0" fontId="183" fillId="0" borderId="0" xfId="0" applyFont="1" applyFill="1" applyAlignment="1">
      <alignment horizontal="right"/>
    </xf>
    <xf numFmtId="0" fontId="185" fillId="122" borderId="0" xfId="0" applyFont="1" applyFill="1" applyAlignment="1">
      <alignment horizontal="centerContinuous"/>
    </xf>
    <xf numFmtId="0" fontId="187" fillId="122" borderId="0" xfId="0" applyFont="1" applyFill="1" applyAlignment="1">
      <alignment horizontal="centerContinuous"/>
    </xf>
    <xf numFmtId="0" fontId="186" fillId="0" borderId="0" xfId="0" applyFont="1"/>
    <xf numFmtId="164" fontId="0" fillId="0" borderId="0" xfId="1" applyNumberFormat="1" applyFont="1" applyFill="1"/>
    <xf numFmtId="0" fontId="186" fillId="0" borderId="0" xfId="0" applyFont="1" applyFill="1"/>
    <xf numFmtId="0" fontId="0" fillId="0" borderId="84" xfId="0" applyFill="1" applyBorder="1" applyAlignment="1"/>
    <xf numFmtId="0" fontId="0" fillId="0" borderId="4" xfId="0" applyFill="1" applyBorder="1" applyAlignment="1"/>
    <xf numFmtId="0" fontId="0" fillId="0" borderId="83" xfId="0" applyFill="1" applyBorder="1" applyAlignment="1"/>
    <xf numFmtId="0" fontId="2" fillId="0" borderId="0" xfId="0" applyFont="1" applyFill="1"/>
    <xf numFmtId="0" fontId="188" fillId="0" borderId="66" xfId="42386" applyNumberFormat="1" applyFont="1" applyFill="1" applyBorder="1" applyAlignment="1">
      <alignment horizontal="center" wrapText="1"/>
    </xf>
    <xf numFmtId="164" fontId="2" fillId="0" borderId="66" xfId="1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41" fontId="0" fillId="0" borderId="0" xfId="42386" applyFont="1" applyFill="1"/>
    <xf numFmtId="0" fontId="0" fillId="0" borderId="7" xfId="0" applyFill="1" applyBorder="1"/>
    <xf numFmtId="41" fontId="189" fillId="0" borderId="0" xfId="42386" applyFont="1" applyFill="1"/>
    <xf numFmtId="0" fontId="0" fillId="0" borderId="0" xfId="0" applyFill="1" applyAlignment="1">
      <alignment horizontal="center"/>
    </xf>
    <xf numFmtId="0" fontId="0" fillId="0" borderId="66" xfId="0" applyFill="1" applyBorder="1" applyAlignment="1">
      <alignment horizontal="center"/>
    </xf>
    <xf numFmtId="164" fontId="0" fillId="0" borderId="0" xfId="0" applyNumberFormat="1" applyFill="1"/>
    <xf numFmtId="43" fontId="189" fillId="0" borderId="0" xfId="0" applyNumberFormat="1" applyFont="1" applyFill="1"/>
    <xf numFmtId="164" fontId="0" fillId="0" borderId="66" xfId="0" applyNumberFormat="1" applyFill="1" applyBorder="1"/>
    <xf numFmtId="41" fontId="0" fillId="0" borderId="66" xfId="0" applyNumberFormat="1" applyFill="1" applyBorder="1"/>
    <xf numFmtId="41" fontId="0" fillId="0" borderId="66" xfId="42386" applyFont="1" applyFill="1" applyBorder="1"/>
    <xf numFmtId="9" fontId="0" fillId="0" borderId="0" xfId="2" applyFont="1" applyFill="1"/>
    <xf numFmtId="164" fontId="0" fillId="0" borderId="0" xfId="1" applyNumberFormat="1" applyFont="1" applyFill="1" applyAlignment="1">
      <alignment horizontal="left"/>
    </xf>
    <xf numFmtId="164" fontId="0" fillId="0" borderId="7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/>
    <xf numFmtId="0" fontId="0" fillId="0" borderId="0" xfId="0" applyAlignment="1">
      <alignment horizontal="center" vertical="center" wrapText="1"/>
    </xf>
    <xf numFmtId="0" fontId="187" fillId="0" borderId="0" xfId="0" applyFont="1" applyFill="1" applyAlignment="1">
      <alignment horizontal="centerContinuous"/>
    </xf>
    <xf numFmtId="10" fontId="190" fillId="125" borderId="0" xfId="2" applyNumberFormat="1" applyFont="1" applyFill="1" applyAlignment="1">
      <alignment horizontal="centerContinuous"/>
    </xf>
    <xf numFmtId="0" fontId="0" fillId="125" borderId="0" xfId="0" applyFill="1" applyAlignment="1">
      <alignment horizontal="centerContinuous"/>
    </xf>
    <xf numFmtId="0" fontId="183" fillId="0" borderId="0" xfId="0" applyFont="1" applyFill="1" applyAlignment="1">
      <alignment horizontal="left"/>
    </xf>
    <xf numFmtId="0" fontId="186" fillId="0" borderId="0" xfId="0" applyFont="1" applyAlignment="1">
      <alignment horizontal="center"/>
    </xf>
    <xf numFmtId="219" fontId="5" fillId="0" borderId="85" xfId="0" applyNumberFormat="1" applyFont="1" applyFill="1" applyBorder="1" applyAlignment="1">
      <alignment horizontal="right"/>
    </xf>
    <xf numFmtId="41" fontId="5" fillId="0" borderId="86" xfId="0" applyNumberFormat="1" applyFont="1" applyBorder="1" applyAlignment="1"/>
    <xf numFmtId="41" fontId="5" fillId="0" borderId="87" xfId="0" applyNumberFormat="1" applyFont="1" applyBorder="1" applyAlignment="1"/>
    <xf numFmtId="41" fontId="5" fillId="126" borderId="70" xfId="0" applyNumberFormat="1" applyFont="1" applyFill="1" applyBorder="1" applyAlignment="1"/>
    <xf numFmtId="164" fontId="5" fillId="126" borderId="70" xfId="0" applyNumberFormat="1" applyFont="1" applyFill="1" applyBorder="1" applyAlignment="1"/>
    <xf numFmtId="41" fontId="5" fillId="126" borderId="69" xfId="0" applyNumberFormat="1" applyFont="1" applyFill="1" applyBorder="1" applyAlignment="1"/>
    <xf numFmtId="172" fontId="23" fillId="0" borderId="68" xfId="0" applyNumberFormat="1" applyFont="1" applyBorder="1" applyAlignment="1">
      <alignment horizontal="center"/>
    </xf>
    <xf numFmtId="41" fontId="5" fillId="0" borderId="67" xfId="0" applyNumberFormat="1" applyFont="1" applyBorder="1" applyAlignment="1"/>
    <xf numFmtId="164" fontId="5" fillId="0" borderId="67" xfId="0" applyNumberFormat="1" applyFont="1" applyBorder="1" applyAlignment="1"/>
    <xf numFmtId="41" fontId="5" fillId="0" borderId="88" xfId="0" applyNumberFormat="1" applyFont="1" applyBorder="1" applyAlignment="1"/>
    <xf numFmtId="172" fontId="23" fillId="0" borderId="71" xfId="0" applyNumberFormat="1" applyFont="1" applyBorder="1" applyAlignment="1">
      <alignment horizontal="center"/>
    </xf>
    <xf numFmtId="41" fontId="5" fillId="127" borderId="70" xfId="0" applyNumberFormat="1" applyFont="1" applyFill="1" applyBorder="1" applyAlignment="1"/>
    <xf numFmtId="41" fontId="23" fillId="0" borderId="70" xfId="0" applyNumberFormat="1" applyFont="1" applyBorder="1" applyAlignment="1"/>
    <xf numFmtId="164" fontId="5" fillId="127" borderId="70" xfId="0" applyNumberFormat="1" applyFont="1" applyFill="1" applyBorder="1" applyAlignment="1"/>
    <xf numFmtId="41" fontId="23" fillId="0" borderId="69" xfId="0" applyNumberFormat="1" applyFont="1" applyBorder="1" applyAlignment="1"/>
    <xf numFmtId="172" fontId="23" fillId="0" borderId="89" xfId="0" applyNumberFormat="1" applyFont="1" applyBorder="1" applyAlignment="1">
      <alignment horizontal="center"/>
    </xf>
    <xf numFmtId="41" fontId="23" fillId="0" borderId="90" xfId="0" applyNumberFormat="1" applyFont="1" applyBorder="1" applyAlignment="1"/>
    <xf numFmtId="41" fontId="5" fillId="127" borderId="90" xfId="0" applyNumberFormat="1" applyFont="1" applyFill="1" applyBorder="1" applyAlignment="1"/>
    <xf numFmtId="41" fontId="23" fillId="127" borderId="90" xfId="0" applyNumberFormat="1" applyFont="1" applyFill="1" applyBorder="1" applyAlignment="1"/>
    <xf numFmtId="41" fontId="23" fillId="127" borderId="91" xfId="0" applyNumberFormat="1" applyFont="1" applyFill="1" applyBorder="1" applyAlignment="1"/>
    <xf numFmtId="41" fontId="5" fillId="0" borderId="0" xfId="0" applyNumberFormat="1" applyFont="1"/>
    <xf numFmtId="173" fontId="91" fillId="0" borderId="0" xfId="0" applyNumberFormat="1" applyFont="1" applyFill="1" applyAlignment="1">
      <alignment horizontal="left"/>
    </xf>
    <xf numFmtId="0" fontId="0" fillId="0" borderId="82" xfId="0" applyNumberFormat="1" applyFill="1" applyBorder="1" applyAlignment="1">
      <alignment horizontal="center"/>
    </xf>
    <xf numFmtId="173" fontId="5" fillId="0" borderId="84" xfId="0" applyNumberFormat="1" applyFont="1" applyFill="1" applyBorder="1" applyAlignment="1">
      <alignment horizontal="centerContinuous"/>
    </xf>
    <xf numFmtId="173" fontId="5" fillId="0" borderId="4" xfId="0" applyNumberFormat="1" applyFont="1" applyFill="1" applyBorder="1" applyAlignment="1">
      <alignment horizontal="centerContinuous"/>
    </xf>
    <xf numFmtId="173" fontId="5" fillId="0" borderId="83" xfId="0" applyNumberFormat="1" applyFont="1" applyFill="1" applyBorder="1" applyAlignment="1">
      <alignment horizontal="centerContinuous"/>
    </xf>
    <xf numFmtId="0" fontId="0" fillId="0" borderId="92" xfId="0" applyNumberFormat="1" applyFill="1" applyBorder="1" applyAlignment="1">
      <alignment horizontal="center"/>
    </xf>
    <xf numFmtId="173" fontId="5" fillId="0" borderId="8" xfId="0" applyNumberFormat="1" applyFont="1" applyFill="1" applyBorder="1" applyAlignment="1">
      <alignment horizontal="left"/>
    </xf>
    <xf numFmtId="173" fontId="5" fillId="0" borderId="93" xfId="0" applyNumberFormat="1" applyFont="1" applyFill="1" applyBorder="1" applyAlignment="1">
      <alignment horizontal="left"/>
    </xf>
    <xf numFmtId="173" fontId="5" fillId="0" borderId="6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left"/>
    </xf>
    <xf numFmtId="173" fontId="5" fillId="0" borderId="94" xfId="0" applyNumberFormat="1" applyFont="1" applyFill="1" applyBorder="1" applyAlignment="1">
      <alignment horizontal="center"/>
    </xf>
    <xf numFmtId="173" fontId="5" fillId="0" borderId="6" xfId="0" applyNumberFormat="1" applyFont="1" applyFill="1" applyBorder="1" applyAlignment="1">
      <alignment horizontal="centerContinuous"/>
    </xf>
    <xf numFmtId="173" fontId="5" fillId="0" borderId="0" xfId="0" applyNumberFormat="1" applyFont="1" applyFill="1" applyBorder="1" applyAlignment="1">
      <alignment horizontal="centerContinuous"/>
    </xf>
    <xf numFmtId="173" fontId="5" fillId="0" borderId="94" xfId="0" applyNumberFormat="1" applyFont="1" applyFill="1" applyBorder="1" applyAlignment="1">
      <alignment horizontal="left"/>
    </xf>
    <xf numFmtId="173" fontId="5" fillId="0" borderId="6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5" fillId="0" borderId="95" xfId="0" applyNumberFormat="1" applyFont="1" applyFill="1" applyBorder="1" applyAlignment="1">
      <alignment horizontal="center"/>
    </xf>
    <xf numFmtId="173" fontId="5" fillId="0" borderId="66" xfId="0" applyNumberFormat="1" applyFont="1" applyFill="1" applyBorder="1" applyAlignment="1">
      <alignment horizontal="center"/>
    </xf>
    <xf numFmtId="173" fontId="5" fillId="0" borderId="9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top"/>
    </xf>
    <xf numFmtId="17" fontId="5" fillId="0" borderId="0" xfId="0" applyNumberFormat="1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>
      <alignment horizontal="center" vertical="top"/>
    </xf>
    <xf numFmtId="41" fontId="5" fillId="0" borderId="94" xfId="0" applyNumberFormat="1" applyFont="1" applyFill="1" applyBorder="1" applyAlignment="1">
      <alignment horizontal="center" vertical="top"/>
    </xf>
    <xf numFmtId="37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Alignment="1">
      <alignment horizontal="center"/>
    </xf>
    <xf numFmtId="0" fontId="0" fillId="0" borderId="81" xfId="0" applyNumberFormat="1" applyFill="1" applyBorder="1" applyAlignment="1">
      <alignment horizontal="center"/>
    </xf>
    <xf numFmtId="0" fontId="5" fillId="0" borderId="95" xfId="0" applyNumberFormat="1" applyFont="1" applyFill="1" applyBorder="1" applyAlignment="1">
      <alignment horizontal="center"/>
    </xf>
    <xf numFmtId="41" fontId="5" fillId="0" borderId="9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left"/>
    </xf>
    <xf numFmtId="41" fontId="5" fillId="0" borderId="94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42" fontId="5" fillId="0" borderId="94" xfId="0" applyNumberFormat="1" applyFont="1" applyFill="1" applyBorder="1" applyAlignment="1">
      <alignment horizontal="left"/>
    </xf>
    <xf numFmtId="165" fontId="5" fillId="0" borderId="94" xfId="0" applyNumberFormat="1" applyFont="1" applyFill="1" applyBorder="1" applyAlignment="1">
      <alignment horizontal="left"/>
    </xf>
    <xf numFmtId="0" fontId="5" fillId="0" borderId="97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left"/>
    </xf>
    <xf numFmtId="222" fontId="193" fillId="0" borderId="9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173" fontId="193" fillId="0" borderId="0" xfId="0" applyNumberFormat="1" applyFont="1" applyFill="1" applyBorder="1" applyAlignment="1">
      <alignment horizontal="right"/>
    </xf>
    <xf numFmtId="41" fontId="193" fillId="0" borderId="0" xfId="0" applyNumberFormat="1" applyFont="1" applyFill="1" applyBorder="1" applyAlignment="1">
      <alignment horizontal="left"/>
    </xf>
    <xf numFmtId="41" fontId="23" fillId="0" borderId="0" xfId="0" applyNumberFormat="1" applyFont="1" applyFill="1" applyBorder="1" applyAlignment="1">
      <alignment horizontal="left"/>
    </xf>
    <xf numFmtId="42" fontId="5" fillId="0" borderId="98" xfId="0" applyNumberFormat="1" applyFont="1" applyFill="1" applyBorder="1" applyAlignment="1">
      <alignment horizontal="left"/>
    </xf>
    <xf numFmtId="42" fontId="23" fillId="0" borderId="99" xfId="0" applyNumberFormat="1" applyFont="1" applyFill="1" applyBorder="1" applyAlignment="1">
      <alignment horizontal="left"/>
    </xf>
    <xf numFmtId="173" fontId="5" fillId="0" borderId="95" xfId="0" applyNumberFormat="1" applyFont="1" applyFill="1" applyBorder="1" applyAlignment="1">
      <alignment horizontal="left"/>
    </xf>
    <xf numFmtId="164" fontId="193" fillId="0" borderId="96" xfId="0" applyNumberFormat="1" applyFont="1" applyFill="1" applyBorder="1" applyAlignment="1">
      <alignment horizontal="left"/>
    </xf>
    <xf numFmtId="173" fontId="5" fillId="0" borderId="96" xfId="0" applyNumberFormat="1" applyFont="1" applyFill="1" applyBorder="1" applyAlignment="1">
      <alignment horizontal="left"/>
    </xf>
    <xf numFmtId="10" fontId="190" fillId="126" borderId="0" xfId="2" applyNumberFormat="1" applyFont="1" applyFill="1" applyAlignment="1">
      <alignment horizontal="centerContinuous"/>
    </xf>
    <xf numFmtId="0" fontId="191" fillId="126" borderId="0" xfId="0" applyFont="1" applyFill="1" applyAlignment="1">
      <alignment horizontal="centerContinuous"/>
    </xf>
    <xf numFmtId="0" fontId="81" fillId="0" borderId="0" xfId="0" applyNumberFormat="1" applyFont="1" applyAlignment="1"/>
    <xf numFmtId="164" fontId="7" fillId="0" borderId="0" xfId="0" applyNumberFormat="1" applyFont="1" applyFill="1"/>
    <xf numFmtId="0" fontId="194" fillId="0" borderId="0" xfId="0" applyNumberFormat="1" applyFont="1" applyAlignment="1"/>
    <xf numFmtId="164" fontId="6" fillId="0" borderId="0" xfId="0" applyNumberFormat="1" applyFont="1" applyFill="1"/>
    <xf numFmtId="164" fontId="5" fillId="0" borderId="0" xfId="0" applyNumberFormat="1" applyFont="1" applyFill="1" applyBorder="1"/>
    <xf numFmtId="17" fontId="23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195" fillId="0" borderId="0" xfId="0" applyNumberFormat="1" applyFont="1" applyAlignment="1"/>
    <xf numFmtId="0" fontId="195" fillId="0" borderId="81" xfId="0" applyNumberFormat="1" applyFont="1" applyBorder="1" applyAlignment="1"/>
    <xf numFmtId="0" fontId="195" fillId="0" borderId="96" xfId="0" applyNumberFormat="1" applyFont="1" applyBorder="1" applyAlignment="1"/>
    <xf numFmtId="164" fontId="195" fillId="0" borderId="92" xfId="0" applyNumberFormat="1" applyFont="1" applyBorder="1" applyAlignment="1"/>
    <xf numFmtId="164" fontId="195" fillId="0" borderId="94" xfId="0" applyNumberFormat="1" applyFont="1" applyFill="1" applyBorder="1"/>
    <xf numFmtId="164" fontId="195" fillId="0" borderId="0" xfId="0" applyNumberFormat="1" applyFont="1" applyFill="1" applyBorder="1"/>
    <xf numFmtId="41" fontId="195" fillId="0" borderId="0" xfId="0" applyNumberFormat="1" applyFont="1" applyFill="1" applyBorder="1"/>
    <xf numFmtId="164" fontId="6" fillId="0" borderId="0" xfId="0" applyNumberFormat="1" applyFont="1" applyFill="1" applyBorder="1"/>
    <xf numFmtId="0" fontId="195" fillId="0" borderId="0" xfId="0" applyNumberFormat="1" applyFont="1" applyBorder="1" applyAlignment="1"/>
    <xf numFmtId="17" fontId="195" fillId="0" borderId="0" xfId="0" applyNumberFormat="1" applyFont="1" applyFill="1" applyBorder="1"/>
    <xf numFmtId="164" fontId="195" fillId="0" borderId="92" xfId="0" applyNumberFormat="1" applyFont="1" applyFill="1" applyBorder="1" applyAlignment="1"/>
    <xf numFmtId="164" fontId="195" fillId="128" borderId="92" xfId="0" applyNumberFormat="1" applyFont="1" applyFill="1" applyBorder="1" applyAlignment="1"/>
    <xf numFmtId="164" fontId="195" fillId="128" borderId="94" xfId="0" applyNumberFormat="1" applyFont="1" applyFill="1" applyBorder="1"/>
    <xf numFmtId="164" fontId="182" fillId="128" borderId="0" xfId="0" applyNumberFormat="1" applyFont="1" applyFill="1" applyBorder="1"/>
    <xf numFmtId="164" fontId="195" fillId="128" borderId="0" xfId="0" applyNumberFormat="1" applyFont="1" applyFill="1" applyBorder="1"/>
    <xf numFmtId="164" fontId="6" fillId="128" borderId="0" xfId="0" applyNumberFormat="1" applyFont="1" applyFill="1" applyBorder="1"/>
    <xf numFmtId="17" fontId="196" fillId="128" borderId="0" xfId="0" applyNumberFormat="1" applyFont="1" applyFill="1" applyBorder="1"/>
    <xf numFmtId="17" fontId="195" fillId="128" borderId="0" xfId="0" applyNumberFormat="1" applyFont="1" applyFill="1" applyBorder="1"/>
    <xf numFmtId="6" fontId="195" fillId="0" borderId="0" xfId="0" applyNumberFormat="1" applyFont="1" applyFill="1" applyBorder="1"/>
    <xf numFmtId="14" fontId="195" fillId="0" borderId="0" xfId="0" applyNumberFormat="1" applyFont="1" applyFill="1" applyBorder="1"/>
    <xf numFmtId="5" fontId="195" fillId="0" borderId="94" xfId="0" applyNumberFormat="1" applyFont="1" applyFill="1" applyBorder="1"/>
    <xf numFmtId="38" fontId="195" fillId="0" borderId="0" xfId="0" applyNumberFormat="1" applyFont="1" applyFill="1" applyBorder="1"/>
    <xf numFmtId="0" fontId="195" fillId="0" borderId="92" xfId="0" applyNumberFormat="1" applyFont="1" applyBorder="1" applyAlignment="1"/>
    <xf numFmtId="5" fontId="195" fillId="0" borderId="0" xfId="0" applyNumberFormat="1" applyFont="1" applyFill="1" applyBorder="1"/>
    <xf numFmtId="0" fontId="195" fillId="0" borderId="0" xfId="0" applyFont="1" applyFill="1" applyBorder="1" applyAlignment="1">
      <alignment horizontal="center"/>
    </xf>
    <xf numFmtId="6" fontId="195" fillId="0" borderId="0" xfId="0" applyNumberFormat="1" applyFont="1" applyFill="1" applyBorder="1" applyAlignment="1">
      <alignment horizontal="center"/>
    </xf>
    <xf numFmtId="0" fontId="195" fillId="0" borderId="0" xfId="0" applyFont="1" applyFill="1" applyBorder="1"/>
    <xf numFmtId="0" fontId="195" fillId="0" borderId="0" xfId="0" applyFont="1" applyFill="1" applyBorder="1" applyAlignment="1">
      <alignment horizontal="right"/>
    </xf>
    <xf numFmtId="0" fontId="195" fillId="0" borderId="81" xfId="0" applyNumberFormat="1" applyFont="1" applyFill="1" applyBorder="1" applyAlignment="1"/>
    <xf numFmtId="0" fontId="195" fillId="0" borderId="96" xfId="0" applyFont="1" applyFill="1" applyBorder="1" applyAlignment="1">
      <alignment horizontal="center"/>
    </xf>
    <xf numFmtId="0" fontId="195" fillId="0" borderId="92" xfId="0" applyFont="1" applyFill="1" applyBorder="1" applyAlignment="1">
      <alignment horizontal="center"/>
    </xf>
    <xf numFmtId="0" fontId="195" fillId="0" borderId="94" xfId="0" applyFont="1" applyFill="1" applyBorder="1" applyAlignment="1">
      <alignment horizontal="center"/>
    </xf>
    <xf numFmtId="0" fontId="195" fillId="0" borderId="0" xfId="0" quotePrefix="1" applyFont="1" applyFill="1" applyBorder="1" applyAlignment="1">
      <alignment horizontal="center"/>
    </xf>
    <xf numFmtId="0" fontId="195" fillId="0" borderId="0" xfId="0" applyFont="1" applyFill="1" applyBorder="1" applyAlignment="1">
      <alignment horizontal="centerContinuous"/>
    </xf>
    <xf numFmtId="0" fontId="195" fillId="0" borderId="82" xfId="0" applyFont="1" applyFill="1" applyBorder="1" applyAlignment="1">
      <alignment horizontal="center"/>
    </xf>
    <xf numFmtId="0" fontId="195" fillId="0" borderId="93" xfId="0" applyFont="1" applyFill="1" applyBorder="1" applyAlignment="1">
      <alignment horizontal="center"/>
    </xf>
    <xf numFmtId="0" fontId="195" fillId="0" borderId="7" xfId="0" applyFont="1" applyFill="1" applyBorder="1" applyAlignment="1">
      <alignment horizontal="center"/>
    </xf>
    <xf numFmtId="0" fontId="195" fillId="0" borderId="7" xfId="0" applyFont="1" applyFill="1" applyBorder="1"/>
    <xf numFmtId="0" fontId="5" fillId="0" borderId="0" xfId="0" applyFont="1" applyFill="1" applyBorder="1" applyAlignment="1">
      <alignment horizontal="center"/>
    </xf>
    <xf numFmtId="0" fontId="197" fillId="0" borderId="0" xfId="0" applyNumberFormat="1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177" fillId="0" borderId="0" xfId="0" applyFont="1" applyFill="1" applyBorder="1" applyAlignment="1">
      <alignment horizontal="center"/>
    </xf>
    <xf numFmtId="0" fontId="177" fillId="0" borderId="0" xfId="0" applyFont="1" applyFill="1" applyBorder="1" applyAlignment="1">
      <alignment wrapText="1"/>
    </xf>
    <xf numFmtId="0" fontId="176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197" fillId="0" borderId="0" xfId="0" applyFont="1" applyFill="1" applyAlignment="1">
      <alignment horizontal="center"/>
    </xf>
    <xf numFmtId="0" fontId="177" fillId="0" borderId="0" xfId="0" applyFont="1" applyFill="1" applyAlignment="1">
      <alignment horizontal="center"/>
    </xf>
    <xf numFmtId="14" fontId="177" fillId="0" borderId="0" xfId="0" applyNumberFormat="1" applyFont="1" applyFill="1" applyAlignment="1">
      <alignment horizontal="centerContinuous"/>
    </xf>
    <xf numFmtId="0" fontId="177" fillId="0" borderId="0" xfId="0" applyFont="1" applyFill="1" applyAlignment="1">
      <alignment horizontal="centerContinuous"/>
    </xf>
    <xf numFmtId="0" fontId="23" fillId="0" borderId="0" xfId="0" applyFont="1" applyFill="1"/>
    <xf numFmtId="0" fontId="177" fillId="0" borderId="0" xfId="0" applyFont="1" applyFill="1"/>
    <xf numFmtId="0" fontId="195" fillId="0" borderId="66" xfId="0" applyFont="1" applyFill="1" applyBorder="1" applyAlignment="1">
      <alignment horizontal="centerContinuous"/>
    </xf>
    <xf numFmtId="0" fontId="195" fillId="0" borderId="66" xfId="0" applyFont="1" applyFill="1" applyBorder="1" applyAlignment="1">
      <alignment horizontal="center"/>
    </xf>
    <xf numFmtId="0" fontId="179" fillId="0" borderId="66" xfId="0" applyFont="1" applyFill="1" applyBorder="1" applyAlignment="1">
      <alignment horizontal="center"/>
    </xf>
    <xf numFmtId="0" fontId="195" fillId="0" borderId="66" xfId="0" quotePrefix="1" applyFont="1" applyFill="1" applyBorder="1" applyAlignment="1">
      <alignment horizontal="center"/>
    </xf>
    <xf numFmtId="0" fontId="195" fillId="0" borderId="66" xfId="0" applyNumberFormat="1" applyFont="1" applyBorder="1" applyAlignment="1"/>
    <xf numFmtId="164" fontId="6" fillId="0" borderId="66" xfId="0" applyNumberFormat="1" applyFont="1" applyFill="1" applyBorder="1"/>
    <xf numFmtId="0" fontId="198" fillId="0" borderId="0" xfId="0" applyFont="1" applyAlignment="1">
      <alignment horizontal="left"/>
    </xf>
    <xf numFmtId="0" fontId="198" fillId="0" borderId="0" xfId="0" applyFont="1" applyFill="1" applyAlignment="1">
      <alignment horizontal="left"/>
    </xf>
    <xf numFmtId="0" fontId="111" fillId="0" borderId="0" xfId="0" applyFont="1" applyFill="1" applyAlignment="1">
      <alignment horizontal="left" indent="2"/>
    </xf>
    <xf numFmtId="41" fontId="0" fillId="126" borderId="4" xfId="0" applyNumberFormat="1" applyFill="1" applyBorder="1"/>
    <xf numFmtId="41" fontId="0" fillId="0" borderId="7" xfId="0" applyNumberFormat="1" applyBorder="1"/>
    <xf numFmtId="41" fontId="0" fillId="0" borderId="4" xfId="0" applyNumberFormat="1" applyFill="1" applyBorder="1"/>
    <xf numFmtId="0" fontId="111" fillId="0" borderId="0" xfId="0" applyFont="1" applyFill="1" applyAlignment="1">
      <alignment horizontal="left"/>
    </xf>
    <xf numFmtId="0" fontId="18" fillId="0" borderId="0" xfId="0" applyFont="1"/>
    <xf numFmtId="164" fontId="199" fillId="0" borderId="0" xfId="1" applyNumberFormat="1" applyFont="1" applyAlignment="1"/>
    <xf numFmtId="0" fontId="200" fillId="0" borderId="0" xfId="0" applyFont="1"/>
    <xf numFmtId="0" fontId="201" fillId="0" borderId="0" xfId="0" applyFont="1"/>
    <xf numFmtId="0" fontId="14" fillId="0" borderId="0" xfId="5339"/>
    <xf numFmtId="0" fontId="18" fillId="0" borderId="103" xfId="0" applyFont="1" applyBorder="1" applyAlignment="1">
      <alignment horizontal="right"/>
    </xf>
    <xf numFmtId="0" fontId="18" fillId="0" borderId="104" xfId="0" applyFont="1" applyBorder="1" applyAlignment="1">
      <alignment horizontal="right"/>
    </xf>
    <xf numFmtId="0" fontId="18" fillId="0" borderId="103" xfId="0" applyFont="1" applyBorder="1" applyAlignment="1">
      <alignment horizontal="left"/>
    </xf>
    <xf numFmtId="0" fontId="18" fillId="0" borderId="104" xfId="0" applyFont="1" applyBorder="1" applyAlignment="1">
      <alignment horizontal="left"/>
    </xf>
    <xf numFmtId="0" fontId="18" fillId="0" borderId="102" xfId="0" applyFont="1" applyBorder="1"/>
    <xf numFmtId="0" fontId="18" fillId="0" borderId="105" xfId="0" applyFont="1" applyBorder="1"/>
    <xf numFmtId="37" fontId="18" fillId="0" borderId="106" xfId="0" applyNumberFormat="1" applyFont="1" applyBorder="1"/>
    <xf numFmtId="0" fontId="18" fillId="0" borderId="107" xfId="0" applyFont="1" applyBorder="1"/>
    <xf numFmtId="0" fontId="18" fillId="0" borderId="108" xfId="0" applyFont="1" applyBorder="1"/>
    <xf numFmtId="41" fontId="18" fillId="0" borderId="109" xfId="0" applyNumberFormat="1" applyFont="1" applyBorder="1"/>
    <xf numFmtId="37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1" fontId="199" fillId="0" borderId="0" xfId="0" applyNumberFormat="1" applyFont="1"/>
    <xf numFmtId="0" fontId="18" fillId="0" borderId="0" xfId="0" applyFont="1" applyAlignment="1">
      <alignment horizontal="center"/>
    </xf>
    <xf numFmtId="0" fontId="18" fillId="0" borderId="100" xfId="0" applyFont="1" applyBorder="1"/>
    <xf numFmtId="220" fontId="0" fillId="0" borderId="110" xfId="0" applyNumberFormat="1" applyFont="1" applyFill="1" applyBorder="1"/>
    <xf numFmtId="37" fontId="18" fillId="0" borderId="110" xfId="0" applyNumberFormat="1" applyFont="1" applyFill="1" applyBorder="1"/>
    <xf numFmtId="0" fontId="18" fillId="0" borderId="101" xfId="0" quotePrefix="1" applyFont="1" applyBorder="1"/>
    <xf numFmtId="42" fontId="0" fillId="0" borderId="0" xfId="0" applyNumberFormat="1" applyFill="1"/>
    <xf numFmtId="165" fontId="0" fillId="129" borderId="0" xfId="0" applyNumberFormat="1" applyFill="1"/>
    <xf numFmtId="0" fontId="195" fillId="0" borderId="0" xfId="0" applyNumberFormat="1" applyFont="1" applyFill="1" applyAlignment="1">
      <alignment horizontal="center"/>
    </xf>
    <xf numFmtId="223" fontId="0" fillId="0" borderId="0" xfId="0" applyNumberFormat="1" applyFont="1" applyFill="1"/>
    <xf numFmtId="224" fontId="0" fillId="0" borderId="0" xfId="0" applyNumberFormat="1" applyFont="1" applyFill="1"/>
    <xf numFmtId="10" fontId="0" fillId="129" borderId="0" xfId="0" applyNumberFormat="1" applyFont="1" applyFill="1"/>
    <xf numFmtId="42" fontId="195" fillId="129" borderId="2" xfId="0" applyNumberFormat="1" applyFont="1" applyFill="1" applyBorder="1" applyAlignment="1"/>
    <xf numFmtId="42" fontId="195" fillId="0" borderId="2" xfId="0" applyNumberFormat="1" applyFont="1" applyFill="1" applyBorder="1" applyAlignment="1"/>
    <xf numFmtId="0" fontId="195" fillId="0" borderId="2" xfId="0" applyNumberFormat="1" applyFont="1" applyFill="1" applyBorder="1" applyAlignment="1">
      <alignment horizontal="left"/>
    </xf>
    <xf numFmtId="41" fontId="195" fillId="0" borderId="0" xfId="0" applyNumberFormat="1" applyFont="1" applyFill="1" applyAlignment="1" applyProtection="1">
      <protection locked="0"/>
    </xf>
    <xf numFmtId="41" fontId="0" fillId="0" borderId="0" xfId="0" applyNumberFormat="1" applyFill="1" applyBorder="1" applyAlignment="1">
      <alignment horizontal="center"/>
    </xf>
    <xf numFmtId="0" fontId="195" fillId="0" borderId="0" xfId="0" applyNumberFormat="1" applyFont="1" applyFill="1" applyAlignment="1"/>
    <xf numFmtId="41" fontId="195" fillId="129" borderId="0" xfId="0" applyNumberFormat="1" applyFont="1" applyFill="1" applyAlignment="1" applyProtection="1">
      <protection locked="0"/>
    </xf>
    <xf numFmtId="42" fontId="195" fillId="129" borderId="0" xfId="0" applyNumberFormat="1" applyFont="1" applyFill="1" applyBorder="1" applyAlignment="1"/>
    <xf numFmtId="42" fontId="195" fillId="0" borderId="0" xfId="0" applyNumberFormat="1" applyFont="1" applyFill="1" applyBorder="1" applyAlignment="1"/>
    <xf numFmtId="10" fontId="0" fillId="0" borderId="0" xfId="0" applyNumberFormat="1" applyFill="1" applyBorder="1"/>
    <xf numFmtId="0" fontId="195" fillId="0" borderId="0" xfId="0" applyNumberFormat="1" applyFont="1" applyFill="1" applyBorder="1" applyAlignment="1">
      <alignment horizontal="left"/>
    </xf>
    <xf numFmtId="42" fontId="195" fillId="129" borderId="7" xfId="0" applyNumberFormat="1" applyFont="1" applyFill="1" applyBorder="1" applyAlignment="1" applyProtection="1"/>
    <xf numFmtId="42" fontId="195" fillId="0" borderId="7" xfId="0" applyNumberFormat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195" fillId="0" borderId="7" xfId="0" applyNumberFormat="1" applyFont="1" applyFill="1" applyBorder="1" applyAlignment="1">
      <alignment horizontal="left"/>
    </xf>
    <xf numFmtId="41" fontId="0" fillId="129" borderId="0" xfId="0" applyNumberFormat="1" applyFont="1" applyFill="1"/>
    <xf numFmtId="41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0" fontId="202" fillId="0" borderId="0" xfId="0" applyNumberFormat="1" applyFont="1" applyFill="1" applyBorder="1" applyAlignment="1"/>
    <xf numFmtId="0" fontId="0" fillId="0" borderId="0" xfId="0" applyFont="1" applyFill="1"/>
    <xf numFmtId="42" fontId="0" fillId="0" borderId="0" xfId="0" applyNumberFormat="1" applyFont="1" applyFill="1"/>
    <xf numFmtId="10" fontId="2" fillId="0" borderId="0" xfId="0" applyNumberFormat="1" applyFont="1" applyFill="1" applyBorder="1" applyAlignment="1">
      <alignment horizontal="center"/>
    </xf>
    <xf numFmtId="10" fontId="2" fillId="129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2" fontId="195" fillId="129" borderId="2" xfId="0" applyNumberFormat="1" applyFont="1" applyFill="1" applyBorder="1" applyAlignment="1" applyProtection="1"/>
    <xf numFmtId="42" fontId="195" fillId="0" borderId="2" xfId="0" applyNumberFormat="1" applyFont="1" applyFill="1" applyBorder="1" applyAlignment="1" applyProtection="1"/>
    <xf numFmtId="0" fontId="195" fillId="0" borderId="2" xfId="0" applyNumberFormat="1" applyFont="1" applyFill="1" applyBorder="1" applyAlignment="1"/>
    <xf numFmtId="225" fontId="195" fillId="0" borderId="0" xfId="0" applyNumberFormat="1" applyFont="1" applyFill="1" applyAlignment="1" applyProtection="1">
      <alignment horizontal="left"/>
    </xf>
    <xf numFmtId="10" fontId="195" fillId="0" borderId="0" xfId="0" applyNumberFormat="1" applyFont="1" applyFill="1" applyAlignment="1"/>
    <xf numFmtId="10" fontId="195" fillId="129" borderId="0" xfId="0" applyNumberFormat="1" applyFont="1" applyFill="1" applyAlignment="1"/>
    <xf numFmtId="42" fontId="195" fillId="129" borderId="0" xfId="0" applyNumberFormat="1" applyFont="1" applyFill="1" applyAlignment="1"/>
    <xf numFmtId="42" fontId="195" fillId="0" borderId="0" xfId="0" applyNumberFormat="1" applyFont="1" applyFill="1" applyAlignment="1"/>
    <xf numFmtId="42" fontId="195" fillId="0" borderId="0" xfId="0" applyNumberFormat="1" applyFont="1" applyFill="1" applyAlignment="1">
      <alignment horizontal="left"/>
    </xf>
    <xf numFmtId="0" fontId="195" fillId="0" borderId="0" xfId="0" applyNumberFormat="1" applyFont="1" applyFill="1" applyAlignment="1">
      <alignment horizontal="left"/>
    </xf>
    <xf numFmtId="42" fontId="195" fillId="129" borderId="0" xfId="0" applyNumberFormat="1" applyFont="1" applyFill="1" applyAlignment="1" applyProtection="1">
      <protection locked="0"/>
    </xf>
    <xf numFmtId="42" fontId="195" fillId="0" borderId="0" xfId="0" applyNumberFormat="1" applyFont="1" applyFill="1" applyAlignment="1" applyProtection="1">
      <protection locked="0"/>
    </xf>
    <xf numFmtId="42" fontId="195" fillId="129" borderId="7" xfId="0" applyNumberFormat="1" applyFont="1" applyFill="1" applyBorder="1" applyAlignment="1"/>
    <xf numFmtId="42" fontId="195" fillId="0" borderId="7" xfId="0" applyNumberFormat="1" applyFont="1" applyFill="1" applyBorder="1" applyAlignment="1"/>
    <xf numFmtId="10" fontId="0" fillId="129" borderId="0" xfId="0" applyNumberFormat="1" applyFill="1" applyBorder="1" applyAlignment="1">
      <alignment horizontal="center"/>
    </xf>
    <xf numFmtId="0" fontId="195" fillId="0" borderId="0" xfId="0" quotePrefix="1" applyNumberFormat="1" applyFont="1" applyFill="1" applyAlignment="1">
      <alignment horizontal="left"/>
    </xf>
    <xf numFmtId="41" fontId="195" fillId="0" borderId="0" xfId="0" applyNumberFormat="1" applyFont="1" applyFill="1" applyAlignment="1" applyProtection="1">
      <alignment horizontal="center"/>
      <protection locked="0"/>
    </xf>
    <xf numFmtId="226" fontId="195" fillId="0" borderId="0" xfId="0" applyNumberFormat="1" applyFont="1" applyFill="1" applyAlignment="1"/>
    <xf numFmtId="41" fontId="195" fillId="0" borderId="7" xfId="0" applyNumberFormat="1" applyFont="1" applyFill="1" applyBorder="1" applyAlignment="1" applyProtection="1">
      <protection locked="0"/>
    </xf>
    <xf numFmtId="41" fontId="195" fillId="0" borderId="66" xfId="0" applyNumberFormat="1" applyFont="1" applyFill="1" applyBorder="1" applyAlignment="1" applyProtection="1">
      <protection locked="0"/>
    </xf>
    <xf numFmtId="0" fontId="195" fillId="0" borderId="0" xfId="0" applyNumberFormat="1" applyFont="1" applyFill="1" applyAlignment="1">
      <alignment horizontal="left" indent="1"/>
    </xf>
    <xf numFmtId="226" fontId="195" fillId="0" borderId="0" xfId="0" applyNumberFormat="1" applyFont="1" applyFill="1" applyAlignment="1" applyProtection="1">
      <protection locked="0"/>
    </xf>
    <xf numFmtId="0" fontId="202" fillId="0" borderId="0" xfId="0" applyNumberFormat="1" applyFont="1" applyFill="1" applyBorder="1" applyAlignment="1">
      <alignment horizontal="left"/>
    </xf>
    <xf numFmtId="0" fontId="188" fillId="0" borderId="66" xfId="0" applyNumberFormat="1" applyFont="1" applyFill="1" applyBorder="1" applyAlignment="1">
      <alignment horizontal="center" wrapText="1"/>
    </xf>
    <xf numFmtId="0" fontId="188" fillId="0" borderId="21" xfId="0" applyNumberFormat="1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horizontal="centerContinuous"/>
    </xf>
    <xf numFmtId="0" fontId="188" fillId="0" borderId="0" xfId="0" applyNumberFormat="1" applyFont="1" applyFill="1" applyAlignment="1"/>
    <xf numFmtId="0" fontId="0" fillId="0" borderId="0" xfId="0" applyFont="1"/>
    <xf numFmtId="0" fontId="0" fillId="0" borderId="0" xfId="0" applyFont="1" applyFill="1" applyBorder="1"/>
    <xf numFmtId="42" fontId="0" fillId="129" borderId="0" xfId="0" applyNumberFormat="1" applyFont="1" applyFill="1"/>
    <xf numFmtId="224" fontId="0" fillId="129" borderId="0" xfId="0" applyNumberFormat="1" applyFont="1" applyFill="1"/>
    <xf numFmtId="37" fontId="18" fillId="0" borderId="0" xfId="0" applyNumberFormat="1" applyFont="1" applyFill="1"/>
    <xf numFmtId="0" fontId="18" fillId="0" borderId="0" xfId="0" applyFont="1" applyAlignment="1">
      <alignment horizontal="right"/>
    </xf>
    <xf numFmtId="42" fontId="0" fillId="129" borderId="2" xfId="0" applyNumberFormat="1" applyFont="1" applyFill="1" applyBorder="1"/>
    <xf numFmtId="42" fontId="0" fillId="0" borderId="0" xfId="0" applyNumberFormat="1" applyFont="1" applyFill="1" applyBorder="1"/>
    <xf numFmtId="42" fontId="0" fillId="0" borderId="2" xfId="0" applyNumberFormat="1" applyFont="1" applyFill="1" applyBorder="1"/>
    <xf numFmtId="0" fontId="0" fillId="0" borderId="2" xfId="0" applyBorder="1" applyAlignment="1">
      <alignment horizontal="left"/>
    </xf>
    <xf numFmtId="41" fontId="6" fillId="0" borderId="0" xfId="0" applyNumberFormat="1" applyFont="1" applyFill="1" applyAlignment="1" applyProtection="1">
      <protection locked="0"/>
    </xf>
    <xf numFmtId="41" fontId="6" fillId="129" borderId="0" xfId="0" applyNumberFormat="1" applyFont="1" applyFill="1" applyAlignment="1" applyProtection="1">
      <protection locked="0"/>
    </xf>
    <xf numFmtId="42" fontId="0" fillId="129" borderId="7" xfId="0" applyNumberFormat="1" applyFont="1" applyFill="1" applyBorder="1"/>
    <xf numFmtId="42" fontId="0" fillId="0" borderId="7" xfId="0" applyNumberFormat="1" applyFont="1" applyFill="1" applyBorder="1"/>
    <xf numFmtId="0" fontId="0" fillId="0" borderId="7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42" fontId="18" fillId="0" borderId="0" xfId="0" applyNumberFormat="1" applyFont="1" applyFill="1" applyBorder="1" applyAlignment="1">
      <alignment horizontal="center"/>
    </xf>
    <xf numFmtId="42" fontId="6" fillId="129" borderId="2" xfId="0" applyNumberFormat="1" applyFont="1" applyFill="1" applyBorder="1" applyAlignment="1" applyProtection="1"/>
    <xf numFmtId="42" fontId="6" fillId="0" borderId="0" xfId="0" applyNumberFormat="1" applyFont="1" applyFill="1" applyBorder="1" applyAlignment="1" applyProtection="1">
      <alignment horizontal="center"/>
    </xf>
    <xf numFmtId="42" fontId="6" fillId="0" borderId="2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protection locked="0"/>
    </xf>
    <xf numFmtId="42" fontId="6" fillId="129" borderId="7" xfId="0" applyNumberFormat="1" applyFont="1" applyFill="1" applyBorder="1" applyAlignment="1" applyProtection="1"/>
    <xf numFmtId="42" fontId="6" fillId="0" borderId="7" xfId="0" applyNumberFormat="1" applyFont="1" applyFill="1" applyBorder="1" applyAlignment="1" applyProtection="1"/>
    <xf numFmtId="41" fontId="6" fillId="129" borderId="0" xfId="0" applyNumberFormat="1" applyFont="1" applyFill="1" applyBorder="1" applyAlignment="1" applyProtection="1">
      <protection locked="0"/>
    </xf>
    <xf numFmtId="41" fontId="0" fillId="129" borderId="0" xfId="0" applyNumberFormat="1" applyFont="1" applyFill="1" applyAlignment="1" applyProtection="1">
      <alignment horizontal="left"/>
      <protection locked="0"/>
    </xf>
    <xf numFmtId="41" fontId="6" fillId="129" borderId="0" xfId="0" applyNumberFormat="1" applyFont="1" applyFill="1" applyAlignment="1" applyProtection="1">
      <alignment horizontal="left"/>
      <protection locked="0"/>
    </xf>
    <xf numFmtId="41" fontId="6" fillId="0" borderId="0" xfId="0" applyNumberFormat="1" applyFont="1" applyFill="1" applyAlignment="1" applyProtection="1">
      <alignment horizontal="left"/>
      <protection locked="0"/>
    </xf>
    <xf numFmtId="42" fontId="6" fillId="0" borderId="0" xfId="0" applyNumberFormat="1" applyFont="1" applyFill="1" applyAlignment="1" applyProtection="1">
      <protection locked="0"/>
    </xf>
    <xf numFmtId="42" fontId="6" fillId="129" borderId="0" xfId="0" applyNumberFormat="1" applyFont="1" applyFill="1" applyAlignment="1" applyProtection="1">
      <protection locked="0"/>
    </xf>
    <xf numFmtId="227" fontId="195" fillId="0" borderId="0" xfId="0" applyNumberFormat="1" applyFont="1" applyFill="1" applyAlignment="1"/>
    <xf numFmtId="0" fontId="0" fillId="0" borderId="0" xfId="0" applyNumberFormat="1" applyFont="1" applyFill="1" applyAlignment="1"/>
    <xf numFmtId="42" fontId="0" fillId="129" borderId="0" xfId="0" applyNumberFormat="1" applyFont="1" applyFill="1" applyAlignment="1"/>
    <xf numFmtId="42" fontId="0" fillId="0" borderId="0" xfId="0" applyNumberFormat="1" applyFont="1" applyFill="1" applyAlignment="1"/>
    <xf numFmtId="41" fontId="195" fillId="129" borderId="66" xfId="0" applyNumberFormat="1" applyFont="1" applyFill="1" applyBorder="1" applyAlignment="1">
      <alignment horizontal="right"/>
    </xf>
    <xf numFmtId="41" fontId="195" fillId="0" borderId="66" xfId="0" applyNumberFormat="1" applyFont="1" applyFill="1" applyBorder="1" applyAlignment="1">
      <alignment horizontal="right"/>
    </xf>
    <xf numFmtId="41" fontId="195" fillId="129" borderId="0" xfId="0" applyNumberFormat="1" applyFont="1" applyFill="1" applyAlignment="1">
      <alignment horizontal="right"/>
    </xf>
    <xf numFmtId="41" fontId="195" fillId="0" borderId="0" xfId="0" applyNumberFormat="1" applyFont="1" applyFill="1" applyAlignment="1">
      <alignment horizontal="right"/>
    </xf>
    <xf numFmtId="10" fontId="0" fillId="129" borderId="0" xfId="0" applyNumberFormat="1" applyFont="1" applyFill="1" applyBorder="1" applyAlignment="1">
      <alignment horizontal="center"/>
    </xf>
    <xf numFmtId="42" fontId="195" fillId="0" borderId="0" xfId="0" applyNumberFormat="1" applyFont="1" applyFill="1" applyAlignment="1">
      <alignment horizontal="right"/>
    </xf>
    <xf numFmtId="10" fontId="0" fillId="0" borderId="0" xfId="0" applyNumberFormat="1" applyFont="1" applyFill="1" applyBorder="1"/>
    <xf numFmtId="42" fontId="195" fillId="0" borderId="7" xfId="0" applyNumberFormat="1" applyFont="1" applyFill="1" applyBorder="1" applyAlignment="1" applyProtection="1">
      <protection locked="0"/>
    </xf>
    <xf numFmtId="42" fontId="195" fillId="129" borderId="7" xfId="0" applyNumberFormat="1" applyFont="1" applyFill="1" applyBorder="1" applyAlignment="1" applyProtection="1">
      <protection locked="0"/>
    </xf>
    <xf numFmtId="10" fontId="0" fillId="0" borderId="0" xfId="0" applyNumberFormat="1" applyFont="1" applyFill="1"/>
    <xf numFmtId="42" fontId="195" fillId="129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95" fillId="0" borderId="66" xfId="0" applyNumberFormat="1" applyFont="1" applyFill="1" applyBorder="1" applyAlignment="1"/>
    <xf numFmtId="0" fontId="2" fillId="0" borderId="21" xfId="0" applyFont="1" applyBorder="1" applyAlignment="1">
      <alignment horizontal="centerContinuous" wrapText="1"/>
    </xf>
    <xf numFmtId="0" fontId="203" fillId="0" borderId="0" xfId="0" applyFont="1" applyFill="1"/>
    <xf numFmtId="0" fontId="0" fillId="0" borderId="0" xfId="0" applyAlignment="1">
      <alignment horizontal="centerContinuous"/>
    </xf>
    <xf numFmtId="0" fontId="0" fillId="0" borderId="66" xfId="0" applyBorder="1" applyAlignment="1">
      <alignment horizontal="center"/>
    </xf>
    <xf numFmtId="42" fontId="0" fillId="0" borderId="2" xfId="0" applyNumberFormat="1" applyBorder="1"/>
    <xf numFmtId="37" fontId="199" fillId="0" borderId="0" xfId="0" applyNumberFormat="1" applyFont="1"/>
    <xf numFmtId="0" fontId="199" fillId="0" borderId="0" xfId="0" applyFont="1"/>
    <xf numFmtId="0" fontId="3" fillId="2" borderId="0" xfId="42387" applyBorder="1"/>
    <xf numFmtId="0" fontId="204" fillId="0" borderId="0" xfId="0" applyFont="1"/>
    <xf numFmtId="164" fontId="204" fillId="0" borderId="0" xfId="0" applyNumberFormat="1" applyFont="1"/>
    <xf numFmtId="0" fontId="204" fillId="0" borderId="0" xfId="0" applyFont="1" applyAlignment="1">
      <alignment horizontal="left" indent="1"/>
    </xf>
    <xf numFmtId="37" fontId="204" fillId="0" borderId="0" xfId="0" applyNumberFormat="1" applyFont="1"/>
    <xf numFmtId="164" fontId="204" fillId="0" borderId="0" xfId="0" applyNumberFormat="1" applyFont="1" applyBorder="1"/>
    <xf numFmtId="0" fontId="204" fillId="0" borderId="0" xfId="0" applyFont="1" applyAlignment="1">
      <alignment horizontal="left"/>
    </xf>
    <xf numFmtId="0" fontId="204" fillId="0" borderId="0" xfId="0" applyFont="1" applyFill="1" applyBorder="1" applyAlignment="1">
      <alignment horizontal="left"/>
    </xf>
    <xf numFmtId="0" fontId="204" fillId="0" borderId="111" xfId="0" applyFont="1" applyBorder="1" applyAlignment="1">
      <alignment horizontal="center"/>
    </xf>
    <xf numFmtId="37" fontId="204" fillId="0" borderId="111" xfId="0" applyNumberFormat="1" applyFont="1" applyBorder="1"/>
    <xf numFmtId="0" fontId="2" fillId="0" borderId="66" xfId="0" applyFont="1" applyBorder="1" applyAlignment="1">
      <alignment horizontal="center"/>
    </xf>
    <xf numFmtId="164" fontId="3" fillId="2" borderId="0" xfId="1" applyNumberFormat="1" applyFont="1" applyFill="1" applyBorder="1"/>
    <xf numFmtId="0" fontId="3" fillId="2" borderId="0" xfId="42387" applyBorder="1" applyAlignment="1">
      <alignment horizontal="center"/>
    </xf>
    <xf numFmtId="0" fontId="183" fillId="0" borderId="0" xfId="0" applyFont="1"/>
    <xf numFmtId="0" fontId="205" fillId="0" borderId="0" xfId="0" applyFont="1"/>
    <xf numFmtId="0" fontId="182" fillId="0" borderId="0" xfId="0" applyFont="1" applyFill="1"/>
    <xf numFmtId="0" fontId="206" fillId="0" borderId="84" xfId="0" applyFont="1" applyBorder="1" applyAlignment="1">
      <alignment horizontal="centerContinuous"/>
    </xf>
    <xf numFmtId="0" fontId="206" fillId="0" borderId="83" xfId="0" applyFont="1" applyBorder="1" applyAlignment="1">
      <alignment horizontal="centerContinuous"/>
    </xf>
    <xf numFmtId="43" fontId="182" fillId="0" borderId="0" xfId="0" applyNumberFormat="1" applyFont="1" applyFill="1"/>
    <xf numFmtId="15" fontId="183" fillId="0" borderId="0" xfId="0" quotePrefix="1" applyNumberFormat="1" applyFont="1"/>
    <xf numFmtId="0" fontId="207" fillId="0" borderId="0" xfId="0" applyNumberFormat="1" applyFont="1" applyFill="1" applyAlignment="1">
      <alignment horizontal="center"/>
    </xf>
    <xf numFmtId="0" fontId="111" fillId="0" borderId="0" xfId="0" applyNumberFormat="1" applyFont="1" applyFill="1" applyAlignment="1">
      <alignment horizontal="center"/>
    </xf>
    <xf numFmtId="0" fontId="111" fillId="0" borderId="65" xfId="0" applyNumberFormat="1" applyFont="1" applyFill="1" applyBorder="1" applyAlignment="1">
      <alignment horizontal="centerContinuous"/>
    </xf>
    <xf numFmtId="0" fontId="111" fillId="0" borderId="37" xfId="0" applyNumberFormat="1" applyFont="1" applyFill="1" applyBorder="1" applyAlignment="1">
      <alignment horizontal="centerContinuous"/>
    </xf>
    <xf numFmtId="0" fontId="111" fillId="0" borderId="64" xfId="0" applyNumberFormat="1" applyFont="1" applyFill="1" applyBorder="1" applyAlignment="1">
      <alignment horizontal="centerContinuous"/>
    </xf>
    <xf numFmtId="0" fontId="111" fillId="0" borderId="112" xfId="0" applyNumberFormat="1" applyFont="1" applyFill="1" applyBorder="1" applyAlignment="1">
      <alignment horizontal="centerContinuous"/>
    </xf>
    <xf numFmtId="0" fontId="208" fillId="0" borderId="112" xfId="0" applyNumberFormat="1" applyFont="1" applyFill="1" applyBorder="1" applyAlignment="1">
      <alignment horizontal="centerContinuous"/>
    </xf>
    <xf numFmtId="0" fontId="111" fillId="0" borderId="113" xfId="0" applyNumberFormat="1" applyFont="1" applyFill="1" applyBorder="1" applyAlignment="1">
      <alignment horizontal="centerContinuous"/>
    </xf>
    <xf numFmtId="0" fontId="111" fillId="0" borderId="0" xfId="0" applyNumberFormat="1" applyFont="1" applyFill="1" applyBorder="1" applyAlignment="1">
      <alignment horizontal="centerContinuous"/>
    </xf>
    <xf numFmtId="0" fontId="111" fillId="0" borderId="30" xfId="0" applyNumberFormat="1" applyFont="1" applyFill="1" applyBorder="1" applyAlignment="1">
      <alignment horizontal="centerContinuous"/>
    </xf>
    <xf numFmtId="0" fontId="111" fillId="0" borderId="70" xfId="0" applyNumberFormat="1" applyFont="1" applyFill="1" applyBorder="1" applyAlignment="1">
      <alignment horizontal="centerContinuous"/>
    </xf>
    <xf numFmtId="0" fontId="208" fillId="0" borderId="70" xfId="0" applyNumberFormat="1" applyFont="1" applyFill="1" applyBorder="1" applyAlignment="1">
      <alignment horizontal="centerContinuous"/>
    </xf>
    <xf numFmtId="0" fontId="111" fillId="0" borderId="114" xfId="0" applyNumberFormat="1" applyFont="1" applyFill="1" applyBorder="1" applyAlignment="1">
      <alignment horizontal="centerContinuous"/>
    </xf>
    <xf numFmtId="0" fontId="111" fillId="0" borderId="21" xfId="0" applyNumberFormat="1" applyFont="1" applyFill="1" applyBorder="1" applyAlignment="1">
      <alignment horizontal="centerContinuous"/>
    </xf>
    <xf numFmtId="0" fontId="111" fillId="0" borderId="115" xfId="0" applyNumberFormat="1" applyFont="1" applyFill="1" applyBorder="1" applyAlignment="1">
      <alignment horizontal="centerContinuous"/>
    </xf>
    <xf numFmtId="0" fontId="111" fillId="0" borderId="116" xfId="0" applyNumberFormat="1" applyFont="1" applyFill="1" applyBorder="1" applyAlignment="1">
      <alignment horizontal="centerContinuous"/>
    </xf>
    <xf numFmtId="0" fontId="208" fillId="0" borderId="116" xfId="0" applyNumberFormat="1" applyFont="1" applyFill="1" applyBorder="1" applyAlignment="1">
      <alignment horizontal="centerContinuous"/>
    </xf>
    <xf numFmtId="0" fontId="111" fillId="0" borderId="116" xfId="0" applyNumberFormat="1" applyFont="1" applyFill="1" applyBorder="1" applyAlignment="1">
      <alignment horizontal="center"/>
    </xf>
    <xf numFmtId="0" fontId="111" fillId="0" borderId="37" xfId="0" applyNumberFormat="1" applyFont="1" applyFill="1" applyBorder="1" applyAlignment="1">
      <alignment horizontal="center"/>
    </xf>
    <xf numFmtId="0" fontId="208" fillId="0" borderId="37" xfId="0" applyNumberFormat="1" applyFont="1" applyFill="1" applyBorder="1" applyAlignment="1">
      <alignment horizontal="center"/>
    </xf>
    <xf numFmtId="0" fontId="208" fillId="0" borderId="0" xfId="0" applyNumberFormat="1" applyFont="1" applyFill="1" applyAlignment="1">
      <alignment horizontal="center"/>
    </xf>
    <xf numFmtId="0" fontId="111" fillId="0" borderId="66" xfId="0" applyNumberFormat="1" applyFont="1" applyFill="1" applyBorder="1" applyAlignment="1">
      <alignment horizontal="center"/>
    </xf>
    <xf numFmtId="0" fontId="168" fillId="0" borderId="4" xfId="0" applyNumberFormat="1" applyFont="1" applyFill="1" applyBorder="1" applyAlignment="1">
      <alignment horizontal="center"/>
    </xf>
    <xf numFmtId="0" fontId="208" fillId="0" borderId="66" xfId="0" applyNumberFormat="1" applyFont="1" applyFill="1" applyBorder="1" applyAlignment="1">
      <alignment horizontal="center"/>
    </xf>
    <xf numFmtId="0" fontId="0" fillId="0" borderId="4" xfId="0" applyBorder="1"/>
    <xf numFmtId="0" fontId="20" fillId="0" borderId="0" xfId="0" applyNumberFormat="1" applyFont="1" applyFill="1" applyAlignment="1">
      <alignment horizontal="left"/>
    </xf>
    <xf numFmtId="42" fontId="20" fillId="0" borderId="0" xfId="0" applyNumberFormat="1" applyFont="1" applyFill="1" applyAlignment="1" applyProtection="1">
      <protection locked="0"/>
    </xf>
    <xf numFmtId="42" fontId="207" fillId="0" borderId="0" xfId="0" applyNumberFormat="1" applyFont="1" applyFill="1" applyAlignment="1" applyProtection="1">
      <protection locked="0"/>
    </xf>
    <xf numFmtId="41" fontId="20" fillId="0" borderId="0" xfId="0" applyNumberFormat="1" applyFont="1" applyFill="1" applyAlignment="1" applyProtection="1">
      <protection locked="0"/>
    </xf>
    <xf numFmtId="41" fontId="207" fillId="0" borderId="0" xfId="0" applyNumberFormat="1" applyFont="1" applyFill="1" applyAlignment="1" applyProtection="1">
      <protection locked="0"/>
    </xf>
    <xf numFmtId="41" fontId="20" fillId="0" borderId="7" xfId="0" applyNumberFormat="1" applyFont="1" applyFill="1" applyBorder="1" applyAlignment="1" applyProtection="1">
      <protection locked="0"/>
    </xf>
    <xf numFmtId="41" fontId="207" fillId="0" borderId="7" xfId="0" applyNumberFormat="1" applyFont="1" applyFill="1" applyBorder="1" applyAlignment="1" applyProtection="1">
      <protection locked="0"/>
    </xf>
    <xf numFmtId="228" fontId="20" fillId="0" borderId="0" xfId="0" applyNumberFormat="1" applyFont="1" applyFill="1" applyAlignment="1"/>
    <xf numFmtId="0" fontId="20" fillId="0" borderId="0" xfId="0" applyNumberFormat="1" applyFont="1" applyFill="1" applyAlignment="1"/>
    <xf numFmtId="41" fontId="209" fillId="0" borderId="7" xfId="0" applyNumberFormat="1" applyFont="1" applyFill="1" applyBorder="1" applyAlignment="1" applyProtection="1">
      <protection locked="0"/>
    </xf>
    <xf numFmtId="41" fontId="209" fillId="0" borderId="0" xfId="0" applyNumberFormat="1" applyFont="1" applyFill="1" applyAlignment="1" applyProtection="1">
      <protection locked="0"/>
    </xf>
    <xf numFmtId="0" fontId="20" fillId="0" borderId="0" xfId="0" quotePrefix="1" applyNumberFormat="1" applyFont="1" applyFill="1" applyAlignment="1">
      <alignment horizontal="left"/>
    </xf>
    <xf numFmtId="42" fontId="209" fillId="0" borderId="117" xfId="0" applyNumberFormat="1" applyFont="1" applyFill="1" applyBorder="1" applyAlignment="1" applyProtection="1">
      <protection locked="0"/>
    </xf>
    <xf numFmtId="42" fontId="20" fillId="0" borderId="117" xfId="0" applyNumberFormat="1" applyFont="1" applyFill="1" applyBorder="1" applyAlignment="1" applyProtection="1">
      <protection locked="0"/>
    </xf>
    <xf numFmtId="42" fontId="209" fillId="0" borderId="0" xfId="0" applyNumberFormat="1" applyFont="1" applyFill="1" applyAlignment="1" applyProtection="1">
      <protection locked="0"/>
    </xf>
    <xf numFmtId="10" fontId="20" fillId="0" borderId="0" xfId="0" applyNumberFormat="1" applyFont="1" applyFill="1" applyAlignment="1" applyProtection="1">
      <protection locked="0"/>
    </xf>
    <xf numFmtId="225" fontId="210" fillId="0" borderId="0" xfId="0" applyNumberFormat="1" applyFont="1" applyFill="1" applyAlignment="1" applyProtection="1">
      <alignment horizontal="left"/>
    </xf>
    <xf numFmtId="42" fontId="205" fillId="0" borderId="0" xfId="0" applyNumberFormat="1" applyFont="1" applyFill="1" applyAlignment="1" applyProtection="1">
      <protection locked="0"/>
    </xf>
    <xf numFmtId="41" fontId="205" fillId="0" borderId="0" xfId="0" applyNumberFormat="1" applyFont="1" applyFill="1" applyAlignment="1" applyProtection="1">
      <protection locked="0"/>
    </xf>
    <xf numFmtId="41" fontId="20" fillId="129" borderId="0" xfId="0" applyNumberFormat="1" applyFont="1" applyFill="1" applyAlignment="1" applyProtection="1">
      <protection locked="0"/>
    </xf>
    <xf numFmtId="42" fontId="209" fillId="0" borderId="2" xfId="0" applyNumberFormat="1" applyFont="1" applyFill="1" applyBorder="1" applyAlignment="1" applyProtection="1">
      <protection locked="0"/>
    </xf>
    <xf numFmtId="42" fontId="20" fillId="0" borderId="2" xfId="0" applyNumberFormat="1" applyFont="1" applyFill="1" applyBorder="1" applyAlignment="1" applyProtection="1">
      <protection locked="0"/>
    </xf>
    <xf numFmtId="42" fontId="205" fillId="0" borderId="2" xfId="0" applyNumberFormat="1" applyFont="1" applyFill="1" applyBorder="1" applyAlignment="1" applyProtection="1">
      <protection locked="0"/>
    </xf>
    <xf numFmtId="0" fontId="18" fillId="128" borderId="0" xfId="0" applyFont="1" applyFill="1" applyAlignment="1">
      <alignment horizontal="right"/>
    </xf>
    <xf numFmtId="0" fontId="207" fillId="0" borderId="0" xfId="0" applyNumberFormat="1" applyFont="1" applyFill="1" applyAlignment="1"/>
    <xf numFmtId="42" fontId="0" fillId="129" borderId="0" xfId="0" applyNumberFormat="1" applyFill="1"/>
    <xf numFmtId="41" fontId="207" fillId="0" borderId="0" xfId="0" applyNumberFormat="1" applyFont="1" applyFill="1" applyAlignment="1"/>
    <xf numFmtId="215" fontId="211" fillId="0" borderId="0" xfId="0" applyNumberFormat="1" applyFont="1" applyFill="1" applyAlignment="1"/>
    <xf numFmtId="10" fontId="211" fillId="0" borderId="0" xfId="0" applyNumberFormat="1" applyFont="1" applyFill="1" applyAlignment="1"/>
    <xf numFmtId="0" fontId="212" fillId="0" borderId="0" xfId="0" applyFont="1"/>
    <xf numFmtId="0" fontId="206" fillId="0" borderId="0" xfId="0" applyFont="1"/>
    <xf numFmtId="0" fontId="111" fillId="0" borderId="114" xfId="0" applyNumberFormat="1" applyFont="1" applyFill="1" applyBorder="1" applyAlignment="1">
      <alignment horizontal="center"/>
    </xf>
    <xf numFmtId="0" fontId="208" fillId="0" borderId="21" xfId="0" applyNumberFormat="1" applyFont="1" applyFill="1" applyBorder="1" applyAlignment="1">
      <alignment horizontal="center"/>
    </xf>
    <xf numFmtId="0" fontId="208" fillId="0" borderId="115" xfId="0" applyNumberFormat="1" applyFont="1" applyFill="1" applyBorder="1" applyAlignment="1">
      <alignment horizontal="center"/>
    </xf>
    <xf numFmtId="0" fontId="213" fillId="0" borderId="0" xfId="0" applyNumberFormat="1" applyFont="1" applyFill="1" applyAlignment="1">
      <alignment horizontal="center"/>
    </xf>
    <xf numFmtId="0" fontId="213" fillId="0" borderId="66" xfId="0" applyNumberFormat="1" applyFont="1" applyFill="1" applyBorder="1" applyAlignment="1">
      <alignment horizontal="center"/>
    </xf>
    <xf numFmtId="0" fontId="212" fillId="0" borderId="66" xfId="0" applyFont="1" applyBorder="1"/>
    <xf numFmtId="0" fontId="168" fillId="0" borderId="0" xfId="0" applyNumberFormat="1" applyFont="1" applyFill="1" applyAlignment="1">
      <alignment horizontal="center"/>
    </xf>
    <xf numFmtId="0" fontId="214" fillId="0" borderId="0" xfId="0" applyNumberFormat="1" applyFont="1" applyFill="1" applyAlignment="1">
      <alignment horizontal="center"/>
    </xf>
    <xf numFmtId="0" fontId="215" fillId="0" borderId="0" xfId="0" applyNumberFormat="1" applyFont="1" applyFill="1" applyAlignment="1">
      <alignment horizontal="center"/>
    </xf>
    <xf numFmtId="0" fontId="215" fillId="0" borderId="0" xfId="0" applyNumberFormat="1" applyFont="1" applyFill="1" applyAlignment="1">
      <alignment horizontal="left"/>
    </xf>
    <xf numFmtId="228" fontId="215" fillId="0" borderId="0" xfId="0" applyNumberFormat="1" applyFont="1" applyFill="1" applyAlignment="1"/>
    <xf numFmtId="0" fontId="215" fillId="0" borderId="0" xfId="0" applyNumberFormat="1" applyFont="1" applyFill="1" applyAlignment="1"/>
    <xf numFmtId="41" fontId="209" fillId="0" borderId="0" xfId="0" applyNumberFormat="1" applyFont="1" applyFill="1" applyBorder="1" applyAlignment="1" applyProtection="1">
      <protection locked="0"/>
    </xf>
    <xf numFmtId="41" fontId="20" fillId="0" borderId="0" xfId="0" applyNumberFormat="1" applyFont="1" applyFill="1" applyBorder="1" applyAlignment="1" applyProtection="1">
      <protection locked="0"/>
    </xf>
    <xf numFmtId="169" fontId="20" fillId="0" borderId="0" xfId="0" applyNumberFormat="1" applyFont="1" applyFill="1" applyBorder="1" applyAlignment="1" applyProtection="1">
      <protection locked="0"/>
    </xf>
    <xf numFmtId="41" fontId="207" fillId="0" borderId="0" xfId="0" applyNumberFormat="1" applyFont="1" applyFill="1" applyBorder="1" applyAlignment="1" applyProtection="1">
      <protection locked="0"/>
    </xf>
    <xf numFmtId="0" fontId="215" fillId="0" borderId="0" xfId="0" quotePrefix="1" applyNumberFormat="1" applyFont="1" applyFill="1" applyAlignment="1">
      <alignment horizontal="left"/>
    </xf>
    <xf numFmtId="229" fontId="20" fillId="0" borderId="0" xfId="0" applyNumberFormat="1" applyFont="1" applyFill="1" applyBorder="1" applyAlignment="1" applyProtection="1">
      <protection locked="0"/>
    </xf>
    <xf numFmtId="42" fontId="20" fillId="0" borderId="0" xfId="0" applyNumberFormat="1" applyFont="1" applyFill="1" applyBorder="1" applyAlignment="1" applyProtection="1">
      <protection locked="0"/>
    </xf>
    <xf numFmtId="42" fontId="209" fillId="0" borderId="0" xfId="0" applyNumberFormat="1" applyFont="1" applyFill="1" applyBorder="1" applyAlignment="1" applyProtection="1">
      <protection locked="0"/>
    </xf>
    <xf numFmtId="10" fontId="209" fillId="0" borderId="0" xfId="0" applyNumberFormat="1" applyFont="1" applyFill="1" applyAlignment="1" applyProtection="1">
      <protection locked="0"/>
    </xf>
    <xf numFmtId="225" fontId="216" fillId="0" borderId="0" xfId="0" applyNumberFormat="1" applyFont="1" applyFill="1" applyAlignment="1" applyProtection="1">
      <alignment horizontal="left"/>
    </xf>
    <xf numFmtId="41" fontId="20" fillId="128" borderId="0" xfId="0" applyNumberFormat="1" applyFont="1" applyFill="1" applyAlignment="1" applyProtection="1">
      <protection locked="0"/>
    </xf>
    <xf numFmtId="164" fontId="0" fillId="128" borderId="0" xfId="1" applyNumberFormat="1" applyFont="1" applyFill="1"/>
    <xf numFmtId="43" fontId="0" fillId="0" borderId="66" xfId="42386" applyNumberFormat="1" applyFont="1" applyFill="1" applyBorder="1"/>
    <xf numFmtId="164" fontId="3" fillId="2" borderId="118" xfId="1" applyNumberFormat="1" applyFont="1" applyFill="1" applyBorder="1"/>
    <xf numFmtId="0" fontId="2" fillId="0" borderId="99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17" fillId="0" borderId="0" xfId="0" applyFont="1" applyFill="1" applyBorder="1" applyAlignment="1">
      <alignment horizontal="center"/>
    </xf>
    <xf numFmtId="219" fontId="5" fillId="0" borderId="75" xfId="0" applyNumberFormat="1" applyFont="1" applyFill="1" applyBorder="1" applyAlignment="1">
      <alignment horizontal="right"/>
    </xf>
    <xf numFmtId="41" fontId="0" fillId="0" borderId="77" xfId="0" applyNumberFormat="1" applyBorder="1"/>
    <xf numFmtId="41" fontId="0" fillId="130" borderId="76" xfId="0" applyNumberFormat="1" applyFill="1" applyBorder="1"/>
    <xf numFmtId="9" fontId="189" fillId="0" borderId="0" xfId="0" applyNumberFormat="1" applyFont="1" applyAlignment="1">
      <alignment horizontal="center"/>
    </xf>
    <xf numFmtId="41" fontId="182" fillId="0" borderId="77" xfId="0" applyNumberFormat="1" applyFont="1" applyBorder="1"/>
    <xf numFmtId="41" fontId="182" fillId="0" borderId="0" xfId="0" applyNumberFormat="1" applyFont="1" applyBorder="1"/>
    <xf numFmtId="9" fontId="218" fillId="0" borderId="0" xfId="0" applyNumberFormat="1" applyFont="1" applyAlignment="1">
      <alignment horizontal="center"/>
    </xf>
    <xf numFmtId="219" fontId="5" fillId="123" borderId="75" xfId="0" applyNumberFormat="1" applyFont="1" applyFill="1" applyBorder="1" applyAlignment="1">
      <alignment horizontal="right"/>
    </xf>
    <xf numFmtId="41" fontId="182" fillId="123" borderId="77" xfId="0" applyNumberFormat="1" applyFont="1" applyFill="1" applyBorder="1"/>
    <xf numFmtId="41" fontId="182" fillId="123" borderId="0" xfId="0" applyNumberFormat="1" applyFont="1" applyFill="1" applyBorder="1"/>
    <xf numFmtId="41" fontId="0" fillId="123" borderId="76" xfId="0" applyNumberFormat="1" applyFill="1" applyBorder="1"/>
    <xf numFmtId="9" fontId="218" fillId="123" borderId="0" xfId="0" applyNumberFormat="1" applyFont="1" applyFill="1" applyAlignment="1">
      <alignment horizontal="center"/>
    </xf>
    <xf numFmtId="41" fontId="182" fillId="0" borderId="119" xfId="0" applyNumberFormat="1" applyFont="1" applyBorder="1"/>
    <xf numFmtId="41" fontId="182" fillId="0" borderId="10" xfId="0" applyNumberFormat="1" applyFont="1" applyBorder="1"/>
    <xf numFmtId="41" fontId="0" fillId="130" borderId="120" xfId="0" applyNumberFormat="1" applyFill="1" applyBorder="1"/>
    <xf numFmtId="219" fontId="193" fillId="0" borderId="0" xfId="0" applyNumberFormat="1" applyFont="1" applyFill="1" applyBorder="1" applyAlignment="1">
      <alignment horizontal="right"/>
    </xf>
    <xf numFmtId="230" fontId="199" fillId="0" borderId="0" xfId="0" applyNumberFormat="1" applyFont="1"/>
    <xf numFmtId="0" fontId="189" fillId="0" borderId="0" xfId="0" applyFont="1"/>
    <xf numFmtId="219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204" fillId="131" borderId="0" xfId="0" applyFont="1" applyFill="1"/>
    <xf numFmtId="219" fontId="23" fillId="0" borderId="70" xfId="0" applyNumberFormat="1" applyFont="1" applyFill="1" applyBorder="1" applyAlignment="1">
      <alignment horizontal="left"/>
    </xf>
    <xf numFmtId="44" fontId="3" fillId="2" borderId="0" xfId="42387" applyNumberFormat="1" applyAlignment="1"/>
    <xf numFmtId="6" fontId="3" fillId="2" borderId="0" xfId="42387" applyNumberFormat="1" applyAlignment="1"/>
    <xf numFmtId="41" fontId="3" fillId="2" borderId="0" xfId="42387" applyNumberFormat="1" applyAlignment="1"/>
    <xf numFmtId="173" fontId="3" fillId="2" borderId="0" xfId="42387" applyNumberFormat="1" applyAlignment="1">
      <alignment horizontal="left"/>
    </xf>
    <xf numFmtId="165" fontId="3" fillId="2" borderId="0" xfId="42387" applyNumberFormat="1" applyAlignment="1">
      <alignment horizontal="left"/>
    </xf>
    <xf numFmtId="0" fontId="3" fillId="2" borderId="0" xfId="42387"/>
    <xf numFmtId="0" fontId="23" fillId="0" borderId="121" xfId="0" applyNumberFormat="1" applyFont="1" applyBorder="1" applyAlignment="1">
      <alignment horizontal="center"/>
    </xf>
    <xf numFmtId="0" fontId="23" fillId="0" borderId="122" xfId="0" applyNumberFormat="1" applyFont="1" applyBorder="1" applyAlignment="1">
      <alignment horizontal="centerContinuous" vertical="center"/>
    </xf>
    <xf numFmtId="0" fontId="23" fillId="0" borderId="123" xfId="0" applyNumberFormat="1" applyFont="1" applyBorder="1" applyAlignment="1">
      <alignment horizontal="centerContinuous" vertical="center"/>
    </xf>
    <xf numFmtId="0" fontId="23" fillId="0" borderId="124" xfId="0" applyNumberFormat="1" applyFont="1" applyBorder="1" applyAlignment="1">
      <alignment horizontal="centerContinuous" vertical="center"/>
    </xf>
    <xf numFmtId="173" fontId="23" fillId="0" borderId="125" xfId="0" applyNumberFormat="1" applyFont="1" applyBorder="1" applyAlignment="1">
      <alignment horizontal="center"/>
    </xf>
    <xf numFmtId="173" fontId="23" fillId="0" borderId="126" xfId="0" applyNumberFormat="1" applyFont="1" applyBorder="1" applyAlignment="1">
      <alignment horizontal="center"/>
    </xf>
    <xf numFmtId="0" fontId="23" fillId="0" borderId="127" xfId="0" applyNumberFormat="1" applyFont="1" applyBorder="1" applyAlignment="1">
      <alignment horizontal="center"/>
    </xf>
    <xf numFmtId="10" fontId="23" fillId="0" borderId="128" xfId="0" applyNumberFormat="1" applyFont="1" applyFill="1" applyBorder="1" applyAlignment="1">
      <alignment horizontal="center"/>
    </xf>
    <xf numFmtId="173" fontId="23" fillId="0" borderId="129" xfId="0" applyNumberFormat="1" applyFont="1" applyFill="1" applyBorder="1" applyAlignment="1">
      <alignment horizontal="center"/>
    </xf>
    <xf numFmtId="10" fontId="23" fillId="0" borderId="99" xfId="0" applyNumberFormat="1" applyFont="1" applyFill="1" applyBorder="1" applyAlignment="1">
      <alignment horizontal="center"/>
    </xf>
    <xf numFmtId="0" fontId="5" fillId="0" borderId="127" xfId="0" applyNumberFormat="1" applyFont="1" applyBorder="1" applyAlignment="1"/>
    <xf numFmtId="0" fontId="23" fillId="0" borderId="130" xfId="0" applyNumberFormat="1" applyFont="1" applyBorder="1" applyAlignment="1">
      <alignment horizontal="center"/>
    </xf>
    <xf numFmtId="173" fontId="23" fillId="0" borderId="131" xfId="0" quotePrefix="1" applyNumberFormat="1" applyFont="1" applyFill="1" applyBorder="1" applyAlignment="1">
      <alignment horizontal="center"/>
    </xf>
    <xf numFmtId="219" fontId="5" fillId="0" borderId="6" xfId="0" applyNumberFormat="1" applyFont="1" applyFill="1" applyBorder="1" applyAlignment="1">
      <alignment horizontal="right"/>
    </xf>
    <xf numFmtId="41" fontId="219" fillId="0" borderId="0" xfId="0" applyNumberFormat="1" applyFont="1" applyBorder="1" applyAlignment="1"/>
    <xf numFmtId="164" fontId="219" fillId="0" borderId="0" xfId="0" applyNumberFormat="1" applyFont="1" applyBorder="1" applyAlignment="1"/>
    <xf numFmtId="41" fontId="219" fillId="0" borderId="0" xfId="0" applyNumberFormat="1" applyFont="1" applyFill="1" applyBorder="1" applyAlignment="1"/>
    <xf numFmtId="41" fontId="5" fillId="0" borderId="0" xfId="0" applyNumberFormat="1" applyFont="1" applyBorder="1" applyAlignment="1"/>
    <xf numFmtId="164" fontId="5" fillId="0" borderId="0" xfId="0" applyNumberFormat="1" applyFont="1" applyAlignment="1"/>
    <xf numFmtId="219" fontId="5" fillId="126" borderId="6" xfId="0" applyNumberFormat="1" applyFont="1" applyFill="1" applyBorder="1" applyAlignment="1">
      <alignment horizontal="right"/>
    </xf>
    <xf numFmtId="41" fontId="5" fillId="126" borderId="0" xfId="0" applyNumberFormat="1" applyFont="1" applyFill="1" applyBorder="1" applyAlignment="1"/>
    <xf numFmtId="220" fontId="0" fillId="0" borderId="0" xfId="0" applyNumberFormat="1" applyFont="1" applyFill="1" applyBorder="1"/>
    <xf numFmtId="167" fontId="0" fillId="0" borderId="0" xfId="0" applyNumberFormat="1"/>
    <xf numFmtId="9" fontId="0" fillId="0" borderId="0" xfId="0" applyNumberFormat="1" applyFont="1"/>
    <xf numFmtId="44" fontId="3" fillId="2" borderId="0" xfId="42387" applyNumberFormat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23" fillId="0" borderId="132" xfId="0" applyNumberFormat="1" applyFont="1" applyBorder="1" applyAlignment="1">
      <alignment horizontal="centerContinuous" vertical="center"/>
    </xf>
    <xf numFmtId="41" fontId="5" fillId="0" borderId="134" xfId="0" applyNumberFormat="1" applyFont="1" applyBorder="1" applyAlignment="1"/>
    <xf numFmtId="41" fontId="5" fillId="0" borderId="30" xfId="0" applyNumberFormat="1" applyFont="1" applyBorder="1" applyAlignment="1"/>
    <xf numFmtId="41" fontId="219" fillId="0" borderId="70" xfId="0" applyNumberFormat="1" applyFont="1" applyBorder="1" applyAlignment="1"/>
    <xf numFmtId="164" fontId="219" fillId="0" borderId="70" xfId="0" applyNumberFormat="1" applyFont="1" applyBorder="1" applyAlignment="1"/>
    <xf numFmtId="41" fontId="219" fillId="0" borderId="70" xfId="0" applyNumberFormat="1" applyFont="1" applyFill="1" applyBorder="1" applyAlignment="1"/>
    <xf numFmtId="41" fontId="5" fillId="0" borderId="30" xfId="0" applyNumberFormat="1" applyFont="1" applyFill="1" applyBorder="1" applyAlignment="1"/>
    <xf numFmtId="219" fontId="5" fillId="126" borderId="0" xfId="0" applyNumberFormat="1" applyFont="1" applyFill="1" applyBorder="1" applyAlignment="1">
      <alignment horizontal="right"/>
    </xf>
    <xf numFmtId="41" fontId="5" fillId="126" borderId="30" xfId="0" applyNumberFormat="1" applyFont="1" applyFill="1" applyBorder="1" applyAlignment="1"/>
    <xf numFmtId="41" fontId="5" fillId="0" borderId="90" xfId="0" applyNumberFormat="1" applyFont="1" applyFill="1" applyBorder="1" applyAlignment="1"/>
    <xf numFmtId="41" fontId="5" fillId="0" borderId="90" xfId="0" applyNumberFormat="1" applyFont="1" applyBorder="1" applyAlignment="1"/>
    <xf numFmtId="164" fontId="5" fillId="0" borderId="90" xfId="0" applyNumberFormat="1" applyFont="1" applyFill="1" applyBorder="1" applyAlignment="1"/>
    <xf numFmtId="41" fontId="5" fillId="0" borderId="91" xfId="0" applyNumberFormat="1" applyFont="1" applyFill="1" applyBorder="1" applyAlignment="1"/>
    <xf numFmtId="41" fontId="5" fillId="0" borderId="133" xfId="0" applyNumberFormat="1" applyFont="1" applyBorder="1" applyAlignment="1"/>
    <xf numFmtId="164" fontId="204" fillId="0" borderId="135" xfId="0" applyNumberFormat="1" applyFont="1" applyBorder="1"/>
    <xf numFmtId="0" fontId="222" fillId="0" borderId="0" xfId="0" applyFont="1" applyAlignment="1">
      <alignment horizontal="right"/>
    </xf>
    <xf numFmtId="10" fontId="0" fillId="0" borderId="0" xfId="0" applyNumberFormat="1" applyFont="1"/>
    <xf numFmtId="0" fontId="223" fillId="0" borderId="0" xfId="0" applyFont="1" applyAlignment="1">
      <alignment horizontal="center"/>
    </xf>
    <xf numFmtId="0" fontId="222" fillId="0" borderId="0" xfId="0" applyFont="1" applyAlignment="1">
      <alignment horizontal="center"/>
    </xf>
    <xf numFmtId="17" fontId="2" fillId="0" borderId="0" xfId="0" applyNumberFormat="1" applyFont="1"/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4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164" fontId="0" fillId="0" borderId="2" xfId="0" applyNumberFormat="1" applyFont="1" applyBorder="1"/>
    <xf numFmtId="0" fontId="0" fillId="0" borderId="0" xfId="0" applyFont="1" applyBorder="1"/>
    <xf numFmtId="0" fontId="222" fillId="0" borderId="0" xfId="0" applyFont="1" applyAlignment="1">
      <alignment horizontal="left"/>
    </xf>
    <xf numFmtId="164" fontId="0" fillId="0" borderId="0" xfId="0" quotePrefix="1" applyNumberFormat="1" applyFont="1"/>
    <xf numFmtId="164" fontId="0" fillId="126" borderId="0" xfId="0" applyNumberFormat="1" applyFont="1" applyFill="1"/>
    <xf numFmtId="222" fontId="199" fillId="0" borderId="0" xfId="0" applyNumberFormat="1" applyFont="1"/>
    <xf numFmtId="0" fontId="225" fillId="0" borderId="0" xfId="0" applyFont="1"/>
    <xf numFmtId="0" fontId="3" fillId="2" borderId="0" xfId="42387" applyAlignment="1">
      <alignment horizontal="center"/>
    </xf>
    <xf numFmtId="41" fontId="3" fillId="2" borderId="0" xfId="42387" applyNumberFormat="1"/>
    <xf numFmtId="41" fontId="3" fillId="2" borderId="0" xfId="42387" applyNumberFormat="1" applyAlignment="1">
      <alignment horizontal="center"/>
    </xf>
    <xf numFmtId="17" fontId="5" fillId="0" borderId="66" xfId="0" applyNumberFormat="1" applyFont="1" applyFill="1" applyBorder="1" applyAlignment="1">
      <alignment horizontal="center"/>
    </xf>
    <xf numFmtId="41" fontId="5" fillId="0" borderId="66" xfId="0" applyNumberFormat="1" applyFont="1" applyFill="1" applyBorder="1" applyAlignment="1">
      <alignment horizontal="center"/>
    </xf>
    <xf numFmtId="37" fontId="5" fillId="0" borderId="66" xfId="0" applyNumberFormat="1" applyFont="1" applyFill="1" applyBorder="1" applyAlignment="1">
      <alignment horizontal="center"/>
    </xf>
    <xf numFmtId="41" fontId="5" fillId="0" borderId="66" xfId="0" applyNumberFormat="1" applyFont="1" applyFill="1" applyBorder="1" applyAlignment="1">
      <alignment horizontal="left"/>
    </xf>
    <xf numFmtId="173" fontId="5" fillId="0" borderId="66" xfId="0" applyNumberFormat="1" applyFont="1" applyFill="1" applyBorder="1" applyAlignment="1">
      <alignment horizontal="left"/>
    </xf>
    <xf numFmtId="173" fontId="193" fillId="0" borderId="66" xfId="0" applyNumberFormat="1" applyFont="1" applyFill="1" applyBorder="1" applyAlignment="1">
      <alignment horizontal="right"/>
    </xf>
    <xf numFmtId="17" fontId="0" fillId="0" borderId="84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83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3" xfId="0" applyBorder="1" applyAlignment="1">
      <alignment horizontal="center"/>
    </xf>
  </cellXfs>
  <cellStyles count="42388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" xfId="42387" builtinId="27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" xfId="42386" builtinId="6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CCFF33"/>
      <color rgb="FF0000FF"/>
      <color rgb="FFFFCCFF"/>
      <color rgb="FF00FFFF"/>
      <color rgb="FFFF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52</xdr:row>
      <xdr:rowOff>123825</xdr:rowOff>
    </xdr:from>
    <xdr:to>
      <xdr:col>16</xdr:col>
      <xdr:colOff>179297</xdr:colOff>
      <xdr:row>60</xdr:row>
      <xdr:rowOff>142682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9566275"/>
          <a:ext cx="14057222" cy="1492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Y27"/>
  <sheetViews>
    <sheetView tabSelected="1" zoomScale="60" zoomScaleNormal="6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C31" sqref="C31"/>
    </sheetView>
  </sheetViews>
  <sheetFormatPr defaultRowHeight="15"/>
  <cols>
    <col min="1" max="1" width="7.7109375" customWidth="1"/>
    <col min="2" max="2" width="60" bestFit="1" customWidth="1"/>
    <col min="3" max="3" width="12.7109375" customWidth="1"/>
    <col min="4" max="4" width="13.42578125" bestFit="1" customWidth="1"/>
    <col min="5" max="5" width="16" customWidth="1"/>
    <col min="6" max="7" width="12.7109375" customWidth="1"/>
    <col min="8" max="8" width="12.85546875" bestFit="1" customWidth="1"/>
    <col min="9" max="9" width="12.7109375" customWidth="1"/>
    <col min="10" max="10" width="11.85546875" bestFit="1" customWidth="1"/>
    <col min="11" max="17" width="13.28515625" customWidth="1"/>
    <col min="19" max="25" width="12.85546875" customWidth="1"/>
  </cols>
  <sheetData>
    <row r="1" spans="1:25" ht="21">
      <c r="A1" s="312" t="s">
        <v>223</v>
      </c>
    </row>
    <row r="2" spans="1:25" ht="21">
      <c r="A2" s="312" t="s">
        <v>500</v>
      </c>
    </row>
    <row r="3" spans="1:25" ht="21">
      <c r="A3" s="312" t="s">
        <v>118</v>
      </c>
      <c r="B3" s="161"/>
      <c r="C3" s="133" t="s">
        <v>135</v>
      </c>
      <c r="D3" s="134"/>
      <c r="E3" s="134"/>
      <c r="F3" s="134"/>
      <c r="G3" s="134"/>
      <c r="H3" s="134"/>
      <c r="I3" s="134"/>
      <c r="J3" s="165" t="s">
        <v>136</v>
      </c>
      <c r="K3" s="133" t="s">
        <v>16</v>
      </c>
      <c r="L3" s="134"/>
      <c r="M3" s="134"/>
      <c r="N3" s="134"/>
      <c r="O3" s="134"/>
      <c r="P3" s="134"/>
      <c r="Q3" s="134"/>
      <c r="R3" s="165" t="s">
        <v>137</v>
      </c>
      <c r="S3" s="133" t="s">
        <v>15</v>
      </c>
      <c r="T3" s="134"/>
      <c r="U3" s="134"/>
      <c r="V3" s="134"/>
      <c r="W3" s="134"/>
      <c r="X3" s="134"/>
      <c r="Y3" s="134"/>
    </row>
    <row r="4" spans="1:25">
      <c r="B4" s="132"/>
      <c r="C4" s="131"/>
      <c r="E4" s="132"/>
      <c r="F4" s="131"/>
      <c r="K4" s="164"/>
      <c r="M4" s="132"/>
      <c r="N4" s="131"/>
      <c r="U4" s="132"/>
      <c r="V4" s="131"/>
    </row>
    <row r="5" spans="1:25" ht="17.25">
      <c r="B5" s="130"/>
      <c r="C5" s="235" t="s">
        <v>104</v>
      </c>
      <c r="D5" s="236"/>
      <c r="E5" s="236"/>
      <c r="F5" s="162" t="s">
        <v>134</v>
      </c>
      <c r="G5" s="163"/>
      <c r="H5" s="163"/>
      <c r="I5" s="163"/>
      <c r="K5" s="235" t="s">
        <v>104</v>
      </c>
      <c r="L5" s="236"/>
      <c r="M5" s="236"/>
      <c r="N5" s="162" t="s">
        <v>134</v>
      </c>
      <c r="O5" s="163"/>
      <c r="P5" s="163"/>
      <c r="Q5" s="163"/>
      <c r="S5" s="235" t="s">
        <v>104</v>
      </c>
      <c r="T5" s="236"/>
      <c r="U5" s="236"/>
      <c r="V5" s="162" t="s">
        <v>134</v>
      </c>
      <c r="W5" s="163"/>
      <c r="X5" s="163"/>
      <c r="Y5" s="163"/>
    </row>
    <row r="6" spans="1:25" ht="45">
      <c r="B6" s="130"/>
      <c r="C6" s="160" t="s">
        <v>203</v>
      </c>
      <c r="D6" s="160" t="s">
        <v>99</v>
      </c>
      <c r="E6" s="160" t="s">
        <v>133</v>
      </c>
      <c r="F6" s="160" t="s">
        <v>101</v>
      </c>
      <c r="G6" s="160" t="s">
        <v>132</v>
      </c>
      <c r="H6" s="160" t="s">
        <v>102</v>
      </c>
      <c r="I6" s="160" t="s">
        <v>138</v>
      </c>
      <c r="J6" s="328" t="s">
        <v>173</v>
      </c>
      <c r="K6" s="160" t="s">
        <v>98</v>
      </c>
      <c r="L6" s="160" t="s">
        <v>99</v>
      </c>
      <c r="M6" s="160" t="s">
        <v>133</v>
      </c>
      <c r="N6" s="160" t="s">
        <v>101</v>
      </c>
      <c r="O6" s="160" t="s">
        <v>132</v>
      </c>
      <c r="P6" s="160" t="s">
        <v>102</v>
      </c>
      <c r="Q6" s="160" t="s">
        <v>103</v>
      </c>
      <c r="S6" s="160" t="s">
        <v>98</v>
      </c>
      <c r="T6" s="160" t="s">
        <v>99</v>
      </c>
      <c r="U6" s="160" t="s">
        <v>133</v>
      </c>
      <c r="V6" s="160" t="s">
        <v>101</v>
      </c>
      <c r="W6" s="160" t="s">
        <v>132</v>
      </c>
      <c r="X6" s="160" t="s">
        <v>102</v>
      </c>
      <c r="Y6" s="160" t="s">
        <v>103</v>
      </c>
    </row>
    <row r="7" spans="1:25" ht="20.25">
      <c r="A7" s="126">
        <v>1</v>
      </c>
      <c r="B7" s="303" t="s">
        <v>215</v>
      </c>
      <c r="C7" s="6" t="s">
        <v>3</v>
      </c>
      <c r="D7" s="6" t="s">
        <v>4</v>
      </c>
      <c r="E7" s="6" t="s">
        <v>220</v>
      </c>
      <c r="F7" s="6" t="s">
        <v>10</v>
      </c>
      <c r="G7" s="6" t="s">
        <v>221</v>
      </c>
      <c r="H7" s="6" t="s">
        <v>7</v>
      </c>
      <c r="I7" s="6" t="s">
        <v>222</v>
      </c>
      <c r="J7" s="328" t="s">
        <v>347</v>
      </c>
    </row>
    <row r="8" spans="1:25">
      <c r="A8" s="126">
        <f>+A7+1</f>
        <v>2</v>
      </c>
      <c r="B8" s="127" t="s">
        <v>93</v>
      </c>
      <c r="E8" s="310"/>
      <c r="F8" s="310"/>
      <c r="G8" s="83"/>
      <c r="J8" s="328" t="s">
        <v>348</v>
      </c>
      <c r="K8" s="309"/>
      <c r="O8" s="83"/>
      <c r="W8" s="83"/>
    </row>
    <row r="9" spans="1:25">
      <c r="A9" s="126">
        <f t="shared" ref="A9:A26" si="0">+A8+1</f>
        <v>3</v>
      </c>
      <c r="B9" s="128" t="s">
        <v>97</v>
      </c>
      <c r="C9" s="4">
        <f>AMI!D41</f>
        <v>59315428.521666653</v>
      </c>
      <c r="D9" s="4">
        <f>AMI!D30-AMI!D41</f>
        <v>32546392.778333344</v>
      </c>
      <c r="E9" s="4">
        <f>SUM(C9:D9)</f>
        <v>91861821.299999997</v>
      </c>
      <c r="F9" s="4">
        <f>'RY Pro Forma El'!P59</f>
        <v>37104818.019999996</v>
      </c>
      <c r="G9" s="77">
        <f>SUM(E9:F9)</f>
        <v>128966639.31999999</v>
      </c>
      <c r="H9" s="4">
        <f>AMI_Forecast!R47</f>
        <v>107893048.38869369</v>
      </c>
      <c r="I9" s="4">
        <f>SUM(G9:H9)</f>
        <v>236859687.70869368</v>
      </c>
      <c r="J9" s="327">
        <f>'Amounts in Attrition'!E6-I9</f>
        <v>0</v>
      </c>
      <c r="K9" s="4">
        <f>AMI!B41</f>
        <v>43086547.452637523</v>
      </c>
      <c r="L9" s="4">
        <f>AMI!B30-AMI!B41</f>
        <v>22874029.563957736</v>
      </c>
      <c r="M9" s="4">
        <f>SUM(K9:L9)</f>
        <v>65960577.016595259</v>
      </c>
      <c r="N9" s="4">
        <f>'RY Pro Forma El'!N59</f>
        <v>24638984.73</v>
      </c>
      <c r="O9" s="77">
        <f>SUM(M9:N9)</f>
        <v>90599561.746595263</v>
      </c>
      <c r="P9" s="4">
        <f>AMI_Forecast!S47</f>
        <v>77471659.358420178</v>
      </c>
      <c r="Q9" s="4">
        <f>SUM(O9:P9)</f>
        <v>168071221.10501546</v>
      </c>
      <c r="S9" s="4">
        <f>AMI!C41</f>
        <v>16228881.069029139</v>
      </c>
      <c r="T9" s="4">
        <f>AMI!C30-AMI!C41</f>
        <v>9672363.2143755984</v>
      </c>
      <c r="U9" s="4">
        <f>SUM(S9:T9)</f>
        <v>25901244.283404738</v>
      </c>
      <c r="V9" s="4">
        <f>'RY Pro Forma El'!O59</f>
        <v>12465833.289999997</v>
      </c>
      <c r="W9" s="77">
        <f>SUM(U9:V9)</f>
        <v>38367077.573404737</v>
      </c>
      <c r="X9" s="4">
        <f>AMI_Forecast!T47</f>
        <v>30421389.030273482</v>
      </c>
      <c r="Y9" s="4">
        <f>SUM(W9:X9)</f>
        <v>68788466.603678226</v>
      </c>
    </row>
    <row r="10" spans="1:25">
      <c r="A10" s="126">
        <f t="shared" si="0"/>
        <v>4</v>
      </c>
      <c r="B10" s="128" t="s">
        <v>217</v>
      </c>
      <c r="C10" s="4">
        <f>AMI!G41</f>
        <v>-4096611.8529834934</v>
      </c>
      <c r="D10" s="4">
        <f>AMI!G30-AMI!G41</f>
        <v>-4869446.8981385082</v>
      </c>
      <c r="E10" s="4">
        <f t="shared" ref="E10:E11" si="1">SUM(C10:D10)</f>
        <v>-8966058.7511220016</v>
      </c>
      <c r="F10" s="4">
        <f>'RY Pro Forma El'!P64</f>
        <v>-3159653.7031499995</v>
      </c>
      <c r="G10" s="77">
        <f>SUM(E10:F10)</f>
        <v>-12125712.454272002</v>
      </c>
      <c r="H10" s="4">
        <f>+I10-G10</f>
        <v>-25406587.996779427</v>
      </c>
      <c r="I10" s="4">
        <f>AMI_Forecast!P42</f>
        <v>-37532300.451051429</v>
      </c>
      <c r="J10" s="327">
        <f>'Amounts in Attrition'!E7-I10</f>
        <v>0</v>
      </c>
      <c r="K10" s="4">
        <f>AMI!E41</f>
        <v>-2800433.4436958949</v>
      </c>
      <c r="L10" s="4">
        <f>AMI!E30-AMI!E41</f>
        <v>-3347262.1807476147</v>
      </c>
      <c r="M10" s="4">
        <f t="shared" ref="M10:M11" si="2">SUM(K10:L10)</f>
        <v>-6147695.6244435096</v>
      </c>
      <c r="N10" s="4">
        <f>'RY Pro Forma El'!N64</f>
        <v>-2140347.6892875</v>
      </c>
      <c r="O10" s="77">
        <f>SUM(M10:N10)</f>
        <v>-8288043.3137310091</v>
      </c>
      <c r="P10" s="4">
        <f>+Q10-O10</f>
        <v>-18661696.626941934</v>
      </c>
      <c r="Q10" s="4">
        <f>AMI_Forecast!P45</f>
        <v>-26949739.940672945</v>
      </c>
      <c r="S10" s="4">
        <f>AMI!F41</f>
        <v>-1296178.4092875994</v>
      </c>
      <c r="T10" s="4">
        <f>AMI!F30-AMI!F41</f>
        <v>-1522184.717390893</v>
      </c>
      <c r="U10" s="4">
        <f t="shared" ref="U10:U11" si="3">SUM(S10:T10)</f>
        <v>-2818363.1266784924</v>
      </c>
      <c r="V10" s="4">
        <f>'RY Pro Forma El'!O64</f>
        <v>-1019306.0138624996</v>
      </c>
      <c r="W10" s="77">
        <f>SUM(U10:V10)</f>
        <v>-3837669.1405409919</v>
      </c>
      <c r="X10" s="4">
        <f>+Y10-W10</f>
        <v>-6744891.3698374899</v>
      </c>
      <c r="Y10" s="4">
        <f>AMI_Forecast!P48</f>
        <v>-10582560.510378482</v>
      </c>
    </row>
    <row r="11" spans="1:25">
      <c r="A11" s="126">
        <f t="shared" si="0"/>
        <v>5</v>
      </c>
      <c r="B11" s="128" t="s">
        <v>218</v>
      </c>
      <c r="C11" s="4">
        <f>AMI!J41</f>
        <v>-4088207.8413700368</v>
      </c>
      <c r="D11" s="4">
        <f>AMI!J30-AMI!J41</f>
        <v>-1971973.568570327</v>
      </c>
      <c r="E11" s="4">
        <f t="shared" si="1"/>
        <v>-6060181.4099403638</v>
      </c>
      <c r="F11" s="4">
        <f>'DFIT Pro forma El'!L19</f>
        <v>-2574128.899867021</v>
      </c>
      <c r="G11" s="77">
        <f>SUM(E11:F11)</f>
        <v>-8634310.3098073844</v>
      </c>
      <c r="H11" s="4">
        <f>+I11-G11</f>
        <v>-2442809.0678149797</v>
      </c>
      <c r="I11" s="12">
        <f>+'Electric Consol'!L25+'Gas Consol'!L25</f>
        <v>-11077119.377622364</v>
      </c>
      <c r="J11" s="327">
        <f>'Amounts in Attrition'!E8-I11</f>
        <v>0</v>
      </c>
      <c r="K11" s="4">
        <f>AMI!H41</f>
        <v>-2798356.0552379121</v>
      </c>
      <c r="L11" s="4">
        <f>AMI!H30-AMI!H41</f>
        <v>-1396816.7467274587</v>
      </c>
      <c r="M11" s="4">
        <f t="shared" si="2"/>
        <v>-4195172.8019653708</v>
      </c>
      <c r="N11" s="4">
        <f>'DFIT Pro forma El'!L17</f>
        <v>-1701440.8697030814</v>
      </c>
      <c r="O11" s="77">
        <f>SUM(M11:N11)</f>
        <v>-5896613.6716684522</v>
      </c>
      <c r="P11" s="4">
        <f>+Q11-O11</f>
        <v>-2924113.307107727</v>
      </c>
      <c r="Q11" s="12">
        <f>+'Electric Consol'!L25</f>
        <v>-8820726.9787761793</v>
      </c>
      <c r="S11" s="4">
        <f>AMI!I41</f>
        <v>-1289851.786132125</v>
      </c>
      <c r="T11" s="4">
        <f>AMI!I30-AMI!I41</f>
        <v>-575156.82184286811</v>
      </c>
      <c r="U11" s="4">
        <f t="shared" si="3"/>
        <v>-1865008.6079749931</v>
      </c>
      <c r="V11" s="4">
        <f>'DFIT Pro forma El'!L18</f>
        <v>-872688.03016393958</v>
      </c>
      <c r="W11" s="77">
        <f>SUM(U11:V11)</f>
        <v>-2737696.6381389326</v>
      </c>
      <c r="X11" s="4">
        <f>+Y11-W11</f>
        <v>481304.23929274734</v>
      </c>
      <c r="Y11" s="12">
        <f>+'Gas Consol'!L25</f>
        <v>-2256392.3988461853</v>
      </c>
    </row>
    <row r="12" spans="1:25">
      <c r="A12" s="126">
        <f t="shared" si="0"/>
        <v>6</v>
      </c>
      <c r="B12" s="304" t="s">
        <v>212</v>
      </c>
      <c r="C12" s="306">
        <f t="shared" ref="C12:I12" si="4">+C9+C10+C11</f>
        <v>51130608.827313118</v>
      </c>
      <c r="D12" s="306">
        <f t="shared" si="4"/>
        <v>25704972.311624508</v>
      </c>
      <c r="E12" s="306">
        <f t="shared" si="4"/>
        <v>76835581.138937637</v>
      </c>
      <c r="F12" s="306">
        <f t="shared" si="4"/>
        <v>31371035.416982979</v>
      </c>
      <c r="G12" s="306">
        <f t="shared" si="4"/>
        <v>108206616.5559206</v>
      </c>
      <c r="H12" s="306">
        <f t="shared" si="4"/>
        <v>80043651.324099287</v>
      </c>
      <c r="I12" s="306">
        <f t="shared" si="4"/>
        <v>188250267.8800199</v>
      </c>
      <c r="J12" s="4"/>
      <c r="K12" s="306">
        <f>SUM(K9:K11)</f>
        <v>37487757.953703716</v>
      </c>
      <c r="L12" s="306">
        <f>SUM(L9:L11)</f>
        <v>18129950.636482663</v>
      </c>
      <c r="M12" s="306">
        <f>SUM(M9:M11)</f>
        <v>55617708.59018638</v>
      </c>
      <c r="N12" s="306">
        <f t="shared" ref="N12:Q12" si="5">SUM(N9:N11)</f>
        <v>20797196.171009421</v>
      </c>
      <c r="O12" s="306">
        <f t="shared" si="5"/>
        <v>76414904.761195794</v>
      </c>
      <c r="P12" s="306">
        <f t="shared" si="5"/>
        <v>55885849.42437052</v>
      </c>
      <c r="Q12" s="306">
        <f t="shared" si="5"/>
        <v>132300754.18556634</v>
      </c>
      <c r="S12" s="306">
        <f t="shared" ref="S12" si="6">+S9+S10+S11</f>
        <v>13642850.873609414</v>
      </c>
      <c r="T12" s="306">
        <f>SUM(T9:T11)</f>
        <v>7575021.6751418374</v>
      </c>
      <c r="U12" s="306">
        <f>SUM(U9:U11)</f>
        <v>21217872.54875125</v>
      </c>
      <c r="V12" s="306">
        <f t="shared" ref="V12:Y12" si="7">SUM(V9:V11)</f>
        <v>10573839.245973557</v>
      </c>
      <c r="W12" s="306">
        <f t="shared" si="7"/>
        <v>31791711.794724811</v>
      </c>
      <c r="X12" s="306">
        <f t="shared" si="7"/>
        <v>24157801.899728741</v>
      </c>
      <c r="Y12" s="306">
        <f t="shared" si="7"/>
        <v>55949513.69445356</v>
      </c>
    </row>
    <row r="13" spans="1:25">
      <c r="A13" s="126">
        <f t="shared" si="0"/>
        <v>7</v>
      </c>
      <c r="B13" s="311"/>
    </row>
    <row r="14" spans="1:25">
      <c r="A14" s="126">
        <f t="shared" si="0"/>
        <v>8</v>
      </c>
      <c r="B14" s="127" t="s">
        <v>94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S14" s="4"/>
      <c r="T14" s="4"/>
      <c r="U14" s="4"/>
      <c r="V14" s="4"/>
      <c r="W14" s="4"/>
      <c r="X14" s="4"/>
      <c r="Y14" s="4"/>
    </row>
    <row r="15" spans="1:25">
      <c r="A15" s="126">
        <f t="shared" si="0"/>
        <v>9</v>
      </c>
      <c r="B15" s="128" t="s">
        <v>208</v>
      </c>
      <c r="C15" s="4">
        <v>0</v>
      </c>
      <c r="D15" s="4">
        <v>0</v>
      </c>
      <c r="E15" s="4">
        <f t="shared" ref="E15" si="8">SUM(C15:D15)</f>
        <v>0</v>
      </c>
      <c r="F15" s="4">
        <f>'AMI Deferral El'!L5</f>
        <v>16330211.952357313</v>
      </c>
      <c r="G15" s="77">
        <f t="shared" ref="G15" si="9">SUM(E15:F15)</f>
        <v>16330211.952357313</v>
      </c>
      <c r="H15" s="4"/>
      <c r="I15" s="4">
        <f t="shared" ref="I15" si="10">SUM(G15:H15)</f>
        <v>16330211.952357313</v>
      </c>
      <c r="J15" s="327">
        <f>J16</f>
        <v>0</v>
      </c>
      <c r="K15" s="4">
        <v>0</v>
      </c>
      <c r="L15" s="4">
        <v>0</v>
      </c>
      <c r="M15" s="4">
        <f t="shared" ref="M15" si="11">SUM(K15:L15)</f>
        <v>0</v>
      </c>
      <c r="N15" s="4">
        <f>'AMI Deferral El'!L3</f>
        <v>11304151.202868855</v>
      </c>
      <c r="O15" s="77">
        <f t="shared" ref="O15" si="12">SUM(M15:N15)</f>
        <v>11304151.202868855</v>
      </c>
      <c r="P15" s="4"/>
      <c r="Q15" s="4">
        <f t="shared" ref="Q15" si="13">SUM(O15:P15)</f>
        <v>11304151.202868855</v>
      </c>
      <c r="S15" s="4">
        <v>0</v>
      </c>
      <c r="T15" s="4">
        <v>0</v>
      </c>
      <c r="U15" s="4">
        <f t="shared" ref="U15" si="14">SUM(S15:T15)</f>
        <v>0</v>
      </c>
      <c r="V15" s="4">
        <f>'AMI Deferral El'!L4</f>
        <v>5026060.749488458</v>
      </c>
      <c r="W15" s="77">
        <f t="shared" ref="W15" si="15">SUM(U15:V15)</f>
        <v>5026060.749488458</v>
      </c>
      <c r="X15" s="4"/>
      <c r="Y15" s="4">
        <f t="shared" ref="Y15" si="16">SUM(W15:X15)</f>
        <v>5026060.749488458</v>
      </c>
    </row>
    <row r="16" spans="1:25">
      <c r="A16" s="126">
        <f t="shared" si="0"/>
        <v>10</v>
      </c>
      <c r="B16" s="128" t="s">
        <v>209</v>
      </c>
      <c r="C16" s="4">
        <v>0</v>
      </c>
      <c r="D16" s="4">
        <v>0</v>
      </c>
      <c r="E16" s="4">
        <f t="shared" ref="E16" si="17">SUM(C16:D16)</f>
        <v>0</v>
      </c>
      <c r="F16" s="4">
        <f>'AMI Deferral El'!M5</f>
        <v>-2721701.9920595526</v>
      </c>
      <c r="G16" s="77">
        <f t="shared" ref="G16" si="18">SUM(E16:F16)</f>
        <v>-2721701.9920595526</v>
      </c>
      <c r="H16" s="4"/>
      <c r="I16" s="4">
        <f t="shared" ref="I16" si="19">SUM(G16:H16)</f>
        <v>-2721701.9920595526</v>
      </c>
      <c r="J16" s="327">
        <f>'Amounts in Attrition'!E12-SUM(I15:I16)</f>
        <v>0</v>
      </c>
      <c r="K16" s="4">
        <v>0</v>
      </c>
      <c r="L16" s="4">
        <v>0</v>
      </c>
      <c r="M16" s="4">
        <f t="shared" ref="M16" si="20">SUM(K16:L16)</f>
        <v>0</v>
      </c>
      <c r="N16" s="4">
        <f>'AMI Deferral El'!M3</f>
        <v>-1884025.2004781428</v>
      </c>
      <c r="O16" s="77">
        <f t="shared" ref="O16" si="21">SUM(M16:N16)</f>
        <v>-1884025.2004781428</v>
      </c>
      <c r="P16" s="4"/>
      <c r="Q16" s="4">
        <f t="shared" ref="Q16" si="22">SUM(O16:P16)</f>
        <v>-1884025.2004781428</v>
      </c>
      <c r="S16" s="4">
        <v>0</v>
      </c>
      <c r="T16" s="4">
        <v>0</v>
      </c>
      <c r="U16" s="4">
        <f t="shared" ref="U16" si="23">SUM(S16:T16)</f>
        <v>0</v>
      </c>
      <c r="V16" s="4">
        <f>'AMI Deferral El'!M4</f>
        <v>-837676.79158140963</v>
      </c>
      <c r="W16" s="77">
        <f t="shared" ref="W16" si="24">SUM(U16:V16)</f>
        <v>-837676.79158140963</v>
      </c>
      <c r="X16" s="4"/>
      <c r="Y16" s="4">
        <f t="shared" ref="Y16" si="25">SUM(W16:X16)</f>
        <v>-837676.79158140963</v>
      </c>
    </row>
    <row r="17" spans="1:25">
      <c r="A17" s="126">
        <f t="shared" si="0"/>
        <v>11</v>
      </c>
      <c r="B17" s="128" t="s">
        <v>210</v>
      </c>
      <c r="C17" s="4">
        <v>0</v>
      </c>
      <c r="D17" s="4">
        <v>0</v>
      </c>
      <c r="E17" s="4">
        <f t="shared" ref="E17" si="26">SUM(C17:D17)</f>
        <v>0</v>
      </c>
      <c r="F17" s="4">
        <f>'AMI Deferral El'!N5</f>
        <v>-2857787.0916625294</v>
      </c>
      <c r="G17" s="77">
        <f t="shared" ref="G17" si="27">SUM(E17:F17)</f>
        <v>-2857787.0916625294</v>
      </c>
      <c r="H17" s="4"/>
      <c r="I17" s="4">
        <f t="shared" ref="I17" si="28">SUM(G17:H17)</f>
        <v>-2857787.0916625294</v>
      </c>
      <c r="J17" s="327">
        <f>'Amounts in Attrition'!E13-I17</f>
        <v>0</v>
      </c>
      <c r="K17" s="4">
        <v>0</v>
      </c>
      <c r="L17" s="4">
        <v>0</v>
      </c>
      <c r="M17" s="4">
        <f t="shared" ref="M17" si="29">SUM(K17:L17)</f>
        <v>0</v>
      </c>
      <c r="N17" s="4">
        <f>'AMI Deferral El'!N3</f>
        <v>-1978226.4605020492</v>
      </c>
      <c r="O17" s="77">
        <f t="shared" ref="O17" si="30">SUM(M17:N17)</f>
        <v>-1978226.4605020492</v>
      </c>
      <c r="P17" s="4"/>
      <c r="Q17" s="4">
        <f t="shared" ref="Q17" si="31">SUM(O17:P17)</f>
        <v>-1978226.4605020492</v>
      </c>
      <c r="S17" s="4">
        <v>0</v>
      </c>
      <c r="T17" s="4">
        <v>0</v>
      </c>
      <c r="U17" s="4">
        <f t="shared" ref="U17" si="32">SUM(S17:T17)</f>
        <v>0</v>
      </c>
      <c r="V17" s="4">
        <f>'AMI Deferral El'!N4</f>
        <v>-879560.63116048009</v>
      </c>
      <c r="W17" s="77">
        <f t="shared" ref="W17" si="33">SUM(U17:V17)</f>
        <v>-879560.63116048009</v>
      </c>
      <c r="X17" s="4"/>
      <c r="Y17" s="4">
        <f t="shared" ref="Y17" si="34">SUM(W17:X17)</f>
        <v>-879560.63116048009</v>
      </c>
    </row>
    <row r="18" spans="1:25">
      <c r="A18" s="126">
        <f t="shared" si="0"/>
        <v>12</v>
      </c>
      <c r="B18" s="304" t="s">
        <v>211</v>
      </c>
      <c r="C18" s="306">
        <f>+C15+C16+C17</f>
        <v>0</v>
      </c>
      <c r="D18" s="306">
        <f>+D15+D16+D17</f>
        <v>0</v>
      </c>
      <c r="E18" s="306">
        <f>+E15+E16+E17</f>
        <v>0</v>
      </c>
      <c r="F18" s="306">
        <f>+F15+F16+F17</f>
        <v>10750722.86863523</v>
      </c>
      <c r="G18" s="306">
        <f>+G15+G16+G17</f>
        <v>10750722.86863523</v>
      </c>
      <c r="H18" s="306"/>
      <c r="I18" s="306">
        <f>+I15+I16+I17</f>
        <v>10750722.86863523</v>
      </c>
      <c r="J18" s="4"/>
      <c r="K18" s="306">
        <f>+K15+K16+K17</f>
        <v>0</v>
      </c>
      <c r="L18" s="306">
        <f>+L15+L16+L17</f>
        <v>0</v>
      </c>
      <c r="M18" s="306">
        <f>+M15+M16+M17</f>
        <v>0</v>
      </c>
      <c r="N18" s="306">
        <f>+N15+N16+N17</f>
        <v>7441899.5418886635</v>
      </c>
      <c r="O18" s="306">
        <f>+O15+O16+O17</f>
        <v>7441899.5418886635</v>
      </c>
      <c r="P18" s="306"/>
      <c r="Q18" s="306">
        <f>+Q15+Q16+Q17</f>
        <v>7441899.5418886635</v>
      </c>
      <c r="S18" s="306">
        <f>+S15+S16+S17</f>
        <v>0</v>
      </c>
      <c r="T18" s="306">
        <f>+T15+T16+T17</f>
        <v>0</v>
      </c>
      <c r="U18" s="306">
        <f>+U15+U16+U17</f>
        <v>0</v>
      </c>
      <c r="V18" s="306">
        <f>+V15+V16+V17</f>
        <v>3308823.3267465685</v>
      </c>
      <c r="W18" s="306">
        <f>+W15+W16+W17</f>
        <v>3308823.3267465685</v>
      </c>
      <c r="X18" s="306"/>
      <c r="Y18" s="306">
        <f>+Y15+Y16+Y17</f>
        <v>3308823.3267465685</v>
      </c>
    </row>
    <row r="19" spans="1:25">
      <c r="A19" s="126">
        <f t="shared" si="0"/>
        <v>13</v>
      </c>
      <c r="B19" s="12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S19" s="4"/>
      <c r="T19" s="4"/>
      <c r="U19" s="4"/>
      <c r="V19" s="4"/>
      <c r="W19" s="4"/>
      <c r="X19" s="4"/>
      <c r="Y19" s="4"/>
    </row>
    <row r="20" spans="1:25">
      <c r="A20" s="126">
        <f t="shared" si="0"/>
        <v>14</v>
      </c>
      <c r="B20" s="308" t="s">
        <v>100</v>
      </c>
      <c r="C20" s="305">
        <f t="shared" ref="C20:I20" si="35">+C12+C18</f>
        <v>51130608.827313118</v>
      </c>
      <c r="D20" s="305">
        <f t="shared" si="35"/>
        <v>25704972.311624508</v>
      </c>
      <c r="E20" s="305">
        <f t="shared" si="35"/>
        <v>76835581.138937637</v>
      </c>
      <c r="F20" s="307">
        <f t="shared" si="35"/>
        <v>42121758.285618208</v>
      </c>
      <c r="G20" s="307">
        <f t="shared" si="35"/>
        <v>118957339.42455584</v>
      </c>
      <c r="H20" s="307">
        <f t="shared" si="35"/>
        <v>80043651.324099287</v>
      </c>
      <c r="I20" s="307">
        <f t="shared" si="35"/>
        <v>199000990.74865514</v>
      </c>
      <c r="J20" s="4"/>
      <c r="K20" s="305">
        <f t="shared" ref="K20:Q20" si="36">+K12+K18</f>
        <v>37487757.953703716</v>
      </c>
      <c r="L20" s="305">
        <f t="shared" si="36"/>
        <v>18129950.636482663</v>
      </c>
      <c r="M20" s="305">
        <f t="shared" si="36"/>
        <v>55617708.59018638</v>
      </c>
      <c r="N20" s="307">
        <f t="shared" si="36"/>
        <v>28239095.712898083</v>
      </c>
      <c r="O20" s="307">
        <f t="shared" si="36"/>
        <v>83856804.303084463</v>
      </c>
      <c r="P20" s="307">
        <f t="shared" si="36"/>
        <v>55885849.42437052</v>
      </c>
      <c r="Q20" s="307">
        <f t="shared" si="36"/>
        <v>139742653.72745499</v>
      </c>
      <c r="S20" s="305">
        <f t="shared" ref="S20:Y20" si="37">+S12+S18</f>
        <v>13642850.873609414</v>
      </c>
      <c r="T20" s="305">
        <f t="shared" si="37"/>
        <v>7575021.6751418374</v>
      </c>
      <c r="U20" s="305">
        <f t="shared" si="37"/>
        <v>21217872.54875125</v>
      </c>
      <c r="V20" s="307">
        <f t="shared" si="37"/>
        <v>13882662.572720125</v>
      </c>
      <c r="W20" s="307">
        <f t="shared" si="37"/>
        <v>35100535.121471383</v>
      </c>
      <c r="X20" s="307">
        <f t="shared" si="37"/>
        <v>24157801.899728741</v>
      </c>
      <c r="Y20" s="307">
        <f t="shared" si="37"/>
        <v>59258337.021200128</v>
      </c>
    </row>
    <row r="21" spans="1:25" s="1" customFormat="1">
      <c r="A21" s="126">
        <f t="shared" si="0"/>
        <v>15</v>
      </c>
      <c r="B21" s="308"/>
      <c r="C21" s="327">
        <f>+K20+S20-C20</f>
        <v>0</v>
      </c>
      <c r="D21" s="327">
        <f t="shared" ref="D21" si="38">+L20+T20-D20</f>
        <v>0</v>
      </c>
      <c r="E21" s="327">
        <f t="shared" ref="E21" si="39">+M20+U20-E20</f>
        <v>0</v>
      </c>
      <c r="F21" s="327">
        <f t="shared" ref="F21" si="40">+N20+V20-F20</f>
        <v>0</v>
      </c>
      <c r="G21" s="327">
        <f t="shared" ref="G21" si="41">+O20+W20-G20</f>
        <v>0</v>
      </c>
      <c r="H21" s="327">
        <f t="shared" ref="H21" si="42">+P20+X20-H20</f>
        <v>0</v>
      </c>
      <c r="I21" s="327">
        <f t="shared" ref="I21" si="43">+Q20+Y20-I20</f>
        <v>0</v>
      </c>
      <c r="J21" s="14"/>
      <c r="K21" s="4"/>
      <c r="L21" s="4"/>
      <c r="M21" s="4"/>
      <c r="N21" s="4"/>
      <c r="O21" s="4"/>
      <c r="P21" s="4"/>
      <c r="Q21" s="4"/>
      <c r="S21" s="4"/>
      <c r="T21" s="4"/>
      <c r="U21" s="4"/>
      <c r="V21" s="4"/>
      <c r="W21" s="4"/>
      <c r="X21" s="4"/>
      <c r="Y21" s="4"/>
    </row>
    <row r="22" spans="1:25" ht="20.25">
      <c r="A22" s="126">
        <f t="shared" si="0"/>
        <v>16</v>
      </c>
      <c r="B22" s="302" t="s">
        <v>95</v>
      </c>
      <c r="C22" s="4"/>
      <c r="D22" s="4"/>
      <c r="E22" s="4"/>
      <c r="F22" s="4"/>
      <c r="I22" s="4"/>
      <c r="J22" s="4"/>
      <c r="K22" s="4"/>
      <c r="L22" s="4"/>
      <c r="M22" s="4"/>
      <c r="N22" s="4"/>
      <c r="Q22" s="4"/>
      <c r="S22" s="4"/>
      <c r="T22" s="4"/>
      <c r="U22" s="4"/>
      <c r="V22" s="4"/>
      <c r="Y22" s="4"/>
    </row>
    <row r="23" spans="1:25">
      <c r="A23" s="126">
        <f t="shared" si="0"/>
        <v>17</v>
      </c>
      <c r="B23" s="128" t="s">
        <v>213</v>
      </c>
      <c r="C23" s="4">
        <f>-AMI!G45</f>
        <v>7894114.2468734598</v>
      </c>
      <c r="D23" s="4">
        <v>0</v>
      </c>
      <c r="E23" s="4">
        <f>SUM(C23:D23)</f>
        <v>7894114.2468734598</v>
      </c>
      <c r="F23" s="4">
        <f>'RY Pro Forma El'!P68</f>
        <v>2009923.966275</v>
      </c>
      <c r="G23" s="4">
        <f>SUM(E23:F23)</f>
        <v>9904038.2131484598</v>
      </c>
      <c r="H23" s="4">
        <f>+I23-G23</f>
        <v>10908588.456025768</v>
      </c>
      <c r="I23" s="4">
        <f>AMI_Forecast!P50</f>
        <v>20812626.669174228</v>
      </c>
      <c r="J23" s="327">
        <f>'Amounts in Attrition'!E16-I23</f>
        <v>0</v>
      </c>
      <c r="K23" s="4">
        <f>-AMI!E45</f>
        <v>5438518.1342967749</v>
      </c>
      <c r="L23" s="4">
        <v>0</v>
      </c>
      <c r="M23" s="4">
        <f>SUM(K23:L23)</f>
        <v>5438518.1342967749</v>
      </c>
      <c r="N23" s="4">
        <f>'RY Pro Forma El'!N68</f>
        <v>1355467.7185500001</v>
      </c>
      <c r="O23" s="4">
        <f>SUM(M23:N23)</f>
        <v>6793985.8528467752</v>
      </c>
      <c r="P23" s="4">
        <f>+Q23-O23</f>
        <v>8150338.6216965057</v>
      </c>
      <c r="Q23" s="4">
        <f>AMI_Forecast!P51</f>
        <v>14944324.474543281</v>
      </c>
      <c r="S23" s="4">
        <f>-AMI!F45</f>
        <v>2455596.1125766858</v>
      </c>
      <c r="T23" s="4">
        <v>0</v>
      </c>
      <c r="U23" s="4">
        <f>SUM(S23:T23)</f>
        <v>2455596.1125766858</v>
      </c>
      <c r="V23" s="4">
        <f>'RY Pro Forma El'!O68</f>
        <v>654456.24772499979</v>
      </c>
      <c r="W23" s="4">
        <f>SUM(U23:V23)</f>
        <v>3110052.3603016855</v>
      </c>
      <c r="X23" s="4">
        <f>+Y23-W23</f>
        <v>2758249.8343292633</v>
      </c>
      <c r="Y23" s="4">
        <f>AMI_Forecast!P52</f>
        <v>5868302.1946309488</v>
      </c>
    </row>
    <row r="24" spans="1:25">
      <c r="A24" s="126">
        <f t="shared" si="0"/>
        <v>18</v>
      </c>
      <c r="B24" s="128" t="s">
        <v>219</v>
      </c>
      <c r="C24" s="4">
        <v>0</v>
      </c>
      <c r="D24" s="4">
        <v>0</v>
      </c>
      <c r="E24" s="4">
        <f t="shared" ref="E24" si="44">SUM(C24:D24)</f>
        <v>0</v>
      </c>
      <c r="F24" s="4">
        <f>'AMI Deferral El'!P5</f>
        <v>5443403.9841191052</v>
      </c>
      <c r="G24" s="4">
        <f t="shared" ref="G24" si="45">SUM(E24:F24)</f>
        <v>5443403.9841191052</v>
      </c>
      <c r="H24" s="4"/>
      <c r="I24" s="4">
        <f t="shared" ref="I24" si="46">SUM(G24:H24)</f>
        <v>5443403.9841191052</v>
      </c>
      <c r="J24" s="327">
        <f>J25</f>
        <v>0</v>
      </c>
      <c r="K24" s="4">
        <v>0</v>
      </c>
      <c r="L24" s="4">
        <v>0</v>
      </c>
      <c r="M24" s="4">
        <f t="shared" ref="M24" si="47">SUM(K24:L24)</f>
        <v>0</v>
      </c>
      <c r="N24" s="4">
        <f>'AMI Deferral El'!P3</f>
        <v>3768050.4009562861</v>
      </c>
      <c r="O24" s="4">
        <f t="shared" ref="O24" si="48">SUM(M24:N24)</f>
        <v>3768050.4009562861</v>
      </c>
      <c r="P24" s="4">
        <f t="shared" ref="P24" si="49">+H24*$N$4</f>
        <v>0</v>
      </c>
      <c r="Q24" s="4">
        <f t="shared" ref="Q24" si="50">SUM(O24:P24)</f>
        <v>3768050.4009562861</v>
      </c>
      <c r="S24" s="4">
        <v>0</v>
      </c>
      <c r="T24" s="4">
        <v>0</v>
      </c>
      <c r="U24" s="4">
        <f t="shared" ref="U24" si="51">SUM(S24:T24)</f>
        <v>0</v>
      </c>
      <c r="V24" s="4">
        <f>'AMI Deferral El'!P4</f>
        <v>1675353.5831628193</v>
      </c>
      <c r="W24" s="4">
        <f t="shared" ref="W24" si="52">SUM(U24:V24)</f>
        <v>1675353.5831628193</v>
      </c>
      <c r="X24" s="4">
        <f t="shared" ref="X24:X25" si="53">+P24*$N$4</f>
        <v>0</v>
      </c>
      <c r="Y24" s="4">
        <f t="shared" ref="Y24" si="54">SUM(W24:X24)</f>
        <v>1675353.5831628193</v>
      </c>
    </row>
    <row r="25" spans="1:25">
      <c r="A25" s="126">
        <f t="shared" si="0"/>
        <v>19</v>
      </c>
      <c r="B25" s="128" t="s">
        <v>598</v>
      </c>
      <c r="C25" s="4">
        <v>0</v>
      </c>
      <c r="D25" s="4">
        <v>0</v>
      </c>
      <c r="E25" s="4">
        <f t="shared" ref="E25" si="55">SUM(C25:D25)</f>
        <v>0</v>
      </c>
      <c r="F25" s="4">
        <f>'Amort Electric Return on RB'!N4</f>
        <v>1490933.1703195462</v>
      </c>
      <c r="G25" s="4">
        <f t="shared" ref="G25" si="56">SUM(E25:F25)</f>
        <v>1490933.1703195462</v>
      </c>
      <c r="H25" s="4"/>
      <c r="I25" s="4">
        <f t="shared" ref="I25" si="57">SUM(G25:H25)</f>
        <v>1490933.1703195462</v>
      </c>
      <c r="J25" s="327">
        <f>'Amounts in Attrition'!E17-SUM(I24:I25)</f>
        <v>0</v>
      </c>
      <c r="K25" s="4">
        <v>0</v>
      </c>
      <c r="L25" s="4">
        <v>0</v>
      </c>
      <c r="M25" s="4">
        <f t="shared" ref="M25" si="58">SUM(K25:L25)</f>
        <v>0</v>
      </c>
      <c r="N25" s="4">
        <f>'Amort Electric Return on RB'!N2</f>
        <v>1100394.6870659131</v>
      </c>
      <c r="O25" s="4">
        <f t="shared" ref="O25" si="59">SUM(M25:N25)</f>
        <v>1100394.6870659131</v>
      </c>
      <c r="P25" s="4">
        <f t="shared" ref="P25" si="60">+H25*$N$4</f>
        <v>0</v>
      </c>
      <c r="Q25" s="4">
        <f t="shared" ref="Q25" si="61">SUM(O25:P25)</f>
        <v>1100394.6870659131</v>
      </c>
      <c r="S25" s="4">
        <v>0</v>
      </c>
      <c r="T25" s="4">
        <v>0</v>
      </c>
      <c r="U25" s="4">
        <f t="shared" ref="U25" si="62">SUM(S25:T25)</f>
        <v>0</v>
      </c>
      <c r="V25" s="4">
        <f>'Amort Electric Return on RB'!N3</f>
        <v>390538.48325363314</v>
      </c>
      <c r="W25" s="4">
        <f t="shared" ref="W25" si="63">SUM(U25:V25)</f>
        <v>390538.48325363314</v>
      </c>
      <c r="X25" s="4">
        <f t="shared" si="53"/>
        <v>0</v>
      </c>
      <c r="Y25" s="4">
        <f t="shared" ref="Y25" si="64">SUM(W25:X25)</f>
        <v>390538.48325363314</v>
      </c>
    </row>
    <row r="26" spans="1:25">
      <c r="A26" s="126">
        <f t="shared" si="0"/>
        <v>20</v>
      </c>
      <c r="B26" s="304" t="s">
        <v>214</v>
      </c>
      <c r="C26" s="305">
        <f>SUM(C23:C25)</f>
        <v>7894114.2468734598</v>
      </c>
      <c r="D26" s="305">
        <f t="shared" ref="D26:F26" si="65">SUM(D23:D25)</f>
        <v>0</v>
      </c>
      <c r="E26" s="305">
        <f t="shared" si="65"/>
        <v>7894114.2468734598</v>
      </c>
      <c r="F26" s="307">
        <f t="shared" si="65"/>
        <v>8944261.1207136512</v>
      </c>
      <c r="G26" s="307">
        <f t="shared" ref="G26" si="66">SUM(G23:G25)</f>
        <v>16838375.367587112</v>
      </c>
      <c r="H26" s="307">
        <f t="shared" ref="H26" si="67">SUM(H23:H25)</f>
        <v>10908588.456025768</v>
      </c>
      <c r="I26" s="307">
        <f t="shared" ref="I26" si="68">SUM(I23:I25)</f>
        <v>27746963.82361288</v>
      </c>
      <c r="K26" s="305">
        <f>SUM(K23:K25)</f>
        <v>5438518.1342967749</v>
      </c>
      <c r="L26" s="305">
        <f t="shared" ref="L26" si="69">SUM(L23:L25)</f>
        <v>0</v>
      </c>
      <c r="M26" s="305">
        <f t="shared" ref="M26" si="70">SUM(M23:M25)</f>
        <v>5438518.1342967749</v>
      </c>
      <c r="N26" s="307">
        <f t="shared" ref="N26" si="71">SUM(N23:N25)</f>
        <v>6223912.8065721998</v>
      </c>
      <c r="O26" s="307">
        <f t="shared" ref="O26" si="72">SUM(O23:O25)</f>
        <v>11662430.940868974</v>
      </c>
      <c r="P26" s="307">
        <f t="shared" ref="P26" si="73">SUM(P23:P25)</f>
        <v>8150338.6216965057</v>
      </c>
      <c r="Q26" s="307">
        <f t="shared" ref="Q26" si="74">SUM(Q23:Q25)</f>
        <v>19812769.562565483</v>
      </c>
      <c r="S26" s="305">
        <f>SUM(S23:S25)</f>
        <v>2455596.1125766858</v>
      </c>
      <c r="T26" s="305">
        <f t="shared" ref="T26" si="75">SUM(T23:T25)</f>
        <v>0</v>
      </c>
      <c r="U26" s="305">
        <f t="shared" ref="U26" si="76">SUM(U23:U25)</f>
        <v>2455596.1125766858</v>
      </c>
      <c r="V26" s="307">
        <f t="shared" ref="V26" si="77">SUM(V23:V25)</f>
        <v>2720348.3141414523</v>
      </c>
      <c r="W26" s="307">
        <f t="shared" ref="W26" si="78">SUM(W23:W25)</f>
        <v>5175944.4267181382</v>
      </c>
      <c r="X26" s="307">
        <f t="shared" ref="X26" si="79">SUM(X23:X25)</f>
        <v>2758249.8343292633</v>
      </c>
      <c r="Y26" s="307">
        <f t="shared" ref="Y26" si="80">SUM(Y23:Y25)</f>
        <v>7934194.2610474005</v>
      </c>
    </row>
    <row r="27" spans="1:25">
      <c r="C27" s="327">
        <f>+K26+S26-C26</f>
        <v>0</v>
      </c>
      <c r="D27" s="327">
        <f t="shared" ref="D27:I27" si="81">+L26+T26-D26</f>
        <v>0</v>
      </c>
      <c r="E27" s="327">
        <f t="shared" si="81"/>
        <v>0</v>
      </c>
      <c r="F27" s="327">
        <f t="shared" si="81"/>
        <v>0</v>
      </c>
      <c r="G27" s="327">
        <f t="shared" si="81"/>
        <v>0</v>
      </c>
      <c r="H27" s="327">
        <f t="shared" si="81"/>
        <v>0</v>
      </c>
      <c r="I27" s="327">
        <f t="shared" si="81"/>
        <v>0</v>
      </c>
      <c r="J27" s="309" t="s">
        <v>216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0" activePane="bottomRight" state="frozen"/>
      <selection activeCell="I56" sqref="I56"/>
      <selection pane="topRight" activeCell="I56" sqref="I56"/>
      <selection pane="bottomLeft" activeCell="I56" sqref="I56"/>
      <selection pane="bottomRight" activeCell="N4" sqref="N4"/>
    </sheetView>
  </sheetViews>
  <sheetFormatPr defaultColWidth="9.140625" defaultRowHeight="10.5" outlineLevelRow="1" outlineLevelCol="1"/>
  <cols>
    <col min="1" max="1" width="11.85546875" style="237" bestFit="1" customWidth="1"/>
    <col min="2" max="2" width="6.42578125" style="237" bestFit="1" customWidth="1"/>
    <col min="3" max="3" width="14.7109375" style="237" bestFit="1" customWidth="1"/>
    <col min="4" max="5" width="16.140625" style="237" bestFit="1" customWidth="1"/>
    <col min="6" max="6" width="22.28515625" style="237" bestFit="1" customWidth="1"/>
    <col min="7" max="8" width="18.28515625" style="237" bestFit="1" customWidth="1"/>
    <col min="9" max="9" width="17.7109375" style="237" bestFit="1" customWidth="1"/>
    <col min="10" max="10" width="22.7109375" style="237" bestFit="1" customWidth="1"/>
    <col min="11" max="11" width="19.42578125" style="237" bestFit="1" customWidth="1"/>
    <col min="12" max="13" width="17.5703125" style="237" bestFit="1" customWidth="1"/>
    <col min="14" max="14" width="17" style="237" bestFit="1" customWidth="1"/>
    <col min="15" max="15" width="10" style="237" customWidth="1" outlineLevel="1"/>
    <col min="16" max="16384" width="9.140625" style="237"/>
  </cols>
  <sheetData>
    <row r="1" spans="1:14" ht="12.75">
      <c r="A1" s="294" t="s">
        <v>202</v>
      </c>
      <c r="B1" s="60"/>
      <c r="C1" s="60"/>
      <c r="D1" s="60"/>
      <c r="E1" s="60"/>
      <c r="F1" s="60"/>
      <c r="G1" s="60"/>
      <c r="H1" s="60"/>
      <c r="I1" s="60"/>
      <c r="J1" s="64"/>
      <c r="K1" s="64"/>
      <c r="L1" s="64"/>
      <c r="M1" s="64"/>
    </row>
    <row r="2" spans="1:14" ht="15">
      <c r="A2" s="295" t="s">
        <v>541</v>
      </c>
      <c r="B2" s="60"/>
      <c r="C2" s="60"/>
      <c r="D2" s="60"/>
      <c r="E2" s="60"/>
      <c r="F2" s="60"/>
      <c r="G2" s="582" t="s">
        <v>597</v>
      </c>
      <c r="H2" s="582"/>
      <c r="I2" s="582"/>
      <c r="J2" s="450"/>
      <c r="K2" s="450"/>
      <c r="L2" s="64"/>
      <c r="M2" s="582" t="s">
        <v>595</v>
      </c>
      <c r="N2" s="644">
        <f>SUM(F26:F37)</f>
        <v>1100394.6870659131</v>
      </c>
    </row>
    <row r="3" spans="1:14" ht="15">
      <c r="A3" s="294" t="s">
        <v>201</v>
      </c>
      <c r="B3" s="60"/>
      <c r="C3" s="60"/>
      <c r="D3" s="60"/>
      <c r="E3" s="60"/>
      <c r="F3" s="60"/>
      <c r="G3" s="60"/>
      <c r="H3" s="60"/>
      <c r="I3" s="60"/>
      <c r="J3" s="64"/>
      <c r="K3" s="64"/>
      <c r="L3" s="64"/>
      <c r="M3" s="582" t="s">
        <v>15</v>
      </c>
      <c r="N3" s="644">
        <f>SUM('Amort Gas Return on RB'!F26:F37)</f>
        <v>390538.48325363314</v>
      </c>
    </row>
    <row r="4" spans="1:14" ht="15">
      <c r="A4" s="60"/>
      <c r="B4" s="60"/>
      <c r="C4" s="293"/>
      <c r="D4" s="292"/>
      <c r="E4" s="291"/>
      <c r="F4" s="290" t="s">
        <v>200</v>
      </c>
      <c r="G4" s="70"/>
      <c r="H4" s="70"/>
      <c r="I4" s="70"/>
      <c r="J4" s="288"/>
      <c r="K4" s="289"/>
      <c r="L4" s="288"/>
      <c r="M4" s="582" t="s">
        <v>44</v>
      </c>
      <c r="N4" s="644">
        <f>SUM(N2:N3)</f>
        <v>1490933.1703195462</v>
      </c>
    </row>
    <row r="5" spans="1:14" ht="12.75">
      <c r="A5" s="64"/>
      <c r="B5" s="64"/>
      <c r="C5" s="287" t="s">
        <v>199</v>
      </c>
      <c r="D5" s="286"/>
      <c r="E5" s="285"/>
      <c r="F5" s="284" t="s">
        <v>198</v>
      </c>
      <c r="G5" s="282"/>
      <c r="H5" s="282"/>
      <c r="I5" s="282"/>
      <c r="J5" s="283" t="s">
        <v>197</v>
      </c>
      <c r="K5" s="282"/>
      <c r="L5" s="282"/>
      <c r="M5" s="282"/>
    </row>
    <row r="6" spans="1:14" ht="15">
      <c r="A6" s="281"/>
      <c r="B6" s="281"/>
      <c r="C6" s="280" t="s">
        <v>9</v>
      </c>
      <c r="D6" s="280" t="s">
        <v>161</v>
      </c>
      <c r="E6" s="280" t="s">
        <v>196</v>
      </c>
      <c r="F6" s="280" t="s">
        <v>8</v>
      </c>
      <c r="G6" s="280" t="s">
        <v>14</v>
      </c>
      <c r="H6" s="280" t="s">
        <v>195</v>
      </c>
      <c r="I6" s="280" t="s">
        <v>96</v>
      </c>
      <c r="J6" s="280" t="s">
        <v>8</v>
      </c>
      <c r="K6" s="280" t="s">
        <v>14</v>
      </c>
      <c r="L6" s="280" t="s">
        <v>190</v>
      </c>
      <c r="M6" s="279" t="s">
        <v>194</v>
      </c>
      <c r="N6" s="278" t="s">
        <v>161</v>
      </c>
    </row>
    <row r="7" spans="1:14" ht="15">
      <c r="A7" s="268" t="s">
        <v>193</v>
      </c>
      <c r="B7" s="277"/>
      <c r="C7" s="268" t="s">
        <v>119</v>
      </c>
      <c r="D7" s="268"/>
      <c r="E7" s="268" t="s">
        <v>161</v>
      </c>
      <c r="F7" s="268" t="s">
        <v>192</v>
      </c>
      <c r="G7" s="268" t="s">
        <v>192</v>
      </c>
      <c r="H7" s="268" t="s">
        <v>192</v>
      </c>
      <c r="I7" s="268" t="s">
        <v>191</v>
      </c>
      <c r="J7" s="268" t="s">
        <v>40</v>
      </c>
      <c r="K7" s="268" t="s">
        <v>40</v>
      </c>
      <c r="L7" s="268" t="s">
        <v>96</v>
      </c>
      <c r="M7" s="275" t="s">
        <v>190</v>
      </c>
      <c r="N7" s="274" t="s">
        <v>189</v>
      </c>
    </row>
    <row r="8" spans="1:14" ht="15">
      <c r="A8" s="268" t="s">
        <v>188</v>
      </c>
      <c r="B8" s="277"/>
      <c r="C8" s="268" t="s">
        <v>187</v>
      </c>
      <c r="D8" s="268" t="s">
        <v>4</v>
      </c>
      <c r="E8" s="268" t="s">
        <v>186</v>
      </c>
      <c r="F8" s="268" t="s">
        <v>185</v>
      </c>
      <c r="G8" s="276" t="s">
        <v>184</v>
      </c>
      <c r="H8" s="268" t="s">
        <v>7</v>
      </c>
      <c r="I8" s="268" t="s">
        <v>183</v>
      </c>
      <c r="J8" s="268" t="s">
        <v>182</v>
      </c>
      <c r="K8" s="268" t="s">
        <v>181</v>
      </c>
      <c r="L8" s="268" t="s">
        <v>6</v>
      </c>
      <c r="M8" s="275" t="s">
        <v>180</v>
      </c>
      <c r="N8" s="274" t="s">
        <v>179</v>
      </c>
    </row>
    <row r="9" spans="1:14" ht="15">
      <c r="A9" s="296"/>
      <c r="B9" s="296"/>
      <c r="C9" s="297"/>
      <c r="D9" s="297"/>
      <c r="E9" s="297"/>
      <c r="F9" s="298" t="s">
        <v>178</v>
      </c>
      <c r="G9" s="297"/>
      <c r="H9" s="297"/>
      <c r="I9" s="297"/>
      <c r="J9" s="297" t="s">
        <v>177</v>
      </c>
      <c r="K9" s="299"/>
      <c r="L9" s="297"/>
      <c r="M9" s="273"/>
      <c r="N9" s="272"/>
    </row>
    <row r="10" spans="1:14" ht="15" outlineLevel="1">
      <c r="A10" s="271"/>
      <c r="B10" s="270"/>
      <c r="C10" s="268"/>
      <c r="D10" s="262"/>
      <c r="E10" s="269"/>
      <c r="F10" s="268"/>
      <c r="G10" s="268"/>
      <c r="H10" s="262"/>
      <c r="I10" s="262"/>
      <c r="J10" s="267"/>
      <c r="K10" s="267"/>
      <c r="L10" s="267"/>
      <c r="M10" s="264"/>
      <c r="N10" s="266"/>
    </row>
    <row r="11" spans="1:14" ht="15" outlineLevel="1">
      <c r="A11" s="253" t="s">
        <v>176</v>
      </c>
      <c r="B11" s="253"/>
      <c r="C11" s="265"/>
      <c r="D11" s="262">
        <f t="shared" ref="D11:D61" si="0">D10+C11</f>
        <v>0</v>
      </c>
      <c r="E11" s="249"/>
      <c r="F11" s="262"/>
      <c r="G11" s="262"/>
      <c r="H11" s="262"/>
      <c r="I11" s="262"/>
      <c r="J11" s="249">
        <f t="shared" ref="J11:J61" si="1">(-C11*0.21)+(F11*0.21)</f>
        <v>0</v>
      </c>
      <c r="K11" s="249">
        <f t="shared" ref="K11:K61" si="2">K10+J11</f>
        <v>0</v>
      </c>
      <c r="L11" s="249"/>
      <c r="M11" s="264"/>
      <c r="N11" s="247">
        <f t="shared" ref="N11:N61" si="3">+D11+G11+K11</f>
        <v>0</v>
      </c>
    </row>
    <row r="12" spans="1:14" ht="15" outlineLevel="1">
      <c r="A12" s="253">
        <v>43555</v>
      </c>
      <c r="B12" s="253"/>
      <c r="C12" s="251">
        <v>259601.63599445962</v>
      </c>
      <c r="D12" s="251">
        <f t="shared" si="0"/>
        <v>259601.63599445962</v>
      </c>
      <c r="E12" s="249">
        <f>($D$12+D12+SUM($D11:D$13)*2)/24</f>
        <v>86225.364001770373</v>
      </c>
      <c r="F12" s="262"/>
      <c r="G12" s="262"/>
      <c r="H12" s="262"/>
      <c r="I12" s="249">
        <f>($D$12+H12+SUM($D11:H$13)*2)/24</f>
        <v>90668.06296076109</v>
      </c>
      <c r="J12" s="249">
        <f t="shared" si="1"/>
        <v>-54516.343558836517</v>
      </c>
      <c r="K12" s="249">
        <f t="shared" si="2"/>
        <v>-54516.343558836517</v>
      </c>
      <c r="L12" s="249">
        <f>($D$12+K12+SUM($D11:K$13)*2)/24</f>
        <v>80922.325481568652</v>
      </c>
      <c r="M12" s="248">
        <f t="shared" ref="M12:M61" si="4">L12+I12</f>
        <v>171590.38844232974</v>
      </c>
      <c r="N12" s="247">
        <f t="shared" si="3"/>
        <v>205085.29243562309</v>
      </c>
    </row>
    <row r="13" spans="1:14" ht="15" outlineLevel="1">
      <c r="A13" s="253">
        <v>43585</v>
      </c>
      <c r="B13" s="253"/>
      <c r="C13" s="251">
        <v>255899.46003786568</v>
      </c>
      <c r="D13" s="251">
        <f t="shared" si="0"/>
        <v>515501.09603232529</v>
      </c>
      <c r="E13" s="249">
        <f>($D$12+D13+SUM($D12:D$13)*2)/24</f>
        <v>96887.841503348129</v>
      </c>
      <c r="F13" s="262"/>
      <c r="G13" s="262"/>
      <c r="H13" s="262"/>
      <c r="I13" s="249">
        <f>($D$12+H13+SUM($D12:H$13)*2)/24</f>
        <v>90668.06296076109</v>
      </c>
      <c r="J13" s="249">
        <f t="shared" si="1"/>
        <v>-53738.88660795179</v>
      </c>
      <c r="K13" s="249">
        <f t="shared" si="2"/>
        <v>-108255.2301667883</v>
      </c>
      <c r="L13" s="249">
        <f>($D$12+K13+SUM($D12:K$13)*2)/24</f>
        <v>78683.20520623734</v>
      </c>
      <c r="M13" s="248">
        <f t="shared" si="4"/>
        <v>169351.26816699843</v>
      </c>
      <c r="N13" s="247">
        <f t="shared" si="3"/>
        <v>407245.86586553697</v>
      </c>
    </row>
    <row r="14" spans="1:14" ht="15" outlineLevel="1">
      <c r="A14" s="253">
        <v>43616</v>
      </c>
      <c r="B14" s="253"/>
      <c r="C14" s="251">
        <v>252197.28408127162</v>
      </c>
      <c r="D14" s="251">
        <f t="shared" si="0"/>
        <v>767698.38011359691</v>
      </c>
      <c r="E14" s="249">
        <f>($D$12+D14+SUM($D$13:D13)*2)/24</f>
        <v>85762.59200719613</v>
      </c>
      <c r="F14" s="251"/>
      <c r="G14" s="249"/>
      <c r="H14" s="262"/>
      <c r="I14" s="249">
        <f>($D$12+H14+SUM($D$13:H13)*2)/24</f>
        <v>61849.146294408594</v>
      </c>
      <c r="J14" s="249">
        <f t="shared" si="1"/>
        <v>-52961.429657067034</v>
      </c>
      <c r="K14" s="249">
        <f t="shared" si="2"/>
        <v>-161216.65982385533</v>
      </c>
      <c r="L14" s="249">
        <f>($D$12+K14+SUM($D$13:K13)*2)/24</f>
        <v>49187.947650583046</v>
      </c>
      <c r="M14" s="248">
        <f t="shared" si="4"/>
        <v>111037.09394499165</v>
      </c>
      <c r="N14" s="247">
        <f t="shared" si="3"/>
        <v>606481.72028974164</v>
      </c>
    </row>
    <row r="15" spans="1:14" ht="15" outlineLevel="1">
      <c r="A15" s="253">
        <v>43646</v>
      </c>
      <c r="B15" s="263"/>
      <c r="C15" s="251">
        <v>248495.10812467767</v>
      </c>
      <c r="D15" s="251">
        <f t="shared" si="0"/>
        <v>1016193.4882382746</v>
      </c>
      <c r="E15" s="249">
        <f>($D$12+D15+SUM($D$13:D14)*2)/24</f>
        <v>160091.41985519076</v>
      </c>
      <c r="F15" s="251"/>
      <c r="G15" s="249"/>
      <c r="H15" s="262"/>
      <c r="I15" s="249">
        <f>($D$12+H15+SUM($D$13:H14)*2)/24</f>
        <v>132970.89397114134</v>
      </c>
      <c r="J15" s="249">
        <f t="shared" si="1"/>
        <v>-52183.972706182307</v>
      </c>
      <c r="K15" s="249">
        <f t="shared" si="2"/>
        <v>-213400.63253003763</v>
      </c>
      <c r="L15" s="249">
        <f>($D$12+K15+SUM($D$13:K14)*2)/24</f>
        <v>105441.28453234873</v>
      </c>
      <c r="M15" s="248">
        <f t="shared" si="4"/>
        <v>238412.17850349005</v>
      </c>
      <c r="N15" s="247">
        <f t="shared" si="3"/>
        <v>802792.85570823692</v>
      </c>
    </row>
    <row r="16" spans="1:14" ht="15" outlineLevel="1">
      <c r="A16" s="253">
        <v>43677</v>
      </c>
      <c r="B16" s="253"/>
      <c r="C16" s="251">
        <v>244792.93216808373</v>
      </c>
      <c r="D16" s="251">
        <f t="shared" si="0"/>
        <v>1260986.4204063583</v>
      </c>
      <c r="E16" s="249">
        <f>($D$12+D16+SUM($D$13:D15)*2)/24</f>
        <v>254973.91604871713</v>
      </c>
      <c r="F16" s="251"/>
      <c r="G16" s="249"/>
      <c r="H16" s="249"/>
      <c r="I16" s="249">
        <f>($D$12+H16+SUM($D$13:H15)*2)/24</f>
        <v>230994.63631226346</v>
      </c>
      <c r="J16" s="249">
        <f t="shared" si="1"/>
        <v>-51406.51575529758</v>
      </c>
      <c r="K16" s="249">
        <f t="shared" si="2"/>
        <v>-264807.14828533522</v>
      </c>
      <c r="L16" s="249">
        <f>($D$12+K16+SUM($D$13:K15)*2)/24</f>
        <v>190271.94611157686</v>
      </c>
      <c r="M16" s="248">
        <f t="shared" si="4"/>
        <v>421266.5824238403</v>
      </c>
      <c r="N16" s="247">
        <f t="shared" si="3"/>
        <v>996179.27212102315</v>
      </c>
    </row>
    <row r="17" spans="1:14" ht="15" outlineLevel="1">
      <c r="A17" s="253">
        <v>43708</v>
      </c>
      <c r="B17" s="253"/>
      <c r="C17" s="251">
        <v>241090.75621148964</v>
      </c>
      <c r="D17" s="251">
        <f t="shared" si="0"/>
        <v>1502077.176617848</v>
      </c>
      <c r="E17" s="249">
        <f>($D$12+D17+SUM($D$13:D16)*2)/24</f>
        <v>370101.56592472573</v>
      </c>
      <c r="F17" s="251"/>
      <c r="G17" s="249"/>
      <c r="H17" s="249"/>
      <c r="I17" s="249">
        <f>($D$12+H17+SUM($D$13:H16)*2)/24</f>
        <v>357324.66435018647</v>
      </c>
      <c r="J17" s="249">
        <f t="shared" si="1"/>
        <v>-50629.058804412824</v>
      </c>
      <c r="K17" s="249">
        <f t="shared" si="2"/>
        <v>-315436.20708974806</v>
      </c>
      <c r="L17" s="249">
        <f>($D$12+K17+SUM($D$13:K16)*2)/24</f>
        <v>307390.84438861848</v>
      </c>
      <c r="M17" s="248">
        <f t="shared" si="4"/>
        <v>664715.50873880496</v>
      </c>
      <c r="N17" s="247">
        <f t="shared" si="3"/>
        <v>1186640.9695281</v>
      </c>
    </row>
    <row r="18" spans="1:14" ht="15" outlineLevel="1">
      <c r="A18" s="253">
        <v>43738</v>
      </c>
      <c r="B18" s="253"/>
      <c r="C18" s="251">
        <v>237388.58025489573</v>
      </c>
      <c r="D18" s="251">
        <f t="shared" si="0"/>
        <v>1739465.7568727438</v>
      </c>
      <c r="E18" s="249">
        <f>($D$12+D18+SUM($D$13:D17)*2)/24</f>
        <v>505165.85482016712</v>
      </c>
      <c r="F18" s="251"/>
      <c r="G18" s="249"/>
      <c r="H18" s="249"/>
      <c r="I18" s="249">
        <f>($D$12+H18+SUM($D$13:H17)*2)/24</f>
        <v>513339.55956206756</v>
      </c>
      <c r="J18" s="249">
        <f t="shared" si="1"/>
        <v>-49851.601853528104</v>
      </c>
      <c r="K18" s="249">
        <f t="shared" si="2"/>
        <v>-365287.80894327618</v>
      </c>
      <c r="L18" s="249">
        <f>($D$12+K18+SUM($D$13:K17)*2)/24</f>
        <v>460600.20606127143</v>
      </c>
      <c r="M18" s="248">
        <f t="shared" si="4"/>
        <v>973939.76562333899</v>
      </c>
      <c r="N18" s="247">
        <f t="shared" si="3"/>
        <v>1374177.9479294675</v>
      </c>
    </row>
    <row r="19" spans="1:14" ht="15" outlineLevel="1">
      <c r="A19" s="253">
        <v>43769</v>
      </c>
      <c r="B19" s="253"/>
      <c r="C19" s="251">
        <v>233686.4042983017</v>
      </c>
      <c r="D19" s="251">
        <f t="shared" si="0"/>
        <v>1973152.1611710456</v>
      </c>
      <c r="E19" s="249">
        <f>($D$12+D19+SUM($D$13:D18)*2)/24</f>
        <v>659858.26807199174</v>
      </c>
      <c r="F19" s="251"/>
      <c r="G19" s="251"/>
      <c r="H19" s="251"/>
      <c r="I19" s="251">
        <f t="shared" ref="I19:I61" si="5">E19+H19</f>
        <v>659858.26807199174</v>
      </c>
      <c r="J19" s="251">
        <f t="shared" si="1"/>
        <v>-49074.144902643355</v>
      </c>
      <c r="K19" s="249">
        <f t="shared" si="2"/>
        <v>-414361.95384591952</v>
      </c>
      <c r="L19" s="249">
        <f>(K12+K19+SUM(K13:K18)*2)/24</f>
        <v>-138570.23629511823</v>
      </c>
      <c r="M19" s="248">
        <f t="shared" si="4"/>
        <v>521288.03177687351</v>
      </c>
      <c r="N19" s="247">
        <f t="shared" si="3"/>
        <v>1558790.207325126</v>
      </c>
    </row>
    <row r="20" spans="1:14" ht="15" outlineLevel="1">
      <c r="A20" s="253">
        <v>43799</v>
      </c>
      <c r="B20" s="253"/>
      <c r="C20" s="251">
        <v>229984.2283417077</v>
      </c>
      <c r="D20" s="251">
        <f t="shared" si="0"/>
        <v>2203136.3895127531</v>
      </c>
      <c r="E20" s="249">
        <f>(D10+D20+SUM(D11:D19)*2)/24</f>
        <v>844687.02585025225</v>
      </c>
      <c r="F20" s="251"/>
      <c r="G20" s="251"/>
      <c r="H20" s="251"/>
      <c r="I20" s="251">
        <f t="shared" si="5"/>
        <v>844687.02585025225</v>
      </c>
      <c r="J20" s="251">
        <f t="shared" si="1"/>
        <v>-48296.687951758613</v>
      </c>
      <c r="K20" s="249">
        <f t="shared" si="2"/>
        <v>-462658.64179767814</v>
      </c>
      <c r="L20" s="249">
        <f>(K10+K20+SUM(K11:K19)*2)/24</f>
        <v>-177384.275428553</v>
      </c>
      <c r="M20" s="248">
        <f t="shared" si="4"/>
        <v>667302.75042169925</v>
      </c>
      <c r="N20" s="247">
        <f t="shared" si="3"/>
        <v>1740477.747715075</v>
      </c>
    </row>
    <row r="21" spans="1:14" ht="15" outlineLevel="1">
      <c r="A21" s="253">
        <v>43830</v>
      </c>
      <c r="B21" s="253"/>
      <c r="C21" s="251">
        <v>226282.0523851137</v>
      </c>
      <c r="D21" s="251">
        <f t="shared" si="0"/>
        <v>2429418.4418978668</v>
      </c>
      <c r="E21" s="249">
        <f t="shared" ref="E21:E61" si="6">(D9+D21+SUM(D10:D20)*2)/24</f>
        <v>1037710.1438256948</v>
      </c>
      <c r="F21" s="251"/>
      <c r="G21" s="251"/>
      <c r="H21" s="251"/>
      <c r="I21" s="251">
        <f t="shared" si="5"/>
        <v>1037710.1438256948</v>
      </c>
      <c r="J21" s="251">
        <f t="shared" si="1"/>
        <v>-47519.231000873871</v>
      </c>
      <c r="K21" s="249">
        <f t="shared" si="2"/>
        <v>-510177.87279855204</v>
      </c>
      <c r="L21" s="249">
        <f>(K12+K21+SUM(K13:K20)*2)/24</f>
        <v>-215647.61588844439</v>
      </c>
      <c r="M21" s="248">
        <f t="shared" si="4"/>
        <v>822062.52793725044</v>
      </c>
      <c r="N21" s="247">
        <f t="shared" si="3"/>
        <v>1919240.5690993147</v>
      </c>
    </row>
    <row r="22" spans="1:14" ht="15" outlineLevel="1">
      <c r="A22" s="253">
        <v>43861</v>
      </c>
      <c r="B22" s="253"/>
      <c r="C22" s="251">
        <v>222945.79288570068</v>
      </c>
      <c r="D22" s="251">
        <f t="shared" si="0"/>
        <v>2652364.2347835675</v>
      </c>
      <c r="E22" s="249">
        <f t="shared" si="6"/>
        <v>1249451.0886874213</v>
      </c>
      <c r="F22" s="251"/>
      <c r="G22" s="251"/>
      <c r="H22" s="251"/>
      <c r="I22" s="251">
        <f t="shared" si="5"/>
        <v>1249451.0886874213</v>
      </c>
      <c r="J22" s="251">
        <f t="shared" si="1"/>
        <v>-46818.616505997139</v>
      </c>
      <c r="K22" s="249">
        <f t="shared" si="2"/>
        <v>-556996.48930454918</v>
      </c>
      <c r="L22" s="249">
        <f t="shared" ref="L22:L61" si="7">(K10+K22+SUM(K11:K21)*2)/24</f>
        <v>-262384.72862435842</v>
      </c>
      <c r="M22" s="248">
        <f t="shared" si="4"/>
        <v>987066.36006306286</v>
      </c>
      <c r="N22" s="247">
        <f t="shared" si="3"/>
        <v>2095367.7454790184</v>
      </c>
    </row>
    <row r="23" spans="1:14" ht="15" outlineLevel="1">
      <c r="A23" s="253">
        <v>43890</v>
      </c>
      <c r="B23" s="253"/>
      <c r="C23" s="251">
        <v>219609.53338628772</v>
      </c>
      <c r="D23" s="251">
        <f t="shared" si="0"/>
        <v>2871973.7681698552</v>
      </c>
      <c r="E23" s="249">
        <f t="shared" si="6"/>
        <v>1479631.8388104804</v>
      </c>
      <c r="F23" s="251"/>
      <c r="G23" s="251"/>
      <c r="H23" s="251"/>
      <c r="I23" s="251">
        <f t="shared" si="5"/>
        <v>1479631.8388104804</v>
      </c>
      <c r="J23" s="251">
        <f t="shared" si="1"/>
        <v>-46118.002011120421</v>
      </c>
      <c r="K23" s="249">
        <f t="shared" si="2"/>
        <v>-603114.49131566961</v>
      </c>
      <c r="L23" s="249">
        <f t="shared" si="7"/>
        <v>-310722.68615020084</v>
      </c>
      <c r="M23" s="248">
        <f t="shared" si="4"/>
        <v>1168909.1526602795</v>
      </c>
      <c r="N23" s="247">
        <f t="shared" si="3"/>
        <v>2268859.2768541854</v>
      </c>
    </row>
    <row r="24" spans="1:14" ht="15" outlineLevel="1">
      <c r="A24" s="253">
        <v>43921</v>
      </c>
      <c r="B24" s="253"/>
      <c r="C24" s="251">
        <v>216273.27388687464</v>
      </c>
      <c r="D24" s="251">
        <f t="shared" si="0"/>
        <v>3088247.04205673</v>
      </c>
      <c r="E24" s="249">
        <f t="shared" si="6"/>
        <v>1717157.637736819</v>
      </c>
      <c r="F24" s="251"/>
      <c r="G24" s="251"/>
      <c r="H24" s="251"/>
      <c r="I24" s="251">
        <f t="shared" si="5"/>
        <v>1717157.637736819</v>
      </c>
      <c r="J24" s="251">
        <f t="shared" si="1"/>
        <v>-45417.387516243674</v>
      </c>
      <c r="K24" s="249">
        <f t="shared" si="2"/>
        <v>-648531.87883191323</v>
      </c>
      <c r="L24" s="249">
        <f t="shared" si="7"/>
        <v>-360603.10392473202</v>
      </c>
      <c r="M24" s="248">
        <f t="shared" si="4"/>
        <v>1356554.533812087</v>
      </c>
      <c r="N24" s="247">
        <f t="shared" si="3"/>
        <v>2439715.1632248168</v>
      </c>
    </row>
    <row r="25" spans="1:14" ht="15" outlineLevel="1">
      <c r="A25" s="253">
        <v>43951</v>
      </c>
      <c r="B25" s="253"/>
      <c r="C25" s="251">
        <v>212937.01914100943</v>
      </c>
      <c r="D25" s="251">
        <f t="shared" si="0"/>
        <v>3301184.0611977396</v>
      </c>
      <c r="E25" s="249">
        <f t="shared" si="6"/>
        <v>1951087.9865379725</v>
      </c>
      <c r="F25" s="251"/>
      <c r="G25" s="251"/>
      <c r="H25" s="251"/>
      <c r="I25" s="251">
        <f t="shared" si="5"/>
        <v>1951087.9865379725</v>
      </c>
      <c r="J25" s="251">
        <f t="shared" si="1"/>
        <v>-44716.774019611978</v>
      </c>
      <c r="K25" s="249">
        <f t="shared" si="2"/>
        <v>-693248.65285152523</v>
      </c>
      <c r="L25" s="249">
        <f t="shared" si="7"/>
        <v>-409728.47717297409</v>
      </c>
      <c r="M25" s="248">
        <f t="shared" si="4"/>
        <v>1541359.5093649984</v>
      </c>
      <c r="N25" s="254">
        <f t="shared" si="3"/>
        <v>2607935.4083462143</v>
      </c>
    </row>
    <row r="26" spans="1:14" ht="15" outlineLevel="1">
      <c r="A26" s="261">
        <v>43982</v>
      </c>
      <c r="B26" s="260" t="s">
        <v>175</v>
      </c>
      <c r="C26" s="259"/>
      <c r="D26" s="259">
        <f t="shared" si="0"/>
        <v>3301184.0611977396</v>
      </c>
      <c r="E26" s="258">
        <f t="shared" si="6"/>
        <v>2172720.0134650376</v>
      </c>
      <c r="F26" s="259">
        <f t="shared" ref="F26:F61" si="8">+$D$25/36</f>
        <v>91699.557255492764</v>
      </c>
      <c r="G26" s="259">
        <f t="shared" ref="G26:G61" si="9">G25-F26</f>
        <v>-91699.557255492764</v>
      </c>
      <c r="H26" s="259">
        <f t="shared" ref="H26:H61" si="10">(G14+G26+SUM(G15:G25)*2)/24</f>
        <v>-3820.8148856455318</v>
      </c>
      <c r="I26" s="259">
        <f t="shared" si="5"/>
        <v>2168899.1985793919</v>
      </c>
      <c r="J26" s="259">
        <f t="shared" si="1"/>
        <v>19256.907023653479</v>
      </c>
      <c r="K26" s="258">
        <f t="shared" si="2"/>
        <v>-673991.74582787172</v>
      </c>
      <c r="L26" s="258">
        <f t="shared" si="7"/>
        <v>-455468.8317016724</v>
      </c>
      <c r="M26" s="256">
        <f t="shared" si="4"/>
        <v>1713430.3668777195</v>
      </c>
      <c r="N26" s="255">
        <f t="shared" si="3"/>
        <v>2535492.7581143752</v>
      </c>
    </row>
    <row r="27" spans="1:14" ht="15" outlineLevel="1">
      <c r="A27" s="261">
        <v>44012</v>
      </c>
      <c r="B27" s="260" t="s">
        <v>175</v>
      </c>
      <c r="C27" s="259"/>
      <c r="D27" s="259">
        <f t="shared" si="0"/>
        <v>3301184.0611977396</v>
      </c>
      <c r="E27" s="258">
        <f t="shared" si="6"/>
        <v>2373489.8573835213</v>
      </c>
      <c r="F27" s="259">
        <f t="shared" si="8"/>
        <v>91699.557255492764</v>
      </c>
      <c r="G27" s="259">
        <f t="shared" si="9"/>
        <v>-183399.11451098553</v>
      </c>
      <c r="H27" s="259">
        <f t="shared" si="10"/>
        <v>-15283.259542582127</v>
      </c>
      <c r="I27" s="259">
        <f t="shared" si="5"/>
        <v>2358206.5978409392</v>
      </c>
      <c r="J27" s="259">
        <f t="shared" si="1"/>
        <v>19256.907023653479</v>
      </c>
      <c r="K27" s="258">
        <f t="shared" si="2"/>
        <v>-654734.83880421822</v>
      </c>
      <c r="L27" s="258">
        <f t="shared" si="7"/>
        <v>-495223.38554659713</v>
      </c>
      <c r="M27" s="256">
        <f t="shared" si="4"/>
        <v>1862983.212294342</v>
      </c>
      <c r="N27" s="255">
        <f t="shared" si="3"/>
        <v>2463050.107882536</v>
      </c>
    </row>
    <row r="28" spans="1:14" ht="15" outlineLevel="1">
      <c r="A28" s="261">
        <v>44043</v>
      </c>
      <c r="B28" s="260" t="s">
        <v>175</v>
      </c>
      <c r="C28" s="259"/>
      <c r="D28" s="259">
        <f t="shared" si="0"/>
        <v>3301184.0611977396</v>
      </c>
      <c r="E28" s="258">
        <f t="shared" si="6"/>
        <v>2553706.0329564731</v>
      </c>
      <c r="F28" s="259">
        <f t="shared" si="8"/>
        <v>91699.557255492764</v>
      </c>
      <c r="G28" s="259">
        <f t="shared" si="9"/>
        <v>-275098.67176647828</v>
      </c>
      <c r="H28" s="259">
        <f t="shared" si="10"/>
        <v>-34387.333970809785</v>
      </c>
      <c r="I28" s="259">
        <f t="shared" si="5"/>
        <v>2519318.6989856632</v>
      </c>
      <c r="J28" s="259">
        <f t="shared" si="1"/>
        <v>19256.907023653479</v>
      </c>
      <c r="K28" s="258">
        <f t="shared" si="2"/>
        <v>-635477.93178056472</v>
      </c>
      <c r="L28" s="258">
        <f t="shared" si="7"/>
        <v>-529056.92678698921</v>
      </c>
      <c r="M28" s="256">
        <f t="shared" si="4"/>
        <v>1990261.772198674</v>
      </c>
      <c r="N28" s="255">
        <f t="shared" si="3"/>
        <v>2390607.4576506969</v>
      </c>
    </row>
    <row r="29" spans="1:14" ht="15" outlineLevel="1">
      <c r="A29" s="261">
        <v>44074</v>
      </c>
      <c r="B29" s="260" t="s">
        <v>175</v>
      </c>
      <c r="C29" s="259"/>
      <c r="D29" s="259">
        <f t="shared" si="0"/>
        <v>3301184.0611977396</v>
      </c>
      <c r="E29" s="258">
        <f t="shared" si="6"/>
        <v>2713677.0548469429</v>
      </c>
      <c r="F29" s="259">
        <f t="shared" si="8"/>
        <v>91699.557255492764</v>
      </c>
      <c r="G29" s="259">
        <f t="shared" si="9"/>
        <v>-366798.22902197106</v>
      </c>
      <c r="H29" s="259">
        <f t="shared" si="10"/>
        <v>-61133.038170328509</v>
      </c>
      <c r="I29" s="259">
        <f t="shared" si="5"/>
        <v>2652544.0166766145</v>
      </c>
      <c r="J29" s="259">
        <f t="shared" si="1"/>
        <v>19256.907023653479</v>
      </c>
      <c r="K29" s="258">
        <f t="shared" si="2"/>
        <v>-616221.02475691121</v>
      </c>
      <c r="L29" s="258">
        <f t="shared" si="7"/>
        <v>-557034.24350208882</v>
      </c>
      <c r="M29" s="256">
        <f t="shared" si="4"/>
        <v>2095509.7731745257</v>
      </c>
      <c r="N29" s="255">
        <f t="shared" si="3"/>
        <v>2318164.8074188572</v>
      </c>
    </row>
    <row r="30" spans="1:14" ht="15" outlineLevel="1">
      <c r="A30" s="261">
        <v>44104</v>
      </c>
      <c r="B30" s="260" t="s">
        <v>175</v>
      </c>
      <c r="C30" s="259"/>
      <c r="D30" s="259">
        <f t="shared" si="0"/>
        <v>3301184.0611977396</v>
      </c>
      <c r="E30" s="258">
        <f t="shared" si="6"/>
        <v>2853711.4377179798</v>
      </c>
      <c r="F30" s="259">
        <f t="shared" si="8"/>
        <v>91699.557255492764</v>
      </c>
      <c r="G30" s="259">
        <f t="shared" si="9"/>
        <v>-458497.78627746383</v>
      </c>
      <c r="H30" s="259">
        <f t="shared" si="10"/>
        <v>-95520.372141138287</v>
      </c>
      <c r="I30" s="259">
        <f t="shared" si="5"/>
        <v>2758191.0655768416</v>
      </c>
      <c r="J30" s="259">
        <f t="shared" si="1"/>
        <v>19256.907023653479</v>
      </c>
      <c r="K30" s="258">
        <f t="shared" si="2"/>
        <v>-596964.11773325771</v>
      </c>
      <c r="L30" s="258">
        <f t="shared" si="7"/>
        <v>-579220.12377113663</v>
      </c>
      <c r="M30" s="256">
        <f t="shared" si="4"/>
        <v>2178970.941805705</v>
      </c>
      <c r="N30" s="255">
        <f t="shared" si="3"/>
        <v>2245722.1571870181</v>
      </c>
    </row>
    <row r="31" spans="1:14" ht="15" outlineLevel="1">
      <c r="A31" s="261">
        <v>44135</v>
      </c>
      <c r="B31" s="260" t="s">
        <v>175</v>
      </c>
      <c r="C31" s="259"/>
      <c r="D31" s="259">
        <f t="shared" si="0"/>
        <v>3301184.0611977396</v>
      </c>
      <c r="E31" s="258">
        <f t="shared" si="6"/>
        <v>2974117.6962326337</v>
      </c>
      <c r="F31" s="259">
        <f t="shared" si="8"/>
        <v>91699.557255492764</v>
      </c>
      <c r="G31" s="258">
        <f t="shared" si="9"/>
        <v>-550197.34353295655</v>
      </c>
      <c r="H31" s="258">
        <f t="shared" si="10"/>
        <v>-137549.33588323914</v>
      </c>
      <c r="I31" s="258">
        <f t="shared" si="5"/>
        <v>2836568.3603493944</v>
      </c>
      <c r="J31" s="258">
        <f t="shared" si="1"/>
        <v>19256.907023653479</v>
      </c>
      <c r="K31" s="258">
        <f t="shared" si="2"/>
        <v>-577707.2107096042</v>
      </c>
      <c r="L31" s="258">
        <f t="shared" si="7"/>
        <v>-595679.35567337275</v>
      </c>
      <c r="M31" s="256">
        <f t="shared" si="4"/>
        <v>2240889.0046760216</v>
      </c>
      <c r="N31" s="255">
        <f t="shared" si="3"/>
        <v>2173279.5069551785</v>
      </c>
    </row>
    <row r="32" spans="1:14" ht="15" outlineLevel="1">
      <c r="A32" s="261">
        <v>44165</v>
      </c>
      <c r="B32" s="260" t="s">
        <v>175</v>
      </c>
      <c r="C32" s="259"/>
      <c r="D32" s="259">
        <f t="shared" si="0"/>
        <v>3301184.0611977396</v>
      </c>
      <c r="E32" s="258">
        <f t="shared" si="6"/>
        <v>3075204.3450539536</v>
      </c>
      <c r="F32" s="259">
        <f t="shared" si="8"/>
        <v>91699.557255492764</v>
      </c>
      <c r="G32" s="258">
        <f t="shared" si="9"/>
        <v>-641896.90078844933</v>
      </c>
      <c r="H32" s="258">
        <f t="shared" si="10"/>
        <v>-187219.92939663108</v>
      </c>
      <c r="I32" s="258">
        <f t="shared" si="5"/>
        <v>2887984.4156573224</v>
      </c>
      <c r="J32" s="258">
        <f t="shared" si="1"/>
        <v>19256.907023653479</v>
      </c>
      <c r="K32" s="258">
        <f t="shared" si="2"/>
        <v>-558450.3036859507</v>
      </c>
      <c r="L32" s="258">
        <f t="shared" si="7"/>
        <v>-606476.72728803765</v>
      </c>
      <c r="M32" s="256">
        <f t="shared" si="4"/>
        <v>2281507.6883692848</v>
      </c>
      <c r="N32" s="255">
        <f t="shared" si="3"/>
        <v>2100836.8567233398</v>
      </c>
    </row>
    <row r="33" spans="1:14" ht="15" outlineLevel="1">
      <c r="A33" s="261">
        <v>44196</v>
      </c>
      <c r="B33" s="260" t="s">
        <v>175</v>
      </c>
      <c r="C33" s="259"/>
      <c r="D33" s="259">
        <f t="shared" si="0"/>
        <v>3301184.0611977396</v>
      </c>
      <c r="E33" s="258">
        <f t="shared" si="6"/>
        <v>3157279.8988449895</v>
      </c>
      <c r="F33" s="259">
        <f t="shared" si="8"/>
        <v>91699.557255492764</v>
      </c>
      <c r="G33" s="258">
        <f t="shared" si="9"/>
        <v>-733596.45804394211</v>
      </c>
      <c r="H33" s="258">
        <f t="shared" si="10"/>
        <v>-244532.15268131404</v>
      </c>
      <c r="I33" s="258">
        <f t="shared" si="5"/>
        <v>2912747.7461636756</v>
      </c>
      <c r="J33" s="258">
        <f t="shared" si="1"/>
        <v>19256.907023653479</v>
      </c>
      <c r="K33" s="258">
        <f t="shared" si="2"/>
        <v>-539193.39666229719</v>
      </c>
      <c r="L33" s="258">
        <f t="shared" si="7"/>
        <v>-611677.02669437171</v>
      </c>
      <c r="M33" s="256">
        <f t="shared" si="4"/>
        <v>2301070.7194693037</v>
      </c>
      <c r="N33" s="255">
        <f t="shared" si="3"/>
        <v>2028394.2064915001</v>
      </c>
    </row>
    <row r="34" spans="1:14" ht="15" outlineLevel="1">
      <c r="A34" s="261">
        <v>44227</v>
      </c>
      <c r="B34" s="260" t="s">
        <v>175</v>
      </c>
      <c r="C34" s="259"/>
      <c r="D34" s="259">
        <f t="shared" si="0"/>
        <v>3301184.0611977396</v>
      </c>
      <c r="E34" s="258">
        <f t="shared" si="6"/>
        <v>3220637.6257497407</v>
      </c>
      <c r="F34" s="259">
        <f t="shared" si="8"/>
        <v>91699.557255492764</v>
      </c>
      <c r="G34" s="258">
        <f t="shared" si="9"/>
        <v>-825296.01529943489</v>
      </c>
      <c r="H34" s="258">
        <f t="shared" si="10"/>
        <v>-309486.0057372881</v>
      </c>
      <c r="I34" s="258">
        <f t="shared" si="5"/>
        <v>2911151.6200124528</v>
      </c>
      <c r="J34" s="258">
        <f t="shared" si="1"/>
        <v>19256.907023653479</v>
      </c>
      <c r="K34" s="258">
        <f t="shared" si="2"/>
        <v>-519936.48963864369</v>
      </c>
      <c r="L34" s="258">
        <f t="shared" si="7"/>
        <v>-611341.84020261501</v>
      </c>
      <c r="M34" s="256">
        <f t="shared" si="4"/>
        <v>2299809.7798098377</v>
      </c>
      <c r="N34" s="255">
        <f t="shared" si="3"/>
        <v>1955951.556259661</v>
      </c>
    </row>
    <row r="35" spans="1:14" ht="15" outlineLevel="1">
      <c r="A35" s="261">
        <v>44255</v>
      </c>
      <c r="B35" s="260" t="s">
        <v>175</v>
      </c>
      <c r="C35" s="259"/>
      <c r="D35" s="259">
        <f t="shared" si="0"/>
        <v>3301184.0611977396</v>
      </c>
      <c r="E35" s="258">
        <f t="shared" si="6"/>
        <v>3265555.5473931599</v>
      </c>
      <c r="F35" s="259">
        <f t="shared" si="8"/>
        <v>91699.557255492764</v>
      </c>
      <c r="G35" s="258">
        <f t="shared" si="9"/>
        <v>-916995.57255492767</v>
      </c>
      <c r="H35" s="258">
        <f t="shared" si="10"/>
        <v>-382081.4885645532</v>
      </c>
      <c r="I35" s="258">
        <f t="shared" si="5"/>
        <v>2883474.0588286067</v>
      </c>
      <c r="J35" s="258">
        <f t="shared" si="1"/>
        <v>19256.907023653479</v>
      </c>
      <c r="K35" s="258">
        <f t="shared" si="2"/>
        <v>-500679.58261499018</v>
      </c>
      <c r="L35" s="258">
        <f t="shared" si="7"/>
        <v>-605529.55235400738</v>
      </c>
      <c r="M35" s="256">
        <f t="shared" si="4"/>
        <v>2277944.5064745992</v>
      </c>
      <c r="N35" s="255">
        <f t="shared" si="3"/>
        <v>1883508.9060278216</v>
      </c>
    </row>
    <row r="36" spans="1:14" ht="15" outlineLevel="1">
      <c r="A36" s="261">
        <v>44286</v>
      </c>
      <c r="B36" s="260" t="s">
        <v>175</v>
      </c>
      <c r="C36" s="259"/>
      <c r="D36" s="259">
        <f t="shared" si="0"/>
        <v>3301184.0611977396</v>
      </c>
      <c r="E36" s="258">
        <f t="shared" si="6"/>
        <v>3292311.6854001973</v>
      </c>
      <c r="F36" s="259">
        <f t="shared" si="8"/>
        <v>91699.557255492764</v>
      </c>
      <c r="G36" s="258">
        <f t="shared" si="9"/>
        <v>-1008695.1298104204</v>
      </c>
      <c r="H36" s="258">
        <f t="shared" si="10"/>
        <v>-462318.60116310936</v>
      </c>
      <c r="I36" s="258">
        <f t="shared" si="5"/>
        <v>2829993.084237088</v>
      </c>
      <c r="J36" s="258">
        <f t="shared" si="1"/>
        <v>19256.907023653479</v>
      </c>
      <c r="K36" s="258">
        <f t="shared" si="2"/>
        <v>-481422.67559133668</v>
      </c>
      <c r="L36" s="258">
        <f t="shared" si="7"/>
        <v>-594298.54768978839</v>
      </c>
      <c r="M36" s="256">
        <f t="shared" si="4"/>
        <v>2235694.5365472995</v>
      </c>
      <c r="N36" s="255">
        <f t="shared" si="3"/>
        <v>1811066.2557959827</v>
      </c>
    </row>
    <row r="37" spans="1:14" ht="15" outlineLevel="1">
      <c r="A37" s="261">
        <v>44316</v>
      </c>
      <c r="B37" s="260" t="s">
        <v>175</v>
      </c>
      <c r="C37" s="258"/>
      <c r="D37" s="258">
        <f t="shared" si="0"/>
        <v>3301184.0611977396</v>
      </c>
      <c r="E37" s="257">
        <f t="shared" si="6"/>
        <v>3301184.0611977396</v>
      </c>
      <c r="F37" s="259">
        <f t="shared" si="8"/>
        <v>91699.557255492764</v>
      </c>
      <c r="G37" s="258">
        <f t="shared" si="9"/>
        <v>-1100394.6870659131</v>
      </c>
      <c r="H37" s="257">
        <f t="shared" si="10"/>
        <v>-550197.34353295655</v>
      </c>
      <c r="I37" s="258">
        <f t="shared" si="5"/>
        <v>2750986.7176647829</v>
      </c>
      <c r="J37" s="258">
        <f t="shared" si="1"/>
        <v>19256.907023653479</v>
      </c>
      <c r="K37" s="258">
        <f t="shared" si="2"/>
        <v>-462165.76856768318</v>
      </c>
      <c r="L37" s="257">
        <f t="shared" si="7"/>
        <v>-577707.2107096042</v>
      </c>
      <c r="M37" s="256">
        <f t="shared" si="4"/>
        <v>2173279.5069551785</v>
      </c>
      <c r="N37" s="255">
        <f t="shared" si="3"/>
        <v>1738623.6055641435</v>
      </c>
    </row>
    <row r="38" spans="1:14" ht="15" outlineLevel="1">
      <c r="A38" s="253">
        <v>44347</v>
      </c>
      <c r="B38" s="253"/>
      <c r="C38" s="249"/>
      <c r="D38" s="249">
        <f t="shared" si="0"/>
        <v>3301184.0611977396</v>
      </c>
      <c r="E38" s="249">
        <f t="shared" si="6"/>
        <v>3301184.0611977396</v>
      </c>
      <c r="F38" s="251">
        <f t="shared" si="8"/>
        <v>91699.557255492764</v>
      </c>
      <c r="G38" s="249">
        <f t="shared" si="9"/>
        <v>-1192094.2443214059</v>
      </c>
      <c r="H38" s="249">
        <f t="shared" si="10"/>
        <v>-641896.90078844933</v>
      </c>
      <c r="I38" s="249">
        <f t="shared" si="5"/>
        <v>2659287.1604092903</v>
      </c>
      <c r="J38" s="249">
        <f t="shared" si="1"/>
        <v>19256.907023653479</v>
      </c>
      <c r="K38" s="249">
        <f t="shared" si="2"/>
        <v>-442908.86154402967</v>
      </c>
      <c r="L38" s="249">
        <f t="shared" si="7"/>
        <v>-558450.3036859507</v>
      </c>
      <c r="M38" s="248">
        <f t="shared" si="4"/>
        <v>2100836.8567233398</v>
      </c>
      <c r="N38" s="247">
        <f t="shared" si="3"/>
        <v>1666180.9553323039</v>
      </c>
    </row>
    <row r="39" spans="1:14" ht="15" outlineLevel="1">
      <c r="A39" s="253">
        <v>44377</v>
      </c>
      <c r="B39" s="253"/>
      <c r="C39" s="249"/>
      <c r="D39" s="249">
        <f t="shared" si="0"/>
        <v>3301184.0611977396</v>
      </c>
      <c r="E39" s="249">
        <f t="shared" si="6"/>
        <v>3301184.0611977396</v>
      </c>
      <c r="F39" s="251">
        <f t="shared" si="8"/>
        <v>91699.557255492764</v>
      </c>
      <c r="G39" s="249">
        <f t="shared" si="9"/>
        <v>-1283793.8015768987</v>
      </c>
      <c r="H39" s="249">
        <f t="shared" si="10"/>
        <v>-733596.45804394211</v>
      </c>
      <c r="I39" s="249">
        <f t="shared" si="5"/>
        <v>2567587.6031537973</v>
      </c>
      <c r="J39" s="249">
        <f t="shared" si="1"/>
        <v>19256.907023653479</v>
      </c>
      <c r="K39" s="249">
        <f t="shared" si="2"/>
        <v>-423651.95452037617</v>
      </c>
      <c r="L39" s="249">
        <f t="shared" si="7"/>
        <v>-539193.39666229719</v>
      </c>
      <c r="M39" s="248">
        <f t="shared" si="4"/>
        <v>2028394.2064915001</v>
      </c>
      <c r="N39" s="254">
        <f t="shared" si="3"/>
        <v>1593738.3051004647</v>
      </c>
    </row>
    <row r="40" spans="1:14" ht="15" outlineLevel="1">
      <c r="A40" s="253">
        <v>44408</v>
      </c>
      <c r="B40" s="253"/>
      <c r="C40" s="249"/>
      <c r="D40" s="249">
        <f t="shared" si="0"/>
        <v>3301184.0611977396</v>
      </c>
      <c r="E40" s="249">
        <f t="shared" si="6"/>
        <v>3301184.0611977396</v>
      </c>
      <c r="F40" s="251">
        <f t="shared" si="8"/>
        <v>91699.557255492764</v>
      </c>
      <c r="G40" s="249">
        <f t="shared" si="9"/>
        <v>-1375493.3588323914</v>
      </c>
      <c r="H40" s="249">
        <f t="shared" si="10"/>
        <v>-825296.01529943489</v>
      </c>
      <c r="I40" s="249">
        <f t="shared" si="5"/>
        <v>2475888.0458983048</v>
      </c>
      <c r="J40" s="249">
        <f t="shared" si="1"/>
        <v>19256.907023653479</v>
      </c>
      <c r="K40" s="250">
        <f t="shared" si="2"/>
        <v>-404395.04749672266</v>
      </c>
      <c r="L40" s="249">
        <f t="shared" si="7"/>
        <v>-519936.48963864375</v>
      </c>
      <c r="M40" s="248">
        <f t="shared" si="4"/>
        <v>1955951.556259661</v>
      </c>
      <c r="N40" s="254">
        <f t="shared" si="3"/>
        <v>1521295.6548686256</v>
      </c>
    </row>
    <row r="41" spans="1:14" ht="15" outlineLevel="1">
      <c r="A41" s="253">
        <v>44439</v>
      </c>
      <c r="B41" s="253"/>
      <c r="C41" s="249"/>
      <c r="D41" s="249">
        <f t="shared" si="0"/>
        <v>3301184.0611977396</v>
      </c>
      <c r="E41" s="249">
        <f t="shared" si="6"/>
        <v>3301184.0611977396</v>
      </c>
      <c r="F41" s="251">
        <f t="shared" si="8"/>
        <v>91699.557255492764</v>
      </c>
      <c r="G41" s="249">
        <f t="shared" si="9"/>
        <v>-1467192.9160878842</v>
      </c>
      <c r="H41" s="249">
        <f t="shared" si="10"/>
        <v>-916995.57255492767</v>
      </c>
      <c r="I41" s="249">
        <f t="shared" si="5"/>
        <v>2384188.4886428118</v>
      </c>
      <c r="J41" s="249">
        <f t="shared" si="1"/>
        <v>19256.907023653479</v>
      </c>
      <c r="K41" s="250">
        <f t="shared" si="2"/>
        <v>-385138.14047306916</v>
      </c>
      <c r="L41" s="249">
        <f t="shared" si="7"/>
        <v>-500679.58261499018</v>
      </c>
      <c r="M41" s="248">
        <f t="shared" si="4"/>
        <v>1883508.9060278216</v>
      </c>
      <c r="N41" s="254">
        <f t="shared" si="3"/>
        <v>1448853.0046367862</v>
      </c>
    </row>
    <row r="42" spans="1:14" ht="15">
      <c r="A42" s="253">
        <v>44469</v>
      </c>
      <c r="B42" s="253"/>
      <c r="C42" s="249"/>
      <c r="D42" s="249">
        <f t="shared" si="0"/>
        <v>3301184.0611977396</v>
      </c>
      <c r="E42" s="249">
        <f t="shared" si="6"/>
        <v>3301184.0611977396</v>
      </c>
      <c r="F42" s="251">
        <f t="shared" si="8"/>
        <v>91699.557255492764</v>
      </c>
      <c r="G42" s="249">
        <f t="shared" si="9"/>
        <v>-1558892.473343377</v>
      </c>
      <c r="H42" s="249">
        <f t="shared" si="10"/>
        <v>-1008695.1298104204</v>
      </c>
      <c r="I42" s="249">
        <f t="shared" si="5"/>
        <v>2292488.9313873192</v>
      </c>
      <c r="J42" s="249">
        <f t="shared" si="1"/>
        <v>19256.907023653479</v>
      </c>
      <c r="K42" s="250">
        <f t="shared" si="2"/>
        <v>-365881.23344941565</v>
      </c>
      <c r="L42" s="249">
        <f t="shared" si="7"/>
        <v>-481422.67559133674</v>
      </c>
      <c r="M42" s="248">
        <f t="shared" si="4"/>
        <v>1811066.2557959824</v>
      </c>
      <c r="N42" s="247">
        <f t="shared" si="3"/>
        <v>1376410.3544049468</v>
      </c>
    </row>
    <row r="43" spans="1:14" ht="15">
      <c r="A43" s="253">
        <v>44500</v>
      </c>
      <c r="B43" s="253"/>
      <c r="C43" s="249"/>
      <c r="D43" s="249">
        <f t="shared" si="0"/>
        <v>3301184.0611977396</v>
      </c>
      <c r="E43" s="249">
        <f t="shared" si="6"/>
        <v>3301184.0611977396</v>
      </c>
      <c r="F43" s="251">
        <f t="shared" si="8"/>
        <v>91699.557255492764</v>
      </c>
      <c r="G43" s="249">
        <f t="shared" si="9"/>
        <v>-1650592.0305988698</v>
      </c>
      <c r="H43" s="249">
        <f t="shared" si="10"/>
        <v>-1100394.6870659131</v>
      </c>
      <c r="I43" s="249">
        <f t="shared" si="5"/>
        <v>2200789.3741318267</v>
      </c>
      <c r="J43" s="249">
        <f t="shared" si="1"/>
        <v>19256.907023653479</v>
      </c>
      <c r="K43" s="250">
        <f t="shared" si="2"/>
        <v>-346624.32642576215</v>
      </c>
      <c r="L43" s="249">
        <f t="shared" si="7"/>
        <v>-462165.76856768323</v>
      </c>
      <c r="M43" s="248">
        <f t="shared" si="4"/>
        <v>1738623.6055641435</v>
      </c>
      <c r="N43" s="254">
        <f t="shared" si="3"/>
        <v>1303967.7041731076</v>
      </c>
    </row>
    <row r="44" spans="1:14" ht="15">
      <c r="A44" s="253">
        <v>44530</v>
      </c>
      <c r="B44" s="253"/>
      <c r="C44" s="251"/>
      <c r="D44" s="249">
        <f t="shared" si="0"/>
        <v>3301184.0611977396</v>
      </c>
      <c r="E44" s="249">
        <f t="shared" si="6"/>
        <v>3301184.0611977396</v>
      </c>
      <c r="F44" s="251">
        <f t="shared" si="8"/>
        <v>91699.557255492764</v>
      </c>
      <c r="G44" s="249">
        <f t="shared" si="9"/>
        <v>-1742291.5878543626</v>
      </c>
      <c r="H44" s="249">
        <f t="shared" si="10"/>
        <v>-1192094.2443214061</v>
      </c>
      <c r="I44" s="249">
        <f t="shared" si="5"/>
        <v>2109089.8168763332</v>
      </c>
      <c r="J44" s="249">
        <f t="shared" si="1"/>
        <v>19256.907023653479</v>
      </c>
      <c r="K44" s="250">
        <f t="shared" si="2"/>
        <v>-327367.41940210864</v>
      </c>
      <c r="L44" s="249">
        <f t="shared" si="7"/>
        <v>-442908.86154402961</v>
      </c>
      <c r="M44" s="248">
        <f t="shared" si="4"/>
        <v>1666180.9553323037</v>
      </c>
      <c r="N44" s="254">
        <f t="shared" si="3"/>
        <v>1231525.0539412685</v>
      </c>
    </row>
    <row r="45" spans="1:14" ht="15" outlineLevel="1">
      <c r="A45" s="253">
        <v>44561</v>
      </c>
      <c r="B45" s="253"/>
      <c r="C45" s="251"/>
      <c r="D45" s="249">
        <f t="shared" si="0"/>
        <v>3301184.0611977396</v>
      </c>
      <c r="E45" s="249">
        <f t="shared" si="6"/>
        <v>3301184.0611977396</v>
      </c>
      <c r="F45" s="251">
        <f t="shared" si="8"/>
        <v>91699.557255492764</v>
      </c>
      <c r="G45" s="249">
        <f t="shared" si="9"/>
        <v>-1833991.1451098553</v>
      </c>
      <c r="H45" s="249">
        <f t="shared" si="10"/>
        <v>-1283793.8015768987</v>
      </c>
      <c r="I45" s="249">
        <f t="shared" si="5"/>
        <v>2017390.2596208409</v>
      </c>
      <c r="J45" s="249">
        <f t="shared" si="1"/>
        <v>19256.907023653479</v>
      </c>
      <c r="K45" s="250">
        <f t="shared" si="2"/>
        <v>-308110.51237845514</v>
      </c>
      <c r="L45" s="249">
        <f t="shared" si="7"/>
        <v>-423651.95452037617</v>
      </c>
      <c r="M45" s="248">
        <f t="shared" si="4"/>
        <v>1593738.3051004647</v>
      </c>
      <c r="N45" s="254">
        <f t="shared" si="3"/>
        <v>1159082.4037094291</v>
      </c>
    </row>
    <row r="46" spans="1:14" ht="15" outlineLevel="1">
      <c r="A46" s="253">
        <v>44592</v>
      </c>
      <c r="B46" s="253"/>
      <c r="C46" s="251"/>
      <c r="D46" s="249">
        <f t="shared" si="0"/>
        <v>3301184.0611977396</v>
      </c>
      <c r="E46" s="249">
        <f t="shared" si="6"/>
        <v>3301184.0611977396</v>
      </c>
      <c r="F46" s="251">
        <f t="shared" si="8"/>
        <v>91699.557255492764</v>
      </c>
      <c r="G46" s="249">
        <f t="shared" si="9"/>
        <v>-1925690.7023653481</v>
      </c>
      <c r="H46" s="249">
        <f t="shared" si="10"/>
        <v>-1375493.3588323912</v>
      </c>
      <c r="I46" s="249">
        <f t="shared" si="5"/>
        <v>1925690.7023653483</v>
      </c>
      <c r="J46" s="249">
        <f t="shared" si="1"/>
        <v>19256.907023653479</v>
      </c>
      <c r="K46" s="250">
        <f t="shared" si="2"/>
        <v>-288853.60535480164</v>
      </c>
      <c r="L46" s="249">
        <f t="shared" si="7"/>
        <v>-404395.04749672272</v>
      </c>
      <c r="M46" s="248">
        <f t="shared" si="4"/>
        <v>1521295.6548686256</v>
      </c>
      <c r="N46" s="254">
        <f t="shared" si="3"/>
        <v>1086639.7534775897</v>
      </c>
    </row>
    <row r="47" spans="1:14" ht="15" outlineLevel="1">
      <c r="A47" s="253">
        <v>44620</v>
      </c>
      <c r="B47" s="253"/>
      <c r="C47" s="251"/>
      <c r="D47" s="249">
        <f t="shared" si="0"/>
        <v>3301184.0611977396</v>
      </c>
      <c r="E47" s="249">
        <f t="shared" si="6"/>
        <v>3301184.0611977396</v>
      </c>
      <c r="F47" s="251">
        <f t="shared" si="8"/>
        <v>91699.557255492764</v>
      </c>
      <c r="G47" s="249">
        <f t="shared" si="9"/>
        <v>-2017390.2596208409</v>
      </c>
      <c r="H47" s="249">
        <f t="shared" si="10"/>
        <v>-1467192.9160878842</v>
      </c>
      <c r="I47" s="249">
        <f t="shared" si="5"/>
        <v>1833991.1451098553</v>
      </c>
      <c r="J47" s="249">
        <f t="shared" si="1"/>
        <v>19256.907023653479</v>
      </c>
      <c r="K47" s="250">
        <f t="shared" si="2"/>
        <v>-269596.69833114813</v>
      </c>
      <c r="L47" s="249">
        <f t="shared" si="7"/>
        <v>-385138.14047306916</v>
      </c>
      <c r="M47" s="248">
        <f t="shared" si="4"/>
        <v>1448853.0046367862</v>
      </c>
      <c r="N47" s="254">
        <f t="shared" si="3"/>
        <v>1014197.1032457505</v>
      </c>
    </row>
    <row r="48" spans="1:14" ht="15" outlineLevel="1">
      <c r="A48" s="253">
        <v>44651</v>
      </c>
      <c r="B48" s="253"/>
      <c r="C48" s="251"/>
      <c r="D48" s="249">
        <f t="shared" si="0"/>
        <v>3301184.0611977396</v>
      </c>
      <c r="E48" s="249">
        <f t="shared" si="6"/>
        <v>3301184.0611977396</v>
      </c>
      <c r="F48" s="251">
        <f t="shared" si="8"/>
        <v>91699.557255492764</v>
      </c>
      <c r="G48" s="249">
        <f t="shared" si="9"/>
        <v>-2109089.8168763337</v>
      </c>
      <c r="H48" s="249">
        <f t="shared" si="10"/>
        <v>-1558892.473343377</v>
      </c>
      <c r="I48" s="249">
        <f t="shared" si="5"/>
        <v>1742291.5878543626</v>
      </c>
      <c r="J48" s="249">
        <f t="shared" si="1"/>
        <v>19256.907023653479</v>
      </c>
      <c r="K48" s="250">
        <f t="shared" si="2"/>
        <v>-250339.79130749466</v>
      </c>
      <c r="L48" s="249">
        <f t="shared" si="7"/>
        <v>-365881.23344941559</v>
      </c>
      <c r="M48" s="248">
        <f t="shared" si="4"/>
        <v>1376410.354404947</v>
      </c>
      <c r="N48" s="247">
        <f t="shared" si="3"/>
        <v>941754.45301391126</v>
      </c>
    </row>
    <row r="49" spans="1:14" ht="15" outlineLevel="1">
      <c r="A49" s="253">
        <v>44681</v>
      </c>
      <c r="B49" s="253"/>
      <c r="C49" s="251"/>
      <c r="D49" s="249">
        <f t="shared" si="0"/>
        <v>3301184.0611977396</v>
      </c>
      <c r="E49" s="249">
        <f t="shared" si="6"/>
        <v>3301184.0611977396</v>
      </c>
      <c r="F49" s="251">
        <f t="shared" si="8"/>
        <v>91699.557255492764</v>
      </c>
      <c r="G49" s="249">
        <f t="shared" si="9"/>
        <v>-2200789.3741318262</v>
      </c>
      <c r="H49" s="249">
        <f t="shared" si="10"/>
        <v>-1650592.0305988695</v>
      </c>
      <c r="I49" s="249">
        <f t="shared" si="5"/>
        <v>1650592.03059887</v>
      </c>
      <c r="J49" s="249">
        <f t="shared" si="1"/>
        <v>19256.907023653479</v>
      </c>
      <c r="K49" s="250">
        <f t="shared" si="2"/>
        <v>-231082.88428384118</v>
      </c>
      <c r="L49" s="249">
        <f t="shared" si="7"/>
        <v>-346624.32642576215</v>
      </c>
      <c r="M49" s="248">
        <f t="shared" si="4"/>
        <v>1303967.7041731079</v>
      </c>
      <c r="N49" s="254">
        <f t="shared" si="3"/>
        <v>869311.80278207222</v>
      </c>
    </row>
    <row r="50" spans="1:14" ht="15" outlineLevel="1">
      <c r="A50" s="253">
        <v>44712</v>
      </c>
      <c r="B50" s="253"/>
      <c r="C50" s="251"/>
      <c r="D50" s="249">
        <f t="shared" si="0"/>
        <v>3301184.0611977396</v>
      </c>
      <c r="E50" s="249">
        <f t="shared" si="6"/>
        <v>3301184.0611977396</v>
      </c>
      <c r="F50" s="251">
        <f t="shared" si="8"/>
        <v>91699.557255492764</v>
      </c>
      <c r="G50" s="249">
        <f t="shared" si="9"/>
        <v>-2292488.9313873188</v>
      </c>
      <c r="H50" s="249">
        <f t="shared" si="10"/>
        <v>-1742291.5878543623</v>
      </c>
      <c r="I50" s="249">
        <f t="shared" si="5"/>
        <v>1558892.4733433772</v>
      </c>
      <c r="J50" s="249">
        <f t="shared" si="1"/>
        <v>19256.907023653479</v>
      </c>
      <c r="K50" s="250">
        <f t="shared" si="2"/>
        <v>-211825.9772601877</v>
      </c>
      <c r="L50" s="249">
        <f t="shared" si="7"/>
        <v>-327367.4194021087</v>
      </c>
      <c r="M50" s="248">
        <f t="shared" si="4"/>
        <v>1231525.0539412685</v>
      </c>
      <c r="N50" s="254">
        <f t="shared" si="3"/>
        <v>796869.15255023306</v>
      </c>
    </row>
    <row r="51" spans="1:14" ht="15" outlineLevel="1">
      <c r="A51" s="253">
        <v>44742</v>
      </c>
      <c r="B51" s="253"/>
      <c r="C51" s="251"/>
      <c r="D51" s="249">
        <f t="shared" si="0"/>
        <v>3301184.0611977396</v>
      </c>
      <c r="E51" s="249">
        <f t="shared" si="6"/>
        <v>3301184.0611977396</v>
      </c>
      <c r="F51" s="251">
        <f t="shared" si="8"/>
        <v>91699.557255492764</v>
      </c>
      <c r="G51" s="249">
        <f t="shared" si="9"/>
        <v>-2384188.4886428113</v>
      </c>
      <c r="H51" s="249">
        <f t="shared" si="10"/>
        <v>-1833991.1451098553</v>
      </c>
      <c r="I51" s="249">
        <f t="shared" si="5"/>
        <v>1467192.9160878842</v>
      </c>
      <c r="J51" s="249">
        <f t="shared" si="1"/>
        <v>19256.907023653479</v>
      </c>
      <c r="K51" s="250">
        <f t="shared" si="2"/>
        <v>-192569.07023653423</v>
      </c>
      <c r="L51" s="249">
        <f t="shared" si="7"/>
        <v>-308110.5123784552</v>
      </c>
      <c r="M51" s="248">
        <f t="shared" si="4"/>
        <v>1159082.4037094291</v>
      </c>
      <c r="N51" s="247">
        <f t="shared" si="3"/>
        <v>724426.50231839402</v>
      </c>
    </row>
    <row r="52" spans="1:14" ht="15" outlineLevel="1">
      <c r="A52" s="253">
        <v>44773</v>
      </c>
      <c r="B52" s="252"/>
      <c r="C52" s="252"/>
      <c r="D52" s="249">
        <f t="shared" si="0"/>
        <v>3301184.0611977396</v>
      </c>
      <c r="E52" s="249">
        <f t="shared" si="6"/>
        <v>3301184.0611977396</v>
      </c>
      <c r="F52" s="251">
        <f t="shared" si="8"/>
        <v>91699.557255492764</v>
      </c>
      <c r="G52" s="249">
        <f t="shared" si="9"/>
        <v>-2475888.0458983039</v>
      </c>
      <c r="H52" s="249">
        <f t="shared" si="10"/>
        <v>-1925690.7023653479</v>
      </c>
      <c r="I52" s="249">
        <f t="shared" si="5"/>
        <v>1375493.3588323917</v>
      </c>
      <c r="J52" s="249">
        <f t="shared" si="1"/>
        <v>19256.907023653479</v>
      </c>
      <c r="K52" s="250">
        <f t="shared" si="2"/>
        <v>-173312.16321288075</v>
      </c>
      <c r="L52" s="249">
        <f t="shared" si="7"/>
        <v>-288853.60535480169</v>
      </c>
      <c r="M52" s="248">
        <f t="shared" si="4"/>
        <v>1086639.7534775899</v>
      </c>
      <c r="N52" s="247">
        <f t="shared" si="3"/>
        <v>651983.85208655498</v>
      </c>
    </row>
    <row r="53" spans="1:14" ht="15" outlineLevel="1">
      <c r="A53" s="253">
        <v>44804</v>
      </c>
      <c r="B53" s="252"/>
      <c r="C53" s="252"/>
      <c r="D53" s="249">
        <f t="shared" si="0"/>
        <v>3301184.0611977396</v>
      </c>
      <c r="E53" s="249">
        <f t="shared" si="6"/>
        <v>3301184.0611977396</v>
      </c>
      <c r="F53" s="251">
        <f t="shared" si="8"/>
        <v>91699.557255492764</v>
      </c>
      <c r="G53" s="249">
        <f t="shared" si="9"/>
        <v>-2567587.6031537964</v>
      </c>
      <c r="H53" s="249">
        <f t="shared" si="10"/>
        <v>-2017390.2596208407</v>
      </c>
      <c r="I53" s="249">
        <f t="shared" si="5"/>
        <v>1283793.8015768989</v>
      </c>
      <c r="J53" s="249">
        <f t="shared" si="1"/>
        <v>19256.907023653479</v>
      </c>
      <c r="K53" s="250">
        <f t="shared" si="2"/>
        <v>-154055.25618922728</v>
      </c>
      <c r="L53" s="249">
        <f t="shared" si="7"/>
        <v>-269596.69833114819</v>
      </c>
      <c r="M53" s="248">
        <f t="shared" si="4"/>
        <v>1014197.1032457508</v>
      </c>
      <c r="N53" s="247">
        <f t="shared" si="3"/>
        <v>579541.20185471582</v>
      </c>
    </row>
    <row r="54" spans="1:14" ht="15" outlineLevel="1">
      <c r="A54" s="253">
        <v>44834</v>
      </c>
      <c r="B54" s="252"/>
      <c r="C54" s="252"/>
      <c r="D54" s="249">
        <f t="shared" si="0"/>
        <v>3301184.0611977396</v>
      </c>
      <c r="E54" s="249">
        <f t="shared" si="6"/>
        <v>3301184.0611977396</v>
      </c>
      <c r="F54" s="251">
        <f t="shared" si="8"/>
        <v>91699.557255492764</v>
      </c>
      <c r="G54" s="249">
        <f t="shared" si="9"/>
        <v>-2659287.1604092889</v>
      </c>
      <c r="H54" s="249">
        <f t="shared" si="10"/>
        <v>-2109089.8168763332</v>
      </c>
      <c r="I54" s="249">
        <f t="shared" si="5"/>
        <v>1192094.2443214064</v>
      </c>
      <c r="J54" s="249">
        <f t="shared" si="1"/>
        <v>19256.907023653479</v>
      </c>
      <c r="K54" s="250">
        <f t="shared" si="2"/>
        <v>-134798.3491655738</v>
      </c>
      <c r="L54" s="249">
        <f t="shared" si="7"/>
        <v>-250339.79130749466</v>
      </c>
      <c r="M54" s="248">
        <f t="shared" si="4"/>
        <v>941754.45301391173</v>
      </c>
      <c r="N54" s="247">
        <f t="shared" si="3"/>
        <v>507098.55162287678</v>
      </c>
    </row>
    <row r="55" spans="1:14" ht="15" outlineLevel="1">
      <c r="A55" s="253">
        <v>44865</v>
      </c>
      <c r="B55" s="252"/>
      <c r="C55" s="252"/>
      <c r="D55" s="249">
        <f t="shared" si="0"/>
        <v>3301184.0611977396</v>
      </c>
      <c r="E55" s="249">
        <f t="shared" si="6"/>
        <v>3301184.0611977396</v>
      </c>
      <c r="F55" s="251">
        <f t="shared" si="8"/>
        <v>91699.557255492764</v>
      </c>
      <c r="G55" s="249">
        <f t="shared" si="9"/>
        <v>-2750986.7176647815</v>
      </c>
      <c r="H55" s="249">
        <f t="shared" si="10"/>
        <v>-2200789.3741318262</v>
      </c>
      <c r="I55" s="249">
        <f t="shared" si="5"/>
        <v>1100394.6870659133</v>
      </c>
      <c r="J55" s="249">
        <f t="shared" si="1"/>
        <v>19256.907023653479</v>
      </c>
      <c r="K55" s="250">
        <f t="shared" si="2"/>
        <v>-115541.44214192033</v>
      </c>
      <c r="L55" s="249">
        <f t="shared" si="7"/>
        <v>-231082.88428384121</v>
      </c>
      <c r="M55" s="248">
        <f t="shared" si="4"/>
        <v>869311.8027820721</v>
      </c>
      <c r="N55" s="247">
        <f t="shared" si="3"/>
        <v>434655.90139103774</v>
      </c>
    </row>
    <row r="56" spans="1:14" ht="15" outlineLevel="1">
      <c r="A56" s="253">
        <v>44895</v>
      </c>
      <c r="B56" s="252"/>
      <c r="C56" s="252"/>
      <c r="D56" s="249">
        <f t="shared" si="0"/>
        <v>3301184.0611977396</v>
      </c>
      <c r="E56" s="249">
        <f t="shared" si="6"/>
        <v>3301184.0611977396</v>
      </c>
      <c r="F56" s="251">
        <f t="shared" si="8"/>
        <v>91699.557255492764</v>
      </c>
      <c r="G56" s="249">
        <f t="shared" si="9"/>
        <v>-2842686.274920274</v>
      </c>
      <c r="H56" s="249">
        <f t="shared" si="10"/>
        <v>-2292488.9313873188</v>
      </c>
      <c r="I56" s="249">
        <f t="shared" si="5"/>
        <v>1008695.1298104208</v>
      </c>
      <c r="J56" s="249">
        <f t="shared" si="1"/>
        <v>19256.907023653479</v>
      </c>
      <c r="K56" s="250">
        <f t="shared" si="2"/>
        <v>-96284.535118266853</v>
      </c>
      <c r="L56" s="249">
        <f t="shared" si="7"/>
        <v>-211825.9772601877</v>
      </c>
      <c r="M56" s="248">
        <f t="shared" si="4"/>
        <v>796869.15255023306</v>
      </c>
      <c r="N56" s="247">
        <f t="shared" si="3"/>
        <v>362213.2511591987</v>
      </c>
    </row>
    <row r="57" spans="1:14" ht="15" outlineLevel="1">
      <c r="A57" s="253">
        <v>44926</v>
      </c>
      <c r="B57" s="252"/>
      <c r="C57" s="252"/>
      <c r="D57" s="249">
        <f t="shared" si="0"/>
        <v>3301184.0611977396</v>
      </c>
      <c r="E57" s="249">
        <f t="shared" si="6"/>
        <v>3301184.0611977396</v>
      </c>
      <c r="F57" s="251">
        <f t="shared" si="8"/>
        <v>91699.557255492764</v>
      </c>
      <c r="G57" s="249">
        <f t="shared" si="9"/>
        <v>-2934385.8321757666</v>
      </c>
      <c r="H57" s="249">
        <f t="shared" si="10"/>
        <v>-2384188.4886428113</v>
      </c>
      <c r="I57" s="249">
        <f t="shared" si="5"/>
        <v>916995.57255492825</v>
      </c>
      <c r="J57" s="249">
        <f t="shared" si="1"/>
        <v>19256.907023653479</v>
      </c>
      <c r="K57" s="250">
        <f t="shared" si="2"/>
        <v>-77027.628094613377</v>
      </c>
      <c r="L57" s="249">
        <f t="shared" si="7"/>
        <v>-192569.07023653423</v>
      </c>
      <c r="M57" s="248">
        <f t="shared" si="4"/>
        <v>724426.50231839402</v>
      </c>
      <c r="N57" s="247">
        <f t="shared" si="3"/>
        <v>289770.6009273596</v>
      </c>
    </row>
    <row r="58" spans="1:14" ht="15" outlineLevel="1">
      <c r="A58" s="253">
        <v>44957</v>
      </c>
      <c r="B58" s="252"/>
      <c r="C58" s="252"/>
      <c r="D58" s="249">
        <f t="shared" si="0"/>
        <v>3301184.0611977396</v>
      </c>
      <c r="E58" s="249">
        <f t="shared" si="6"/>
        <v>3301184.0611977396</v>
      </c>
      <c r="F58" s="251">
        <f t="shared" si="8"/>
        <v>91699.557255492764</v>
      </c>
      <c r="G58" s="249">
        <f t="shared" si="9"/>
        <v>-3026085.3894312591</v>
      </c>
      <c r="H58" s="249">
        <f t="shared" si="10"/>
        <v>-2475888.0458983039</v>
      </c>
      <c r="I58" s="249">
        <f t="shared" si="5"/>
        <v>825296.0152994357</v>
      </c>
      <c r="J58" s="249">
        <f t="shared" si="1"/>
        <v>19256.907023653479</v>
      </c>
      <c r="K58" s="250">
        <f t="shared" si="2"/>
        <v>-57770.721070959902</v>
      </c>
      <c r="L58" s="249">
        <f t="shared" si="7"/>
        <v>-173312.16321288075</v>
      </c>
      <c r="M58" s="248">
        <f t="shared" si="4"/>
        <v>651983.85208655498</v>
      </c>
      <c r="N58" s="247">
        <f t="shared" si="3"/>
        <v>217327.95069552053</v>
      </c>
    </row>
    <row r="59" spans="1:14" ht="15" outlineLevel="1">
      <c r="A59" s="253">
        <v>44985</v>
      </c>
      <c r="B59" s="252"/>
      <c r="C59" s="252"/>
      <c r="D59" s="249">
        <f t="shared" si="0"/>
        <v>3301184.0611977396</v>
      </c>
      <c r="E59" s="249">
        <f t="shared" si="6"/>
        <v>3301184.0611977396</v>
      </c>
      <c r="F59" s="251">
        <f t="shared" si="8"/>
        <v>91699.557255492764</v>
      </c>
      <c r="G59" s="249">
        <f t="shared" si="9"/>
        <v>-3117784.9466867517</v>
      </c>
      <c r="H59" s="249">
        <f t="shared" si="10"/>
        <v>-2567587.6031537964</v>
      </c>
      <c r="I59" s="249">
        <f t="shared" si="5"/>
        <v>733596.45804394316</v>
      </c>
      <c r="J59" s="249">
        <f t="shared" si="1"/>
        <v>19256.907023653479</v>
      </c>
      <c r="K59" s="250">
        <f t="shared" si="2"/>
        <v>-38513.814047306427</v>
      </c>
      <c r="L59" s="249">
        <f t="shared" si="7"/>
        <v>-154055.25618922731</v>
      </c>
      <c r="M59" s="248">
        <f t="shared" si="4"/>
        <v>579541.20185471582</v>
      </c>
      <c r="N59" s="247">
        <f t="shared" si="3"/>
        <v>144885.30046368146</v>
      </c>
    </row>
    <row r="60" spans="1:14" ht="15" outlineLevel="1">
      <c r="A60" s="253">
        <v>45016</v>
      </c>
      <c r="B60" s="252"/>
      <c r="C60" s="252"/>
      <c r="D60" s="249">
        <f t="shared" si="0"/>
        <v>3301184.0611977396</v>
      </c>
      <c r="E60" s="249">
        <f t="shared" si="6"/>
        <v>3301184.0611977396</v>
      </c>
      <c r="F60" s="251">
        <f t="shared" si="8"/>
        <v>91699.557255492764</v>
      </c>
      <c r="G60" s="249">
        <f t="shared" si="9"/>
        <v>-3209484.5039422442</v>
      </c>
      <c r="H60" s="249">
        <f t="shared" si="10"/>
        <v>-2659287.1604092889</v>
      </c>
      <c r="I60" s="249">
        <f t="shared" si="5"/>
        <v>641896.90078845061</v>
      </c>
      <c r="J60" s="249">
        <f t="shared" si="1"/>
        <v>19256.907023653479</v>
      </c>
      <c r="K60" s="250">
        <f t="shared" si="2"/>
        <v>-19256.907023652948</v>
      </c>
      <c r="L60" s="249">
        <f t="shared" si="7"/>
        <v>-134798.3491655738</v>
      </c>
      <c r="M60" s="248">
        <f t="shared" si="4"/>
        <v>507098.55162287678</v>
      </c>
      <c r="N60" s="247">
        <f t="shared" si="3"/>
        <v>72442.650231842388</v>
      </c>
    </row>
    <row r="61" spans="1:14" ht="15" outlineLevel="1">
      <c r="A61" s="253">
        <v>45046</v>
      </c>
      <c r="B61" s="252"/>
      <c r="C61" s="252"/>
      <c r="D61" s="249">
        <f t="shared" si="0"/>
        <v>3301184.0611977396</v>
      </c>
      <c r="E61" s="249">
        <f t="shared" si="6"/>
        <v>3301184.0611977396</v>
      </c>
      <c r="F61" s="251">
        <f t="shared" si="8"/>
        <v>91699.557255492764</v>
      </c>
      <c r="G61" s="249">
        <f t="shared" si="9"/>
        <v>-3301184.0611977368</v>
      </c>
      <c r="H61" s="249">
        <f t="shared" si="10"/>
        <v>-2750986.7176647815</v>
      </c>
      <c r="I61" s="249">
        <f t="shared" si="5"/>
        <v>550197.34353295807</v>
      </c>
      <c r="J61" s="249">
        <f t="shared" si="1"/>
        <v>19256.907023653479</v>
      </c>
      <c r="K61" s="250">
        <f t="shared" si="2"/>
        <v>5.3114490583539009E-10</v>
      </c>
      <c r="L61" s="249">
        <f t="shared" si="7"/>
        <v>-115541.44214192033</v>
      </c>
      <c r="M61" s="248">
        <f t="shared" si="4"/>
        <v>434655.90139103774</v>
      </c>
      <c r="N61" s="247">
        <f t="shared" si="3"/>
        <v>3.3251126296818256E-9</v>
      </c>
    </row>
    <row r="62" spans="1:14" ht="15" outlineLevel="1">
      <c r="A62" s="253"/>
      <c r="B62" s="252"/>
      <c r="C62" s="252"/>
      <c r="D62" s="249"/>
      <c r="E62" s="249"/>
      <c r="F62" s="251"/>
      <c r="G62" s="249"/>
      <c r="H62" s="249"/>
      <c r="I62" s="249"/>
      <c r="J62" s="249"/>
      <c r="K62" s="250"/>
      <c r="L62" s="249"/>
      <c r="M62" s="248"/>
      <c r="N62" s="247"/>
    </row>
    <row r="63" spans="1:14" ht="15">
      <c r="A63" s="300"/>
      <c r="B63" s="300"/>
      <c r="C63" s="300"/>
      <c r="D63" s="300"/>
      <c r="E63" s="300"/>
      <c r="F63" s="301"/>
      <c r="G63" s="300"/>
      <c r="H63" s="300"/>
      <c r="I63" s="300"/>
      <c r="J63" s="300"/>
      <c r="K63" s="300"/>
      <c r="L63" s="300"/>
      <c r="M63" s="246"/>
      <c r="N63" s="245"/>
    </row>
    <row r="64" spans="1:14" ht="15">
      <c r="A64" s="244"/>
      <c r="B64" s="244"/>
      <c r="C64" s="244"/>
      <c r="D64" s="244"/>
      <c r="E64" s="244"/>
      <c r="F64" s="240"/>
      <c r="G64" s="244"/>
      <c r="H64" s="244"/>
      <c r="I64" s="244"/>
      <c r="J64" s="244"/>
      <c r="K64" s="244"/>
      <c r="L64" s="244"/>
      <c r="M64" s="244"/>
      <c r="N64" s="244"/>
    </row>
    <row r="65" spans="1:13" ht="12.75">
      <c r="A65" s="242"/>
      <c r="B65" s="243"/>
      <c r="C65" s="241"/>
      <c r="D65" s="241"/>
      <c r="E65" s="239"/>
      <c r="F65" s="241"/>
      <c r="G65" s="239"/>
      <c r="H65" s="239"/>
      <c r="I65" s="239"/>
      <c r="J65" s="239"/>
      <c r="K65" s="239"/>
      <c r="L65" s="239"/>
      <c r="M65" s="239"/>
    </row>
    <row r="66" spans="1:13" ht="12.75">
      <c r="A66" s="242"/>
      <c r="B66" s="241"/>
      <c r="C66" s="241"/>
      <c r="D66" s="241"/>
      <c r="E66" s="239"/>
      <c r="F66" s="241"/>
      <c r="G66" s="239"/>
      <c r="H66" s="239"/>
      <c r="I66" s="239"/>
      <c r="J66" s="239"/>
      <c r="K66" s="239"/>
      <c r="L66" s="239"/>
      <c r="M66" s="239"/>
    </row>
    <row r="67" spans="1:13" ht="15">
      <c r="C67" s="239"/>
      <c r="D67" s="239"/>
      <c r="E67" s="239"/>
      <c r="F67" s="240"/>
      <c r="G67" s="239"/>
      <c r="H67" s="239"/>
      <c r="I67" s="239"/>
      <c r="J67" s="239"/>
      <c r="K67" s="239"/>
      <c r="L67" s="239"/>
      <c r="M67" s="239"/>
    </row>
    <row r="68" spans="1:13" ht="15">
      <c r="C68" s="239"/>
      <c r="D68" s="239"/>
      <c r="E68" s="239"/>
      <c r="F68" s="240"/>
      <c r="G68" s="239"/>
      <c r="H68" s="239"/>
      <c r="I68" s="239"/>
      <c r="J68" s="239"/>
      <c r="K68" s="239"/>
      <c r="L68" s="239"/>
      <c r="M68" s="239"/>
    </row>
    <row r="69" spans="1:13" ht="15">
      <c r="C69" s="239"/>
      <c r="D69" s="239"/>
      <c r="E69" s="239"/>
      <c r="F69" s="240"/>
      <c r="G69" s="239"/>
      <c r="H69" s="239"/>
      <c r="I69" s="239"/>
      <c r="J69" s="239"/>
      <c r="K69" s="239"/>
      <c r="L69" s="239"/>
      <c r="M69" s="239"/>
    </row>
    <row r="70" spans="1:13" ht="15">
      <c r="C70" s="239"/>
      <c r="D70" s="239"/>
      <c r="E70" s="239"/>
      <c r="F70" s="240"/>
      <c r="G70" s="239"/>
      <c r="H70" s="239"/>
      <c r="I70" s="239"/>
      <c r="J70" s="239"/>
      <c r="K70" s="239"/>
      <c r="L70" s="239"/>
      <c r="M70" s="239"/>
    </row>
    <row r="71" spans="1:13" ht="15">
      <c r="C71" s="239"/>
      <c r="D71" s="239"/>
      <c r="E71" s="239"/>
      <c r="F71" s="240"/>
      <c r="G71" s="239"/>
      <c r="H71" s="239"/>
      <c r="I71" s="239"/>
      <c r="J71" s="239"/>
      <c r="K71" s="239"/>
      <c r="L71" s="239"/>
      <c r="M71" s="239"/>
    </row>
    <row r="72" spans="1:13" ht="15">
      <c r="C72" s="239"/>
      <c r="D72" s="239"/>
      <c r="E72" s="239"/>
      <c r="F72" s="240"/>
      <c r="G72" s="239"/>
      <c r="H72" s="239"/>
      <c r="I72" s="239"/>
      <c r="J72" s="239"/>
      <c r="K72" s="239"/>
      <c r="L72" s="239"/>
      <c r="M72" s="239"/>
    </row>
    <row r="73" spans="1:13" ht="15">
      <c r="C73" s="239"/>
      <c r="D73" s="239"/>
      <c r="E73" s="239"/>
      <c r="F73" s="240"/>
      <c r="G73" s="239"/>
      <c r="H73" s="239"/>
      <c r="I73" s="239"/>
      <c r="J73" s="239"/>
      <c r="K73" s="239"/>
      <c r="L73" s="239"/>
      <c r="M73" s="239"/>
    </row>
    <row r="74" spans="1:13" ht="15">
      <c r="C74" s="239"/>
      <c r="D74" s="239"/>
      <c r="E74" s="239"/>
      <c r="F74" s="240"/>
      <c r="G74" s="239"/>
      <c r="H74" s="239"/>
      <c r="I74" s="239"/>
      <c r="J74" s="239"/>
      <c r="K74" s="239"/>
      <c r="L74" s="239"/>
      <c r="M74" s="239"/>
    </row>
    <row r="75" spans="1:13" ht="15">
      <c r="C75" s="239"/>
      <c r="D75" s="239"/>
      <c r="E75" s="239"/>
      <c r="F75" s="240"/>
      <c r="G75" s="239"/>
      <c r="H75" s="239"/>
      <c r="I75" s="239"/>
      <c r="J75" s="239"/>
      <c r="K75" s="239"/>
      <c r="L75" s="239"/>
      <c r="M75" s="239"/>
    </row>
    <row r="76" spans="1:13" ht="15">
      <c r="C76" s="239"/>
      <c r="D76" s="239"/>
      <c r="E76" s="239"/>
      <c r="F76" s="240"/>
      <c r="G76" s="239"/>
      <c r="H76" s="239"/>
      <c r="I76" s="239"/>
      <c r="J76" s="239"/>
      <c r="K76" s="239"/>
      <c r="L76" s="239"/>
      <c r="M76" s="239"/>
    </row>
    <row r="77" spans="1:13" ht="15">
      <c r="C77" s="239"/>
      <c r="D77" s="239"/>
      <c r="E77" s="239"/>
      <c r="F77" s="240"/>
      <c r="G77" s="239"/>
      <c r="H77" s="239"/>
      <c r="I77" s="239"/>
      <c r="J77" s="239"/>
      <c r="K77" s="239"/>
      <c r="L77" s="239"/>
      <c r="M77" s="239"/>
    </row>
    <row r="78" spans="1:13" ht="15">
      <c r="C78" s="239"/>
      <c r="D78" s="239"/>
      <c r="E78" s="239"/>
      <c r="F78" s="240"/>
      <c r="G78" s="239"/>
      <c r="H78" s="239"/>
      <c r="I78" s="239"/>
      <c r="J78" s="239"/>
      <c r="K78" s="239"/>
      <c r="L78" s="239"/>
      <c r="M78" s="239"/>
    </row>
    <row r="79" spans="1:13" ht="15">
      <c r="C79" s="239"/>
      <c r="D79" s="239"/>
      <c r="E79" s="239"/>
      <c r="F79" s="240"/>
      <c r="G79" s="239"/>
      <c r="H79" s="239"/>
      <c r="I79" s="239"/>
      <c r="J79" s="239"/>
      <c r="K79" s="239"/>
      <c r="L79" s="239"/>
      <c r="M79" s="239"/>
    </row>
    <row r="80" spans="1:13" ht="15">
      <c r="C80" s="239"/>
      <c r="D80" s="239"/>
      <c r="E80" s="239"/>
      <c r="F80" s="240"/>
      <c r="G80" s="239"/>
      <c r="H80" s="239"/>
      <c r="I80" s="239"/>
      <c r="J80" s="239"/>
      <c r="K80" s="239"/>
      <c r="L80" s="239"/>
      <c r="M80" s="239"/>
    </row>
    <row r="81" spans="3:13" ht="15">
      <c r="C81" s="239"/>
      <c r="D81" s="239"/>
      <c r="E81" s="239"/>
      <c r="F81" s="240"/>
      <c r="G81" s="239"/>
      <c r="H81" s="239"/>
      <c r="I81" s="239"/>
      <c r="J81" s="239"/>
      <c r="K81" s="239"/>
      <c r="L81" s="239"/>
      <c r="M81" s="239"/>
    </row>
    <row r="82" spans="3:13" ht="15">
      <c r="C82" s="239"/>
      <c r="D82" s="239"/>
      <c r="E82" s="239"/>
      <c r="F82" s="240"/>
      <c r="G82" s="239"/>
      <c r="H82" s="239"/>
      <c r="I82" s="239"/>
      <c r="J82" s="239"/>
      <c r="K82" s="239"/>
      <c r="L82" s="239"/>
      <c r="M82" s="239"/>
    </row>
    <row r="83" spans="3:13" ht="15">
      <c r="C83" s="239"/>
      <c r="D83" s="239"/>
      <c r="E83" s="239"/>
      <c r="F83" s="240"/>
      <c r="G83" s="239"/>
      <c r="H83" s="239"/>
      <c r="I83" s="239"/>
      <c r="J83" s="239"/>
      <c r="K83" s="239"/>
      <c r="L83" s="239"/>
      <c r="M83" s="239"/>
    </row>
    <row r="84" spans="3:13" ht="15">
      <c r="C84" s="239"/>
      <c r="D84" s="239"/>
      <c r="E84" s="239"/>
      <c r="F84" s="240"/>
      <c r="G84" s="239"/>
      <c r="H84" s="239"/>
      <c r="I84" s="239"/>
      <c r="J84" s="239"/>
      <c r="K84" s="239"/>
      <c r="L84" s="239"/>
      <c r="M84" s="239"/>
    </row>
    <row r="85" spans="3:13" ht="15">
      <c r="C85" s="239"/>
      <c r="D85" s="239"/>
      <c r="E85" s="239"/>
      <c r="F85" s="240"/>
      <c r="G85" s="239"/>
      <c r="H85" s="239"/>
      <c r="I85" s="239"/>
      <c r="J85" s="239"/>
      <c r="K85" s="239"/>
      <c r="L85" s="239"/>
      <c r="M85" s="239"/>
    </row>
    <row r="86" spans="3:13" ht="15">
      <c r="C86" s="239"/>
      <c r="D86" s="239"/>
      <c r="E86" s="239"/>
      <c r="F86" s="240"/>
      <c r="G86" s="239"/>
      <c r="H86" s="239"/>
      <c r="I86" s="239"/>
      <c r="J86" s="239"/>
      <c r="K86" s="239"/>
      <c r="L86" s="239"/>
      <c r="M86" s="239"/>
    </row>
    <row r="87" spans="3:13" ht="15">
      <c r="C87" s="239"/>
      <c r="D87" s="239"/>
      <c r="E87" s="239"/>
      <c r="F87" s="240"/>
      <c r="G87" s="239"/>
      <c r="H87" s="239"/>
      <c r="I87" s="239"/>
      <c r="J87" s="239"/>
      <c r="K87" s="239"/>
      <c r="L87" s="239"/>
      <c r="M87" s="239"/>
    </row>
    <row r="88" spans="3:13" ht="15">
      <c r="C88" s="239"/>
      <c r="D88" s="239"/>
      <c r="E88" s="239"/>
      <c r="F88" s="240"/>
      <c r="G88" s="239"/>
      <c r="H88" s="239"/>
      <c r="I88" s="239"/>
      <c r="J88" s="239"/>
      <c r="K88" s="239"/>
      <c r="L88" s="239"/>
      <c r="M88" s="239"/>
    </row>
    <row r="89" spans="3:13" ht="15">
      <c r="F89" s="238"/>
    </row>
    <row r="90" spans="3:13" ht="15">
      <c r="F90" s="238"/>
    </row>
    <row r="91" spans="3:13" ht="15">
      <c r="F91" s="238"/>
    </row>
    <row r="92" spans="3:13" ht="15">
      <c r="F92" s="238"/>
    </row>
    <row r="93" spans="3:13" ht="15">
      <c r="F93" s="238"/>
    </row>
    <row r="94" spans="3:13" ht="15">
      <c r="F94" s="238"/>
    </row>
    <row r="95" spans="3:13" ht="15">
      <c r="F95" s="238"/>
    </row>
    <row r="96" spans="3:13" ht="15">
      <c r="F96" s="238"/>
    </row>
    <row r="97" spans="6:6" ht="15">
      <c r="F97" s="238"/>
    </row>
    <row r="98" spans="6:6" ht="15">
      <c r="F98" s="238"/>
    </row>
    <row r="99" spans="6:6" ht="15">
      <c r="F99" s="238"/>
    </row>
    <row r="100" spans="6:6" ht="15">
      <c r="F100" s="238"/>
    </row>
    <row r="101" spans="6:6" ht="15">
      <c r="F101" s="238"/>
    </row>
    <row r="102" spans="6:6" ht="15">
      <c r="F102" s="238"/>
    </row>
    <row r="103" spans="6:6" ht="15">
      <c r="F103" s="238"/>
    </row>
    <row r="104" spans="6:6" ht="15">
      <c r="F104" s="238"/>
    </row>
    <row r="105" spans="6:6" ht="15">
      <c r="F105" s="238"/>
    </row>
    <row r="106" spans="6:6" ht="15">
      <c r="F106" s="238"/>
    </row>
    <row r="107" spans="6:6" ht="15">
      <c r="F107" s="238"/>
    </row>
    <row r="108" spans="6:6" ht="15">
      <c r="F108" s="238"/>
    </row>
    <row r="109" spans="6:6" ht="15">
      <c r="F109" s="238"/>
    </row>
    <row r="110" spans="6:6" ht="15">
      <c r="F110" s="238"/>
    </row>
    <row r="111" spans="6:6" ht="15">
      <c r="F111" s="238"/>
    </row>
    <row r="112" spans="6:6" ht="15">
      <c r="F112" s="238"/>
    </row>
    <row r="113" spans="6:6" ht="15">
      <c r="F113" s="238"/>
    </row>
    <row r="114" spans="6:6" ht="15">
      <c r="F114" s="238"/>
    </row>
    <row r="115" spans="6:6" ht="15">
      <c r="F115" s="238"/>
    </row>
    <row r="116" spans="6:6" ht="15">
      <c r="F116" s="238"/>
    </row>
  </sheetData>
  <pageMargins left="0.7" right="0.7" top="0.75" bottom="0.75" header="0.3" footer="0.3"/>
  <pageSetup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pane ySplit="9" topLeftCell="A10" activePane="bottomLeft" state="frozen"/>
      <selection pane="bottomLeft" activeCell="A10" sqref="A10"/>
    </sheetView>
  </sheetViews>
  <sheetFormatPr defaultColWidth="9.140625" defaultRowHeight="15" outlineLevelRow="1" outlineLevelCol="1"/>
  <cols>
    <col min="1" max="1" width="11.85546875" style="237" bestFit="1" customWidth="1"/>
    <col min="2" max="2" width="6.42578125" style="237" bestFit="1" customWidth="1"/>
    <col min="3" max="3" width="14.5703125" style="237" bestFit="1" customWidth="1"/>
    <col min="4" max="5" width="16.140625" style="237" bestFit="1" customWidth="1"/>
    <col min="6" max="6" width="22.42578125" style="237" bestFit="1" customWidth="1"/>
    <col min="7" max="8" width="18.42578125" style="237" bestFit="1" customWidth="1"/>
    <col min="9" max="9" width="17.5703125" style="237" bestFit="1" customWidth="1"/>
    <col min="10" max="10" width="22.5703125" style="237" bestFit="1" customWidth="1"/>
    <col min="11" max="11" width="19.42578125" style="237" bestFit="1" customWidth="1"/>
    <col min="12" max="13" width="17.5703125" style="237" bestFit="1" customWidth="1"/>
    <col min="14" max="14" width="17" style="237" bestFit="1" customWidth="1"/>
    <col min="15" max="15" width="10" style="237" customWidth="1" outlineLevel="1"/>
    <col min="17" max="16384" width="9.140625" style="237"/>
  </cols>
  <sheetData>
    <row r="1" spans="1:14" s="237" customFormat="1" ht="12.75">
      <c r="A1" s="294" t="s">
        <v>202</v>
      </c>
      <c r="B1" s="60"/>
      <c r="C1" s="60"/>
      <c r="D1" s="60"/>
      <c r="E1" s="60"/>
      <c r="F1" s="60"/>
      <c r="G1" s="60"/>
      <c r="H1" s="60"/>
      <c r="I1" s="60"/>
      <c r="J1" s="64"/>
      <c r="K1" s="64"/>
      <c r="L1" s="64"/>
      <c r="M1" s="64"/>
    </row>
    <row r="2" spans="1:14" s="237" customFormat="1">
      <c r="A2" s="295" t="s">
        <v>544</v>
      </c>
      <c r="B2" s="60"/>
      <c r="C2" s="60"/>
      <c r="D2" s="60"/>
      <c r="E2" s="60"/>
      <c r="F2" s="582" t="s">
        <v>599</v>
      </c>
      <c r="G2" s="582"/>
      <c r="H2" s="582"/>
      <c r="I2" s="582"/>
      <c r="J2" s="450"/>
      <c r="K2" s="64"/>
      <c r="L2" s="64"/>
      <c r="M2" s="64"/>
    </row>
    <row r="3" spans="1:14" s="237" customFormat="1" ht="12.75">
      <c r="A3" s="294" t="s">
        <v>201</v>
      </c>
      <c r="B3" s="60"/>
      <c r="C3" s="60"/>
      <c r="D3" s="60"/>
      <c r="E3" s="60"/>
      <c r="F3" s="60"/>
      <c r="G3" s="60"/>
      <c r="H3" s="60"/>
      <c r="I3" s="60"/>
      <c r="J3" s="64"/>
      <c r="K3" s="64"/>
      <c r="L3" s="64"/>
      <c r="M3" s="64"/>
    </row>
    <row r="4" spans="1:14" s="237" customFormat="1" ht="12.75">
      <c r="A4" s="60"/>
      <c r="B4" s="60"/>
      <c r="C4" s="293"/>
      <c r="D4" s="292"/>
      <c r="E4" s="291"/>
      <c r="F4" s="290" t="s">
        <v>200</v>
      </c>
      <c r="G4" s="70"/>
      <c r="H4" s="70"/>
      <c r="I4" s="70"/>
      <c r="J4" s="288"/>
      <c r="K4" s="289"/>
      <c r="L4" s="288"/>
      <c r="M4" s="288"/>
    </row>
    <row r="5" spans="1:14" s="237" customFormat="1" ht="12.75">
      <c r="A5" s="64"/>
      <c r="B5" s="64"/>
      <c r="C5" s="287" t="s">
        <v>199</v>
      </c>
      <c r="D5" s="286"/>
      <c r="E5" s="285"/>
      <c r="F5" s="284" t="s">
        <v>198</v>
      </c>
      <c r="G5" s="282"/>
      <c r="H5" s="282"/>
      <c r="I5" s="282"/>
      <c r="J5" s="283" t="s">
        <v>197</v>
      </c>
      <c r="K5" s="282"/>
      <c r="L5" s="282"/>
      <c r="M5" s="282"/>
    </row>
    <row r="6" spans="1:14" s="237" customFormat="1">
      <c r="A6" s="281"/>
      <c r="B6" s="281"/>
      <c r="C6" s="280" t="s">
        <v>9</v>
      </c>
      <c r="D6" s="280" t="s">
        <v>161</v>
      </c>
      <c r="E6" s="280" t="s">
        <v>196</v>
      </c>
      <c r="F6" s="280" t="s">
        <v>8</v>
      </c>
      <c r="G6" s="280" t="s">
        <v>14</v>
      </c>
      <c r="H6" s="280" t="s">
        <v>195</v>
      </c>
      <c r="I6" s="280" t="s">
        <v>96</v>
      </c>
      <c r="J6" s="280" t="s">
        <v>8</v>
      </c>
      <c r="K6" s="280" t="s">
        <v>14</v>
      </c>
      <c r="L6" s="280" t="s">
        <v>190</v>
      </c>
      <c r="M6" s="279" t="s">
        <v>194</v>
      </c>
      <c r="N6" s="278" t="s">
        <v>161</v>
      </c>
    </row>
    <row r="7" spans="1:14" s="237" customFormat="1">
      <c r="A7" s="268" t="s">
        <v>193</v>
      </c>
      <c r="B7" s="277"/>
      <c r="C7" s="268" t="s">
        <v>119</v>
      </c>
      <c r="D7" s="268"/>
      <c r="E7" s="268" t="s">
        <v>161</v>
      </c>
      <c r="F7" s="268" t="s">
        <v>192</v>
      </c>
      <c r="G7" s="268" t="s">
        <v>192</v>
      </c>
      <c r="H7" s="268" t="s">
        <v>192</v>
      </c>
      <c r="I7" s="268" t="s">
        <v>191</v>
      </c>
      <c r="J7" s="268" t="s">
        <v>40</v>
      </c>
      <c r="K7" s="268" t="s">
        <v>40</v>
      </c>
      <c r="L7" s="268" t="s">
        <v>96</v>
      </c>
      <c r="M7" s="275" t="s">
        <v>190</v>
      </c>
      <c r="N7" s="274" t="s">
        <v>189</v>
      </c>
    </row>
    <row r="8" spans="1:14" s="237" customFormat="1">
      <c r="A8" s="268" t="s">
        <v>188</v>
      </c>
      <c r="B8" s="277"/>
      <c r="C8" s="268" t="s">
        <v>187</v>
      </c>
      <c r="D8" s="268" t="s">
        <v>4</v>
      </c>
      <c r="E8" s="268" t="s">
        <v>186</v>
      </c>
      <c r="F8" s="268" t="s">
        <v>185</v>
      </c>
      <c r="G8" s="276" t="s">
        <v>184</v>
      </c>
      <c r="H8" s="268" t="s">
        <v>7</v>
      </c>
      <c r="I8" s="268" t="s">
        <v>183</v>
      </c>
      <c r="J8" s="268" t="s">
        <v>182</v>
      </c>
      <c r="K8" s="268" t="s">
        <v>181</v>
      </c>
      <c r="L8" s="268" t="s">
        <v>6</v>
      </c>
      <c r="M8" s="275" t="s">
        <v>180</v>
      </c>
      <c r="N8" s="274" t="s">
        <v>179</v>
      </c>
    </row>
    <row r="9" spans="1:14" s="237" customFormat="1">
      <c r="A9" s="296"/>
      <c r="B9" s="296"/>
      <c r="C9" s="297"/>
      <c r="D9" s="297"/>
      <c r="E9" s="297"/>
      <c r="F9" s="298" t="s">
        <v>178</v>
      </c>
      <c r="G9" s="297"/>
      <c r="H9" s="297"/>
      <c r="I9" s="297"/>
      <c r="J9" s="297" t="s">
        <v>177</v>
      </c>
      <c r="K9" s="299"/>
      <c r="L9" s="297"/>
      <c r="M9" s="273"/>
      <c r="N9" s="272"/>
    </row>
    <row r="10" spans="1:14" s="237" customFormat="1" outlineLevel="1">
      <c r="A10" s="271"/>
      <c r="B10" s="270"/>
      <c r="C10" s="268"/>
      <c r="D10" s="262"/>
      <c r="E10" s="269"/>
      <c r="F10" s="268"/>
      <c r="G10" s="268"/>
      <c r="H10" s="262"/>
      <c r="I10" s="262"/>
      <c r="J10" s="267"/>
      <c r="K10" s="267"/>
      <c r="L10" s="267"/>
      <c r="M10" s="264"/>
      <c r="N10" s="266"/>
    </row>
    <row r="11" spans="1:14" s="237" customFormat="1" outlineLevel="1">
      <c r="A11" s="253" t="s">
        <v>176</v>
      </c>
      <c r="B11" s="253"/>
      <c r="C11" s="265"/>
      <c r="D11" s="262">
        <f t="shared" ref="D11:D61" si="0">D10+C11</f>
        <v>0</v>
      </c>
      <c r="E11" s="249"/>
      <c r="F11" s="262"/>
      <c r="G11" s="262"/>
      <c r="H11" s="262"/>
      <c r="I11" s="262"/>
      <c r="J11" s="249">
        <f t="shared" ref="J11:J61" si="1">(-C11*0.21)+(F11*0.21)</f>
        <v>0</v>
      </c>
      <c r="K11" s="249">
        <f t="shared" ref="K11:K61" si="2">K10+J11</f>
        <v>0</v>
      </c>
      <c r="L11" s="249"/>
      <c r="M11" s="264"/>
      <c r="N11" s="247">
        <f t="shared" ref="N11:N61" si="3">+D11+G11+K11</f>
        <v>0</v>
      </c>
    </row>
    <row r="12" spans="1:14" s="237" customFormat="1" outlineLevel="1">
      <c r="A12" s="253">
        <v>43555</v>
      </c>
      <c r="B12" s="253"/>
      <c r="C12" s="251">
        <v>93174.913747162573</v>
      </c>
      <c r="D12" s="251">
        <f t="shared" si="0"/>
        <v>93174.913747162573</v>
      </c>
      <c r="E12" s="249">
        <f>($D$12+D12+SUM($D11:D$13)*2)/24</f>
        <v>30936.025217843824</v>
      </c>
      <c r="F12" s="262"/>
      <c r="G12" s="262"/>
      <c r="H12" s="262"/>
      <c r="I12" s="249">
        <f>($D$12+H12+SUM($D11:H$13)*2)/24</f>
        <v>32528.170380563239</v>
      </c>
      <c r="J12" s="249">
        <f t="shared" si="1"/>
        <v>-19566.731886904141</v>
      </c>
      <c r="K12" s="249">
        <f t="shared" si="2"/>
        <v>-19566.731886904141</v>
      </c>
      <c r="L12" s="249">
        <f>($D$12+K12+SUM($D11:K$13)*2)/24</f>
        <v>29032.803995601073</v>
      </c>
      <c r="M12" s="248">
        <f t="shared" ref="M12:M61" si="4">L12+I12</f>
        <v>61560.974376164311</v>
      </c>
      <c r="N12" s="247">
        <f t="shared" si="3"/>
        <v>73608.181860258424</v>
      </c>
    </row>
    <row r="13" spans="1:14" s="237" customFormat="1" outlineLevel="1">
      <c r="A13" s="253">
        <v>43585</v>
      </c>
      <c r="B13" s="253"/>
      <c r="C13" s="251">
        <v>91707.561372638214</v>
      </c>
      <c r="D13" s="251">
        <f t="shared" si="0"/>
        <v>184882.47511980077</v>
      </c>
      <c r="E13" s="249">
        <f>($D$12+D13+SUM($D12:D$13)*2)/24</f>
        <v>34757.173608370416</v>
      </c>
      <c r="F13" s="262"/>
      <c r="G13" s="262"/>
      <c r="H13" s="262"/>
      <c r="I13" s="249">
        <f>($D$12+H13+SUM($D12:H$13)*2)/24</f>
        <v>32528.170380563239</v>
      </c>
      <c r="J13" s="249">
        <f t="shared" si="1"/>
        <v>-19258.587888254024</v>
      </c>
      <c r="K13" s="249">
        <f t="shared" si="2"/>
        <v>-38825.319775158161</v>
      </c>
      <c r="L13" s="249">
        <f>($D$12+K13+SUM($D12:K$13)*2)/24</f>
        <v>28230.362833590483</v>
      </c>
      <c r="M13" s="248">
        <f t="shared" si="4"/>
        <v>60758.533214153722</v>
      </c>
      <c r="N13" s="247">
        <f t="shared" si="3"/>
        <v>146057.15534464261</v>
      </c>
    </row>
    <row r="14" spans="1:14" s="237" customFormat="1" outlineLevel="1">
      <c r="A14" s="253">
        <v>43616</v>
      </c>
      <c r="B14" s="253"/>
      <c r="C14" s="251">
        <v>90240.208998113856</v>
      </c>
      <c r="D14" s="251">
        <f t="shared" si="0"/>
        <v>275122.68411791464</v>
      </c>
      <c r="E14" s="249">
        <f>($D$12+D14+SUM($D$13:D13)*2)/24</f>
        <v>30752.606171028281</v>
      </c>
      <c r="F14" s="251"/>
      <c r="G14" s="249"/>
      <c r="H14" s="262"/>
      <c r="I14" s="249">
        <f>($D$12+H14+SUM($D$13:H13)*2)/24</f>
        <v>22185.592133479371</v>
      </c>
      <c r="J14" s="249">
        <f t="shared" si="1"/>
        <v>-18950.44388960391</v>
      </c>
      <c r="K14" s="249">
        <f t="shared" si="2"/>
        <v>-57775.763664762067</v>
      </c>
      <c r="L14" s="249">
        <f>($D$12+K14+SUM($D$13:K13)*2)/24</f>
        <v>17648.623873876873</v>
      </c>
      <c r="M14" s="248">
        <f t="shared" si="4"/>
        <v>39834.216007356241</v>
      </c>
      <c r="N14" s="247">
        <f t="shared" si="3"/>
        <v>217346.92045315256</v>
      </c>
    </row>
    <row r="15" spans="1:14" s="237" customFormat="1" outlineLevel="1">
      <c r="A15" s="253">
        <v>43646</v>
      </c>
      <c r="B15" s="263"/>
      <c r="C15" s="251">
        <v>88772.856623589483</v>
      </c>
      <c r="D15" s="251">
        <f t="shared" si="0"/>
        <v>363895.54074150411</v>
      </c>
      <c r="E15" s="249">
        <f>($D$12+D15+SUM($D$13:D14)*2)/24</f>
        <v>57378.365540170729</v>
      </c>
      <c r="F15" s="251"/>
      <c r="G15" s="249"/>
      <c r="H15" s="262"/>
      <c r="I15" s="249">
        <f>($D$12+H15+SUM($D$13:H14)*2)/24</f>
        <v>47675.199657557947</v>
      </c>
      <c r="J15" s="249">
        <f t="shared" si="1"/>
        <v>-18642.299890953789</v>
      </c>
      <c r="K15" s="249">
        <f t="shared" si="2"/>
        <v>-76418.063555715853</v>
      </c>
      <c r="L15" s="249">
        <f>($D$12+K15+SUM($D$13:K14)*2)/24</f>
        <v>37816.417617425155</v>
      </c>
      <c r="M15" s="248">
        <f t="shared" si="4"/>
        <v>85491.617274983102</v>
      </c>
      <c r="N15" s="247">
        <f t="shared" si="3"/>
        <v>287477.47718578827</v>
      </c>
    </row>
    <row r="16" spans="1:14" s="237" customFormat="1" outlineLevel="1">
      <c r="A16" s="253">
        <v>43677</v>
      </c>
      <c r="B16" s="253"/>
      <c r="C16" s="251">
        <v>87305.50424906511</v>
      </c>
      <c r="D16" s="251">
        <f t="shared" si="0"/>
        <v>451201.04499056924</v>
      </c>
      <c r="E16" s="249">
        <f>($D$12+D16+SUM($D$13:D15)*2)/24</f>
        <v>91340.723279007128</v>
      </c>
      <c r="F16" s="251"/>
      <c r="G16" s="249"/>
      <c r="H16" s="249"/>
      <c r="I16" s="249">
        <f>($D$12+H16+SUM($D$13:H15)*2)/24</f>
        <v>82781.358514364183</v>
      </c>
      <c r="J16" s="249">
        <f t="shared" si="1"/>
        <v>-18334.155892303672</v>
      </c>
      <c r="K16" s="249">
        <f t="shared" si="2"/>
        <v>-94752.219448019518</v>
      </c>
      <c r="L16" s="249">
        <f>($D$12+K16+SUM($D$13:K15)*2)/24</f>
        <v>68209.889662959438</v>
      </c>
      <c r="M16" s="248">
        <f t="shared" si="4"/>
        <v>150991.24817732361</v>
      </c>
      <c r="N16" s="247">
        <f t="shared" si="3"/>
        <v>356448.82554254972</v>
      </c>
    </row>
    <row r="17" spans="1:14" s="237" customFormat="1" outlineLevel="1">
      <c r="A17" s="253">
        <v>43708</v>
      </c>
      <c r="B17" s="253"/>
      <c r="C17" s="251">
        <v>85838.151874540737</v>
      </c>
      <c r="D17" s="251">
        <f t="shared" si="0"/>
        <v>537039.19686510996</v>
      </c>
      <c r="E17" s="249">
        <f>($D$12+D17+SUM($D$13:D16)*2)/24</f>
        <v>132517.40002299377</v>
      </c>
      <c r="F17" s="251"/>
      <c r="G17" s="249"/>
      <c r="H17" s="249"/>
      <c r="I17" s="249">
        <f>($D$12+H17+SUM($D$13:H16)*2)/24</f>
        <v>127993.17253682886</v>
      </c>
      <c r="J17" s="249">
        <f t="shared" si="1"/>
        <v>-18026.011893653555</v>
      </c>
      <c r="K17" s="249">
        <f t="shared" si="2"/>
        <v>-112778.23134167308</v>
      </c>
      <c r="L17" s="249">
        <f>($D$12+K17+SUM($D$13:K16)*2)/24</f>
        <v>110145.20178769199</v>
      </c>
      <c r="M17" s="248">
        <f t="shared" si="4"/>
        <v>238138.37432452085</v>
      </c>
      <c r="N17" s="247">
        <f t="shared" si="3"/>
        <v>424260.9655234369</v>
      </c>
    </row>
    <row r="18" spans="1:14" s="237" customFormat="1" outlineLevel="1">
      <c r="A18" s="253">
        <v>43738</v>
      </c>
      <c r="B18" s="253"/>
      <c r="C18" s="251">
        <v>84370.799500016394</v>
      </c>
      <c r="D18" s="251">
        <f t="shared" si="0"/>
        <v>621409.99636512634</v>
      </c>
      <c r="E18" s="249">
        <f>($D$12+D18+SUM($D$13:D17)*2)/24</f>
        <v>180786.11640758696</v>
      </c>
      <c r="F18" s="251"/>
      <c r="G18" s="249"/>
      <c r="H18" s="249"/>
      <c r="I18" s="249">
        <f>($D$12+H18+SUM($D$13:H17)*2)/24</f>
        <v>183789.5556108375</v>
      </c>
      <c r="J18" s="249">
        <f t="shared" si="1"/>
        <v>-17717.867895003441</v>
      </c>
      <c r="K18" s="249">
        <f t="shared" si="2"/>
        <v>-130496.09923667651</v>
      </c>
      <c r="L18" s="249">
        <f>($D$12+K18+SUM($D$13:K17)*2)/24</f>
        <v>164969.084474534</v>
      </c>
      <c r="M18" s="248">
        <f t="shared" si="4"/>
        <v>348758.6400853715</v>
      </c>
      <c r="N18" s="247">
        <f t="shared" si="3"/>
        <v>490913.89712844981</v>
      </c>
    </row>
    <row r="19" spans="1:14" s="237" customFormat="1" outlineLevel="1">
      <c r="A19" s="253">
        <v>43769</v>
      </c>
      <c r="B19" s="253"/>
      <c r="C19" s="251">
        <v>82903.447125492021</v>
      </c>
      <c r="D19" s="251">
        <f t="shared" si="0"/>
        <v>704313.44349061837</v>
      </c>
      <c r="E19" s="249">
        <f>($D$12+D19+SUM($D$13:D18)*2)/24</f>
        <v>236024.593068243</v>
      </c>
      <c r="F19" s="251"/>
      <c r="G19" s="251"/>
      <c r="H19" s="251"/>
      <c r="I19" s="251">
        <f t="shared" ref="I19:I61" si="5">E19+H19</f>
        <v>236024.593068243</v>
      </c>
      <c r="J19" s="251">
        <f t="shared" si="1"/>
        <v>-17409.723896353324</v>
      </c>
      <c r="K19" s="249">
        <f t="shared" si="2"/>
        <v>-147905.82313302983</v>
      </c>
      <c r="L19" s="249">
        <f>(K12+K19+SUM(K13:K18)*2)/24</f>
        <v>-49565.164544331004</v>
      </c>
      <c r="M19" s="248">
        <f t="shared" si="4"/>
        <v>186459.42852391201</v>
      </c>
      <c r="N19" s="247">
        <f t="shared" si="3"/>
        <v>556407.62035758852</v>
      </c>
    </row>
    <row r="20" spans="1:14" s="237" customFormat="1" outlineLevel="1">
      <c r="A20" s="253">
        <v>43799</v>
      </c>
      <c r="B20" s="253"/>
      <c r="C20" s="251">
        <v>81436.094750967648</v>
      </c>
      <c r="D20" s="251">
        <f t="shared" si="0"/>
        <v>785749.53824158607</v>
      </c>
      <c r="E20" s="249">
        <f>(D10+D20+SUM(D11:D19)*2)/24</f>
        <v>301992.8387132166</v>
      </c>
      <c r="F20" s="251"/>
      <c r="G20" s="251"/>
      <c r="H20" s="251"/>
      <c r="I20" s="251">
        <f t="shared" si="5"/>
        <v>301992.8387132166</v>
      </c>
      <c r="J20" s="251">
        <f t="shared" si="1"/>
        <v>-17101.579897703206</v>
      </c>
      <c r="K20" s="249">
        <f t="shared" si="2"/>
        <v>-165007.40303073302</v>
      </c>
      <c r="L20" s="249">
        <f>(K10+K20+SUM(K11:K19)*2)/24</f>
        <v>-63418.496129775478</v>
      </c>
      <c r="M20" s="248">
        <f t="shared" si="4"/>
        <v>238574.34258344112</v>
      </c>
      <c r="N20" s="247">
        <f t="shared" si="3"/>
        <v>620742.13521085307</v>
      </c>
    </row>
    <row r="21" spans="1:14" s="237" customFormat="1" outlineLevel="1">
      <c r="A21" s="253">
        <v>43830</v>
      </c>
      <c r="B21" s="253"/>
      <c r="C21" s="251">
        <v>79968.74237644329</v>
      </c>
      <c r="D21" s="251">
        <f t="shared" si="0"/>
        <v>865718.28061802941</v>
      </c>
      <c r="E21" s="249">
        <f t="shared" ref="E21:E61" si="6">(D9+D21+SUM(D10:D20)*2)/24</f>
        <v>370803.99783236725</v>
      </c>
      <c r="F21" s="251"/>
      <c r="G21" s="251"/>
      <c r="H21" s="251"/>
      <c r="I21" s="251">
        <f t="shared" si="5"/>
        <v>370803.99783236725</v>
      </c>
      <c r="J21" s="251">
        <f t="shared" si="1"/>
        <v>-16793.435899053089</v>
      </c>
      <c r="K21" s="249">
        <f t="shared" si="2"/>
        <v>-181800.83892978611</v>
      </c>
      <c r="L21" s="249">
        <f>(K12+K21+SUM(K13:K20)*2)/24</f>
        <v>-77053.559049509422</v>
      </c>
      <c r="M21" s="248">
        <f t="shared" si="4"/>
        <v>293750.43878285785</v>
      </c>
      <c r="N21" s="247">
        <f t="shared" si="3"/>
        <v>683917.4416882433</v>
      </c>
    </row>
    <row r="22" spans="1:14" s="237" customFormat="1" outlineLevel="1">
      <c r="A22" s="253">
        <v>43861</v>
      </c>
      <c r="B22" s="253"/>
      <c r="C22" s="251">
        <v>78570.962089220862</v>
      </c>
      <c r="D22" s="251">
        <f t="shared" si="0"/>
        <v>944289.24270725029</v>
      </c>
      <c r="E22" s="249">
        <f t="shared" si="6"/>
        <v>446220.97797092056</v>
      </c>
      <c r="F22" s="251"/>
      <c r="G22" s="251"/>
      <c r="H22" s="251"/>
      <c r="I22" s="251">
        <f t="shared" si="5"/>
        <v>446220.97797092056</v>
      </c>
      <c r="J22" s="251">
        <f t="shared" si="1"/>
        <v>-16499.902038736382</v>
      </c>
      <c r="K22" s="249">
        <f t="shared" si="2"/>
        <v>-198300.7409685225</v>
      </c>
      <c r="L22" s="249">
        <f t="shared" ref="L22:L61" si="7">(K10+K22+SUM(K11:K21)*2)/24</f>
        <v>-93706.405373893285</v>
      </c>
      <c r="M22" s="248">
        <f t="shared" si="4"/>
        <v>352514.57259702729</v>
      </c>
      <c r="N22" s="247">
        <f t="shared" si="3"/>
        <v>745988.50173872779</v>
      </c>
    </row>
    <row r="23" spans="1:14" s="237" customFormat="1" outlineLevel="1">
      <c r="A23" s="253">
        <v>43890</v>
      </c>
      <c r="B23" s="253"/>
      <c r="C23" s="251">
        <v>77173.18180199842</v>
      </c>
      <c r="D23" s="251">
        <f t="shared" si="0"/>
        <v>1021462.4245092487</v>
      </c>
      <c r="E23" s="249">
        <f t="shared" si="6"/>
        <v>528127.29743827472</v>
      </c>
      <c r="F23" s="251"/>
      <c r="G23" s="251"/>
      <c r="H23" s="251"/>
      <c r="I23" s="251">
        <f t="shared" si="5"/>
        <v>528127.29743827472</v>
      </c>
      <c r="J23" s="251">
        <f t="shared" si="1"/>
        <v>-16206.368178419667</v>
      </c>
      <c r="K23" s="249">
        <f t="shared" si="2"/>
        <v>-214507.10914694215</v>
      </c>
      <c r="L23" s="249">
        <f t="shared" si="7"/>
        <v>-110906.73246203766</v>
      </c>
      <c r="M23" s="248">
        <f t="shared" si="4"/>
        <v>417220.56497623707</v>
      </c>
      <c r="N23" s="247">
        <f t="shared" si="3"/>
        <v>806955.31536230654</v>
      </c>
    </row>
    <row r="24" spans="1:14" s="237" customFormat="1" outlineLevel="1">
      <c r="A24" s="253">
        <v>43921</v>
      </c>
      <c r="B24" s="253"/>
      <c r="C24" s="251">
        <v>75775.401514775993</v>
      </c>
      <c r="D24" s="251">
        <f t="shared" si="0"/>
        <v>1097237.8260240247</v>
      </c>
      <c r="E24" s="249">
        <f t="shared" si="6"/>
        <v>612524.1864710293</v>
      </c>
      <c r="F24" s="251"/>
      <c r="G24" s="251"/>
      <c r="H24" s="251"/>
      <c r="I24" s="251">
        <f t="shared" si="5"/>
        <v>612524.1864710293</v>
      </c>
      <c r="J24" s="251">
        <f t="shared" si="1"/>
        <v>-15912.834318102958</v>
      </c>
      <c r="K24" s="249">
        <f t="shared" si="2"/>
        <v>-230419.9434650451</v>
      </c>
      <c r="L24" s="249">
        <f t="shared" si="7"/>
        <v>-128630.07915891612</v>
      </c>
      <c r="M24" s="248">
        <f t="shared" si="4"/>
        <v>483894.10731211316</v>
      </c>
      <c r="N24" s="247">
        <f t="shared" si="3"/>
        <v>866817.88255897968</v>
      </c>
    </row>
    <row r="25" spans="1:14" s="237" customFormat="1" outlineLevel="1">
      <c r="A25" s="253">
        <v>43951</v>
      </c>
      <c r="B25" s="253"/>
      <c r="C25" s="251">
        <v>74377.623736874855</v>
      </c>
      <c r="D25" s="251">
        <f t="shared" si="0"/>
        <v>1171615.4497608996</v>
      </c>
      <c r="E25" s="249">
        <f t="shared" si="6"/>
        <v>695474.01509261108</v>
      </c>
      <c r="F25" s="251"/>
      <c r="G25" s="251"/>
      <c r="H25" s="251"/>
      <c r="I25" s="251">
        <f t="shared" si="5"/>
        <v>695474.01509261108</v>
      </c>
      <c r="J25" s="251">
        <f t="shared" si="1"/>
        <v>-15619.300984743719</v>
      </c>
      <c r="K25" s="249">
        <f t="shared" si="2"/>
        <v>-246039.24444978882</v>
      </c>
      <c r="L25" s="249">
        <f t="shared" si="7"/>
        <v>-146049.54316944827</v>
      </c>
      <c r="M25" s="248">
        <f t="shared" si="4"/>
        <v>549424.47192316281</v>
      </c>
      <c r="N25" s="254">
        <f t="shared" si="3"/>
        <v>925576.20531111083</v>
      </c>
    </row>
    <row r="26" spans="1:14" s="237" customFormat="1" outlineLevel="1">
      <c r="A26" s="261">
        <v>43982</v>
      </c>
      <c r="B26" s="260" t="s">
        <v>175</v>
      </c>
      <c r="C26" s="259"/>
      <c r="D26" s="259">
        <f t="shared" si="0"/>
        <v>1171615.4497608996</v>
      </c>
      <c r="E26" s="258">
        <f t="shared" si="6"/>
        <v>773941.75427111459</v>
      </c>
      <c r="F26" s="259">
        <f t="shared" ref="F26:F61" si="8">+$D$25/36</f>
        <v>32544.873604469434</v>
      </c>
      <c r="G26" s="259">
        <f t="shared" ref="G26:G61" si="9">G25-F26</f>
        <v>-32544.873604469434</v>
      </c>
      <c r="H26" s="259">
        <f t="shared" ref="H26:H61" si="10">(G14+G26+SUM(G15:G25)*2)/24</f>
        <v>-1356.0364001862265</v>
      </c>
      <c r="I26" s="259">
        <f t="shared" si="5"/>
        <v>772585.71787092835</v>
      </c>
      <c r="J26" s="259">
        <f t="shared" si="1"/>
        <v>6834.4234569385808</v>
      </c>
      <c r="K26" s="258">
        <f t="shared" si="2"/>
        <v>-239204.82099285023</v>
      </c>
      <c r="L26" s="258">
        <f t="shared" si="7"/>
        <v>-162243.00075289491</v>
      </c>
      <c r="M26" s="256">
        <f t="shared" si="4"/>
        <v>610342.71711803344</v>
      </c>
      <c r="N26" s="255">
        <f t="shared" si="3"/>
        <v>899865.75516357995</v>
      </c>
    </row>
    <row r="27" spans="1:14" s="237" customFormat="1" outlineLevel="1">
      <c r="A27" s="261">
        <v>44012</v>
      </c>
      <c r="B27" s="260" t="s">
        <v>175</v>
      </c>
      <c r="C27" s="259"/>
      <c r="D27" s="259">
        <f t="shared" si="0"/>
        <v>1171615.4497608996</v>
      </c>
      <c r="E27" s="258">
        <f t="shared" si="6"/>
        <v>844950.61571538029</v>
      </c>
      <c r="F27" s="259">
        <f t="shared" si="8"/>
        <v>32544.873604469434</v>
      </c>
      <c r="G27" s="259">
        <f t="shared" si="9"/>
        <v>-65089.747208938868</v>
      </c>
      <c r="H27" s="259">
        <f t="shared" si="10"/>
        <v>-5424.145600744906</v>
      </c>
      <c r="I27" s="259">
        <f t="shared" si="5"/>
        <v>839526.47011463542</v>
      </c>
      <c r="J27" s="259">
        <f t="shared" si="1"/>
        <v>6834.4234569385808</v>
      </c>
      <c r="K27" s="258">
        <f t="shared" si="2"/>
        <v>-232370.39753591164</v>
      </c>
      <c r="L27" s="258">
        <f t="shared" si="7"/>
        <v>-176300.55872407337</v>
      </c>
      <c r="M27" s="256">
        <f t="shared" si="4"/>
        <v>663225.91139056208</v>
      </c>
      <c r="N27" s="255">
        <f t="shared" si="3"/>
        <v>874155.30501604907</v>
      </c>
    </row>
    <row r="28" spans="1:14" s="237" customFormat="1" outlineLevel="1">
      <c r="A28" s="261">
        <v>44043</v>
      </c>
      <c r="B28" s="260" t="s">
        <v>175</v>
      </c>
      <c r="C28" s="259"/>
      <c r="D28" s="259">
        <f t="shared" si="0"/>
        <v>1171615.4497608996</v>
      </c>
      <c r="E28" s="258">
        <f t="shared" si="6"/>
        <v>908622.87878995214</v>
      </c>
      <c r="F28" s="259">
        <f t="shared" si="8"/>
        <v>32544.873604469434</v>
      </c>
      <c r="G28" s="259">
        <f t="shared" si="9"/>
        <v>-97634.620813408299</v>
      </c>
      <c r="H28" s="259">
        <f t="shared" si="10"/>
        <v>-12204.327601676037</v>
      </c>
      <c r="I28" s="259">
        <f t="shared" si="5"/>
        <v>896418.55118827615</v>
      </c>
      <c r="J28" s="259">
        <f t="shared" si="1"/>
        <v>6834.4234569385808</v>
      </c>
      <c r="K28" s="258">
        <f t="shared" si="2"/>
        <v>-225535.97407897306</v>
      </c>
      <c r="L28" s="258">
        <f t="shared" si="7"/>
        <v>-188247.89574953794</v>
      </c>
      <c r="M28" s="256">
        <f t="shared" si="4"/>
        <v>708170.65543873818</v>
      </c>
      <c r="N28" s="255">
        <f t="shared" si="3"/>
        <v>848444.85486851819</v>
      </c>
    </row>
    <row r="29" spans="1:14" s="237" customFormat="1" outlineLevel="1">
      <c r="A29" s="261">
        <v>44074</v>
      </c>
      <c r="B29" s="260" t="s">
        <v>175</v>
      </c>
      <c r="C29" s="259"/>
      <c r="D29" s="259">
        <f t="shared" si="0"/>
        <v>1171615.4497608996</v>
      </c>
      <c r="E29" s="258">
        <f t="shared" si="6"/>
        <v>965080.82285937399</v>
      </c>
      <c r="F29" s="259">
        <f t="shared" si="8"/>
        <v>32544.873604469434</v>
      </c>
      <c r="G29" s="259">
        <f t="shared" si="9"/>
        <v>-130179.49441787774</v>
      </c>
      <c r="H29" s="259">
        <f t="shared" si="10"/>
        <v>-21696.582402979624</v>
      </c>
      <c r="I29" s="259">
        <f t="shared" si="5"/>
        <v>943384.24045639439</v>
      </c>
      <c r="J29" s="259">
        <f t="shared" si="1"/>
        <v>6834.4234569385808</v>
      </c>
      <c r="K29" s="258">
        <f t="shared" si="2"/>
        <v>-218701.55062203447</v>
      </c>
      <c r="L29" s="258">
        <f t="shared" si="7"/>
        <v>-198110.69049584275</v>
      </c>
      <c r="M29" s="256">
        <f t="shared" si="4"/>
        <v>745273.54996055167</v>
      </c>
      <c r="N29" s="255">
        <f t="shared" si="3"/>
        <v>822734.40472098743</v>
      </c>
    </row>
    <row r="30" spans="1:14" s="237" customFormat="1" outlineLevel="1">
      <c r="A30" s="261">
        <v>44104</v>
      </c>
      <c r="B30" s="260" t="s">
        <v>175</v>
      </c>
      <c r="C30" s="259"/>
      <c r="D30" s="259">
        <f t="shared" si="0"/>
        <v>1171615.4497608996</v>
      </c>
      <c r="E30" s="258">
        <f t="shared" si="6"/>
        <v>1014446.727288189</v>
      </c>
      <c r="F30" s="259">
        <f t="shared" si="8"/>
        <v>32544.873604469434</v>
      </c>
      <c r="G30" s="259">
        <f t="shared" si="9"/>
        <v>-162724.36802234716</v>
      </c>
      <c r="H30" s="259">
        <f t="shared" si="10"/>
        <v>-33900.910004655656</v>
      </c>
      <c r="I30" s="259">
        <f t="shared" si="5"/>
        <v>980545.81728353328</v>
      </c>
      <c r="J30" s="259">
        <f t="shared" si="1"/>
        <v>6834.4234569385808</v>
      </c>
      <c r="K30" s="258">
        <f t="shared" si="2"/>
        <v>-211867.12716509588</v>
      </c>
      <c r="L30" s="258">
        <f t="shared" si="7"/>
        <v>-205914.62162954194</v>
      </c>
      <c r="M30" s="256">
        <f t="shared" si="4"/>
        <v>774631.19565399131</v>
      </c>
      <c r="N30" s="255">
        <f t="shared" si="3"/>
        <v>797023.95457345666</v>
      </c>
    </row>
    <row r="31" spans="1:14" s="237" customFormat="1" outlineLevel="1">
      <c r="A31" s="261">
        <v>44135</v>
      </c>
      <c r="B31" s="260" t="s">
        <v>175</v>
      </c>
      <c r="C31" s="259"/>
      <c r="D31" s="259">
        <f t="shared" si="0"/>
        <v>1171615.4497608996</v>
      </c>
      <c r="E31" s="258">
        <f t="shared" si="6"/>
        <v>1056842.8714409412</v>
      </c>
      <c r="F31" s="259">
        <f t="shared" si="8"/>
        <v>32544.873604469434</v>
      </c>
      <c r="G31" s="258">
        <f t="shared" si="9"/>
        <v>-195269.2416268166</v>
      </c>
      <c r="H31" s="258">
        <f t="shared" si="10"/>
        <v>-48817.31040670415</v>
      </c>
      <c r="I31" s="258">
        <f t="shared" si="5"/>
        <v>1008025.561034237</v>
      </c>
      <c r="J31" s="258">
        <f t="shared" si="1"/>
        <v>6834.4234569385808</v>
      </c>
      <c r="K31" s="258">
        <f t="shared" si="2"/>
        <v>-205032.70370815729</v>
      </c>
      <c r="L31" s="258">
        <f t="shared" si="7"/>
        <v>-211685.36781718969</v>
      </c>
      <c r="M31" s="256">
        <f t="shared" si="4"/>
        <v>796340.19321704737</v>
      </c>
      <c r="N31" s="255">
        <f t="shared" si="3"/>
        <v>771313.50442592578</v>
      </c>
    </row>
    <row r="32" spans="1:14" s="237" customFormat="1" outlineLevel="1">
      <c r="A32" s="261">
        <v>44165</v>
      </c>
      <c r="B32" s="260" t="s">
        <v>175</v>
      </c>
      <c r="C32" s="259"/>
      <c r="D32" s="259">
        <f t="shared" si="0"/>
        <v>1171615.4497608996</v>
      </c>
      <c r="E32" s="258">
        <f t="shared" si="6"/>
        <v>1092391.5346821744</v>
      </c>
      <c r="F32" s="259">
        <f t="shared" si="8"/>
        <v>32544.873604469434</v>
      </c>
      <c r="G32" s="258">
        <f t="shared" si="9"/>
        <v>-227814.11523128604</v>
      </c>
      <c r="H32" s="258">
        <f t="shared" si="10"/>
        <v>-66445.783609125094</v>
      </c>
      <c r="I32" s="258">
        <f t="shared" si="5"/>
        <v>1025945.7510730494</v>
      </c>
      <c r="J32" s="258">
        <f t="shared" si="1"/>
        <v>6834.4234569385808</v>
      </c>
      <c r="K32" s="258">
        <f t="shared" si="2"/>
        <v>-198198.2802512187</v>
      </c>
      <c r="L32" s="258">
        <f t="shared" si="7"/>
        <v>-215448.60772534029</v>
      </c>
      <c r="M32" s="256">
        <f t="shared" si="4"/>
        <v>810497.14334770909</v>
      </c>
      <c r="N32" s="255">
        <f t="shared" si="3"/>
        <v>745603.05427839491</v>
      </c>
    </row>
    <row r="33" spans="1:14" s="237" customFormat="1" outlineLevel="1">
      <c r="A33" s="261">
        <v>44196</v>
      </c>
      <c r="B33" s="260" t="s">
        <v>175</v>
      </c>
      <c r="C33" s="259"/>
      <c r="D33" s="259">
        <f t="shared" si="0"/>
        <v>1171615.4497608996</v>
      </c>
      <c r="E33" s="258">
        <f t="shared" si="6"/>
        <v>1121214.996376432</v>
      </c>
      <c r="F33" s="259">
        <f t="shared" si="8"/>
        <v>32544.873604469434</v>
      </c>
      <c r="G33" s="258">
        <f t="shared" si="9"/>
        <v>-260358.98883575547</v>
      </c>
      <c r="H33" s="258">
        <f t="shared" si="10"/>
        <v>-86786.329611918496</v>
      </c>
      <c r="I33" s="258">
        <f t="shared" si="5"/>
        <v>1034428.6667645135</v>
      </c>
      <c r="J33" s="258">
        <f t="shared" si="1"/>
        <v>6834.4234569385808</v>
      </c>
      <c r="K33" s="258">
        <f t="shared" si="2"/>
        <v>-191363.85679428012</v>
      </c>
      <c r="L33" s="258">
        <f t="shared" si="7"/>
        <v>-217230.02002054779</v>
      </c>
      <c r="M33" s="256">
        <f t="shared" si="4"/>
        <v>817198.64674396568</v>
      </c>
      <c r="N33" s="255">
        <f t="shared" si="3"/>
        <v>719892.60413086403</v>
      </c>
    </row>
    <row r="34" spans="1:14" s="237" customFormat="1" outlineLevel="1">
      <c r="A34" s="261">
        <v>44227</v>
      </c>
      <c r="B34" s="260" t="s">
        <v>175</v>
      </c>
      <c r="C34" s="259"/>
      <c r="D34" s="259">
        <f t="shared" si="0"/>
        <v>1171615.4497608996</v>
      </c>
      <c r="E34" s="258">
        <f t="shared" si="6"/>
        <v>1143432.6370512871</v>
      </c>
      <c r="F34" s="259">
        <f t="shared" si="8"/>
        <v>32544.873604469434</v>
      </c>
      <c r="G34" s="258">
        <f t="shared" si="9"/>
        <v>-292903.86244022491</v>
      </c>
      <c r="H34" s="258">
        <f t="shared" si="10"/>
        <v>-109838.94841508433</v>
      </c>
      <c r="I34" s="258">
        <f t="shared" si="5"/>
        <v>1033593.6886362028</v>
      </c>
      <c r="J34" s="258">
        <f t="shared" si="1"/>
        <v>6834.4234569385808</v>
      </c>
      <c r="K34" s="258">
        <f t="shared" si="2"/>
        <v>-184529.43333734153</v>
      </c>
      <c r="L34" s="258">
        <f t="shared" si="7"/>
        <v>-217054.67461360246</v>
      </c>
      <c r="M34" s="256">
        <f t="shared" si="4"/>
        <v>816539.01402260037</v>
      </c>
      <c r="N34" s="255">
        <f t="shared" si="3"/>
        <v>694182.15398333315</v>
      </c>
    </row>
    <row r="35" spans="1:14" s="237" customFormat="1" outlineLevel="1">
      <c r="A35" s="261">
        <v>44255</v>
      </c>
      <c r="B35" s="260" t="s">
        <v>175</v>
      </c>
      <c r="C35" s="259"/>
      <c r="D35" s="259">
        <f t="shared" si="0"/>
        <v>1171615.4497608996</v>
      </c>
      <c r="E35" s="258">
        <f t="shared" si="6"/>
        <v>1159160.9383973412</v>
      </c>
      <c r="F35" s="259">
        <f t="shared" si="8"/>
        <v>32544.873604469434</v>
      </c>
      <c r="G35" s="258">
        <f t="shared" si="9"/>
        <v>-325448.73604469432</v>
      </c>
      <c r="H35" s="258">
        <f t="shared" si="10"/>
        <v>-135603.64001862265</v>
      </c>
      <c r="I35" s="258">
        <f t="shared" si="5"/>
        <v>1023557.2983787186</v>
      </c>
      <c r="J35" s="258">
        <f t="shared" si="1"/>
        <v>6834.4234569385808</v>
      </c>
      <c r="K35" s="258">
        <f t="shared" si="2"/>
        <v>-177695.00988040294</v>
      </c>
      <c r="L35" s="258">
        <f t="shared" si="7"/>
        <v>-214947.03265953079</v>
      </c>
      <c r="M35" s="256">
        <f t="shared" si="4"/>
        <v>808610.2657191878</v>
      </c>
      <c r="N35" s="255">
        <f t="shared" si="3"/>
        <v>668471.70383580239</v>
      </c>
    </row>
    <row r="36" spans="1:14" s="237" customFormat="1" outlineLevel="1">
      <c r="A36" s="261">
        <v>44286</v>
      </c>
      <c r="B36" s="260" t="s">
        <v>175</v>
      </c>
      <c r="C36" s="259"/>
      <c r="D36" s="259">
        <f t="shared" si="0"/>
        <v>1171615.4497608996</v>
      </c>
      <c r="E36" s="258">
        <f t="shared" si="6"/>
        <v>1168516.3821051964</v>
      </c>
      <c r="F36" s="259">
        <f t="shared" si="8"/>
        <v>32544.873604469434</v>
      </c>
      <c r="G36" s="258">
        <f t="shared" si="9"/>
        <v>-357993.60964916373</v>
      </c>
      <c r="H36" s="258">
        <f t="shared" si="10"/>
        <v>-164080.40442253338</v>
      </c>
      <c r="I36" s="258">
        <f t="shared" si="5"/>
        <v>1004435.977682663</v>
      </c>
      <c r="J36" s="258">
        <f t="shared" si="1"/>
        <v>6834.4234569385808</v>
      </c>
      <c r="K36" s="258">
        <f t="shared" si="2"/>
        <v>-170860.58642346435</v>
      </c>
      <c r="L36" s="258">
        <f t="shared" si="7"/>
        <v>-210931.55531335916</v>
      </c>
      <c r="M36" s="256">
        <f t="shared" si="4"/>
        <v>793504.42236930388</v>
      </c>
      <c r="N36" s="255">
        <f t="shared" si="3"/>
        <v>642761.25368827162</v>
      </c>
    </row>
    <row r="37" spans="1:14" s="237" customFormat="1" outlineLevel="1">
      <c r="A37" s="261">
        <v>44316</v>
      </c>
      <c r="B37" s="260" t="s">
        <v>175</v>
      </c>
      <c r="C37" s="258"/>
      <c r="D37" s="258">
        <f t="shared" si="0"/>
        <v>1171615.4497608996</v>
      </c>
      <c r="E37" s="257">
        <f t="shared" si="6"/>
        <v>1171615.4497608994</v>
      </c>
      <c r="F37" s="259">
        <f t="shared" si="8"/>
        <v>32544.873604469434</v>
      </c>
      <c r="G37" s="258">
        <f t="shared" si="9"/>
        <v>-390538.48325363314</v>
      </c>
      <c r="H37" s="257">
        <f t="shared" si="10"/>
        <v>-195269.24162681657</v>
      </c>
      <c r="I37" s="258">
        <f t="shared" si="5"/>
        <v>976346.20813408284</v>
      </c>
      <c r="J37" s="258">
        <f t="shared" si="1"/>
        <v>6834.4234569385808</v>
      </c>
      <c r="K37" s="258">
        <f t="shared" si="2"/>
        <v>-164026.16296652576</v>
      </c>
      <c r="L37" s="257">
        <f t="shared" si="7"/>
        <v>-205032.70370815729</v>
      </c>
      <c r="M37" s="256">
        <f t="shared" si="4"/>
        <v>771313.50442592555</v>
      </c>
      <c r="N37" s="255">
        <f t="shared" si="3"/>
        <v>617050.80354074074</v>
      </c>
    </row>
    <row r="38" spans="1:14" s="237" customFormat="1" outlineLevel="1">
      <c r="A38" s="253">
        <v>44347</v>
      </c>
      <c r="B38" s="253"/>
      <c r="C38" s="249"/>
      <c r="D38" s="249">
        <f t="shared" si="0"/>
        <v>1171615.4497608996</v>
      </c>
      <c r="E38" s="249">
        <f t="shared" si="6"/>
        <v>1171615.4497608994</v>
      </c>
      <c r="F38" s="251">
        <f t="shared" si="8"/>
        <v>32544.873604469434</v>
      </c>
      <c r="G38" s="249">
        <f t="shared" si="9"/>
        <v>-423083.35685810255</v>
      </c>
      <c r="H38" s="249">
        <f t="shared" si="10"/>
        <v>-227814.11523128601</v>
      </c>
      <c r="I38" s="249">
        <f t="shared" si="5"/>
        <v>943801.33452961338</v>
      </c>
      <c r="J38" s="249">
        <f t="shared" si="1"/>
        <v>6834.4234569385808</v>
      </c>
      <c r="K38" s="249">
        <f t="shared" si="2"/>
        <v>-157191.73950958718</v>
      </c>
      <c r="L38" s="249">
        <f t="shared" si="7"/>
        <v>-198198.2802512187</v>
      </c>
      <c r="M38" s="248">
        <f t="shared" si="4"/>
        <v>745603.05427839467</v>
      </c>
      <c r="N38" s="247">
        <f t="shared" si="3"/>
        <v>591340.35339320987</v>
      </c>
    </row>
    <row r="39" spans="1:14" s="237" customFormat="1" outlineLevel="1">
      <c r="A39" s="253">
        <v>44377</v>
      </c>
      <c r="B39" s="253"/>
      <c r="C39" s="249"/>
      <c r="D39" s="249">
        <f t="shared" si="0"/>
        <v>1171615.4497608996</v>
      </c>
      <c r="E39" s="249">
        <f t="shared" si="6"/>
        <v>1171615.4497608994</v>
      </c>
      <c r="F39" s="251">
        <f t="shared" si="8"/>
        <v>32544.873604469434</v>
      </c>
      <c r="G39" s="249">
        <f t="shared" si="9"/>
        <v>-455628.23046257196</v>
      </c>
      <c r="H39" s="249">
        <f t="shared" si="10"/>
        <v>-260358.98883575542</v>
      </c>
      <c r="I39" s="249">
        <f t="shared" si="5"/>
        <v>911256.46092514403</v>
      </c>
      <c r="J39" s="249">
        <f t="shared" si="1"/>
        <v>6834.4234569385808</v>
      </c>
      <c r="K39" s="249">
        <f t="shared" si="2"/>
        <v>-150357.31605264859</v>
      </c>
      <c r="L39" s="249">
        <f t="shared" si="7"/>
        <v>-191363.85679428012</v>
      </c>
      <c r="M39" s="248">
        <f t="shared" si="4"/>
        <v>719892.60413086391</v>
      </c>
      <c r="N39" s="254">
        <f t="shared" si="3"/>
        <v>565629.9032456791</v>
      </c>
    </row>
    <row r="40" spans="1:14" s="237" customFormat="1" outlineLevel="1">
      <c r="A40" s="253">
        <v>44408</v>
      </c>
      <c r="B40" s="253"/>
      <c r="C40" s="249"/>
      <c r="D40" s="249">
        <f t="shared" si="0"/>
        <v>1171615.4497608996</v>
      </c>
      <c r="E40" s="249">
        <f t="shared" si="6"/>
        <v>1171615.4497608994</v>
      </c>
      <c r="F40" s="251">
        <f t="shared" si="8"/>
        <v>32544.873604469434</v>
      </c>
      <c r="G40" s="249">
        <f t="shared" si="9"/>
        <v>-488173.10406704136</v>
      </c>
      <c r="H40" s="249">
        <f t="shared" si="10"/>
        <v>-292903.86244022491</v>
      </c>
      <c r="I40" s="249">
        <f t="shared" si="5"/>
        <v>878711.58732067444</v>
      </c>
      <c r="J40" s="249">
        <f t="shared" si="1"/>
        <v>6834.4234569385808</v>
      </c>
      <c r="K40" s="250">
        <f t="shared" si="2"/>
        <v>-143522.89259571</v>
      </c>
      <c r="L40" s="249">
        <f t="shared" si="7"/>
        <v>-184529.43333734156</v>
      </c>
      <c r="M40" s="248">
        <f t="shared" si="4"/>
        <v>694182.15398333292</v>
      </c>
      <c r="N40" s="254">
        <f t="shared" si="3"/>
        <v>539919.45309814834</v>
      </c>
    </row>
    <row r="41" spans="1:14" s="237" customFormat="1" outlineLevel="1">
      <c r="A41" s="253">
        <v>44439</v>
      </c>
      <c r="B41" s="253"/>
      <c r="C41" s="249"/>
      <c r="D41" s="249">
        <f t="shared" si="0"/>
        <v>1171615.4497608996</v>
      </c>
      <c r="E41" s="249">
        <f t="shared" si="6"/>
        <v>1171615.4497608994</v>
      </c>
      <c r="F41" s="251">
        <f t="shared" si="8"/>
        <v>32544.873604469434</v>
      </c>
      <c r="G41" s="249">
        <f t="shared" si="9"/>
        <v>-520717.97767151077</v>
      </c>
      <c r="H41" s="249">
        <f t="shared" si="10"/>
        <v>-325448.73604469432</v>
      </c>
      <c r="I41" s="249">
        <f t="shared" si="5"/>
        <v>846166.71371620509</v>
      </c>
      <c r="J41" s="249">
        <f t="shared" si="1"/>
        <v>6834.4234569385808</v>
      </c>
      <c r="K41" s="250">
        <f t="shared" si="2"/>
        <v>-136688.46913877141</v>
      </c>
      <c r="L41" s="249">
        <f t="shared" si="7"/>
        <v>-177695.00988040294</v>
      </c>
      <c r="M41" s="248">
        <f t="shared" si="4"/>
        <v>668471.70383580215</v>
      </c>
      <c r="N41" s="254">
        <f t="shared" si="3"/>
        <v>514209.00295061746</v>
      </c>
    </row>
    <row r="42" spans="1:14" s="237" customFormat="1">
      <c r="A42" s="253">
        <v>44469</v>
      </c>
      <c r="B42" s="253"/>
      <c r="C42" s="249"/>
      <c r="D42" s="249">
        <f t="shared" si="0"/>
        <v>1171615.4497608996</v>
      </c>
      <c r="E42" s="249">
        <f t="shared" si="6"/>
        <v>1171615.4497608994</v>
      </c>
      <c r="F42" s="251">
        <f t="shared" si="8"/>
        <v>32544.873604469434</v>
      </c>
      <c r="G42" s="249">
        <f t="shared" si="9"/>
        <v>-553262.85127598024</v>
      </c>
      <c r="H42" s="249">
        <f t="shared" si="10"/>
        <v>-357993.60964916373</v>
      </c>
      <c r="I42" s="249">
        <f t="shared" si="5"/>
        <v>813621.84011173574</v>
      </c>
      <c r="J42" s="249">
        <f t="shared" si="1"/>
        <v>6834.4234569385808</v>
      </c>
      <c r="K42" s="250">
        <f t="shared" si="2"/>
        <v>-129854.04568183282</v>
      </c>
      <c r="L42" s="249">
        <f t="shared" si="7"/>
        <v>-170860.58642346438</v>
      </c>
      <c r="M42" s="248">
        <f t="shared" si="4"/>
        <v>642761.25368827139</v>
      </c>
      <c r="N42" s="247">
        <f t="shared" si="3"/>
        <v>488498.55280308658</v>
      </c>
    </row>
    <row r="43" spans="1:14" s="237" customFormat="1">
      <c r="A43" s="253">
        <v>44500</v>
      </c>
      <c r="B43" s="253"/>
      <c r="C43" s="249"/>
      <c r="D43" s="249">
        <f t="shared" si="0"/>
        <v>1171615.4497608996</v>
      </c>
      <c r="E43" s="249">
        <f t="shared" si="6"/>
        <v>1171615.4497608994</v>
      </c>
      <c r="F43" s="251">
        <f t="shared" si="8"/>
        <v>32544.873604469434</v>
      </c>
      <c r="G43" s="249">
        <f t="shared" si="9"/>
        <v>-585807.72488044971</v>
      </c>
      <c r="H43" s="249">
        <f t="shared" si="10"/>
        <v>-390538.48325363314</v>
      </c>
      <c r="I43" s="249">
        <f t="shared" si="5"/>
        <v>781076.96650726628</v>
      </c>
      <c r="J43" s="249">
        <f t="shared" si="1"/>
        <v>6834.4234569385808</v>
      </c>
      <c r="K43" s="250">
        <f t="shared" si="2"/>
        <v>-123019.62222489424</v>
      </c>
      <c r="L43" s="249">
        <f t="shared" si="7"/>
        <v>-164026.16296652576</v>
      </c>
      <c r="M43" s="248">
        <f t="shared" si="4"/>
        <v>617050.80354074051</v>
      </c>
      <c r="N43" s="254">
        <f t="shared" si="3"/>
        <v>462788.1026555557</v>
      </c>
    </row>
    <row r="44" spans="1:14" s="237" customFormat="1">
      <c r="A44" s="253">
        <v>44530</v>
      </c>
      <c r="B44" s="253"/>
      <c r="C44" s="251"/>
      <c r="D44" s="249">
        <f t="shared" si="0"/>
        <v>1171615.4497608996</v>
      </c>
      <c r="E44" s="249">
        <f t="shared" si="6"/>
        <v>1171615.4497608994</v>
      </c>
      <c r="F44" s="251">
        <f t="shared" si="8"/>
        <v>32544.873604469434</v>
      </c>
      <c r="G44" s="249">
        <f t="shared" si="9"/>
        <v>-618352.59848491917</v>
      </c>
      <c r="H44" s="249">
        <f t="shared" si="10"/>
        <v>-423083.3568581026</v>
      </c>
      <c r="I44" s="249">
        <f t="shared" si="5"/>
        <v>748532.09290279681</v>
      </c>
      <c r="J44" s="249">
        <f t="shared" si="1"/>
        <v>6834.4234569385808</v>
      </c>
      <c r="K44" s="250">
        <f t="shared" si="2"/>
        <v>-116185.19876795565</v>
      </c>
      <c r="L44" s="249">
        <f t="shared" si="7"/>
        <v>-157191.73950958718</v>
      </c>
      <c r="M44" s="248">
        <f t="shared" si="4"/>
        <v>591340.35339320963</v>
      </c>
      <c r="N44" s="254">
        <f t="shared" si="3"/>
        <v>437077.65250802482</v>
      </c>
    </row>
    <row r="45" spans="1:14" s="237" customFormat="1" outlineLevel="1">
      <c r="A45" s="253">
        <v>44561</v>
      </c>
      <c r="B45" s="253"/>
      <c r="C45" s="251"/>
      <c r="D45" s="249">
        <f t="shared" si="0"/>
        <v>1171615.4497608996</v>
      </c>
      <c r="E45" s="249">
        <f t="shared" si="6"/>
        <v>1171615.4497608994</v>
      </c>
      <c r="F45" s="251">
        <f t="shared" si="8"/>
        <v>32544.873604469434</v>
      </c>
      <c r="G45" s="249">
        <f t="shared" si="9"/>
        <v>-650897.47208938864</v>
      </c>
      <c r="H45" s="249">
        <f t="shared" si="10"/>
        <v>-455628.23046257207</v>
      </c>
      <c r="I45" s="249">
        <f t="shared" si="5"/>
        <v>715987.21929832734</v>
      </c>
      <c r="J45" s="249">
        <f t="shared" si="1"/>
        <v>6834.4234569385808</v>
      </c>
      <c r="K45" s="250">
        <f t="shared" si="2"/>
        <v>-109350.77531101706</v>
      </c>
      <c r="L45" s="249">
        <f t="shared" si="7"/>
        <v>-150357.31605264859</v>
      </c>
      <c r="M45" s="248">
        <f t="shared" si="4"/>
        <v>565629.90324567875</v>
      </c>
      <c r="N45" s="254">
        <f t="shared" si="3"/>
        <v>411367.20236049395</v>
      </c>
    </row>
    <row r="46" spans="1:14" s="237" customFormat="1" outlineLevel="1">
      <c r="A46" s="253">
        <v>44592</v>
      </c>
      <c r="B46" s="253"/>
      <c r="C46" s="251"/>
      <c r="D46" s="249">
        <f t="shared" si="0"/>
        <v>1171615.4497608996</v>
      </c>
      <c r="E46" s="249">
        <f t="shared" si="6"/>
        <v>1171615.4497608994</v>
      </c>
      <c r="F46" s="251">
        <f t="shared" si="8"/>
        <v>32544.873604469434</v>
      </c>
      <c r="G46" s="249">
        <f t="shared" si="9"/>
        <v>-683442.34569385811</v>
      </c>
      <c r="H46" s="249">
        <f t="shared" si="10"/>
        <v>-488173.10406704148</v>
      </c>
      <c r="I46" s="249">
        <f t="shared" si="5"/>
        <v>683442.34569385787</v>
      </c>
      <c r="J46" s="249">
        <f t="shared" si="1"/>
        <v>6834.4234569385808</v>
      </c>
      <c r="K46" s="250">
        <f t="shared" si="2"/>
        <v>-102516.35185407847</v>
      </c>
      <c r="L46" s="249">
        <f t="shared" si="7"/>
        <v>-143522.89259571003</v>
      </c>
      <c r="M46" s="248">
        <f t="shared" si="4"/>
        <v>539919.45309814787</v>
      </c>
      <c r="N46" s="254">
        <f t="shared" si="3"/>
        <v>385656.75221296307</v>
      </c>
    </row>
    <row r="47" spans="1:14" s="237" customFormat="1" outlineLevel="1">
      <c r="A47" s="253">
        <v>44620</v>
      </c>
      <c r="B47" s="253"/>
      <c r="C47" s="251"/>
      <c r="D47" s="249">
        <f t="shared" si="0"/>
        <v>1171615.4497608996</v>
      </c>
      <c r="E47" s="249">
        <f t="shared" si="6"/>
        <v>1171615.4497608994</v>
      </c>
      <c r="F47" s="251">
        <f t="shared" si="8"/>
        <v>32544.873604469434</v>
      </c>
      <c r="G47" s="249">
        <f t="shared" si="9"/>
        <v>-715987.21929832757</v>
      </c>
      <c r="H47" s="249">
        <f t="shared" si="10"/>
        <v>-520717.97767151083</v>
      </c>
      <c r="I47" s="249">
        <f t="shared" si="5"/>
        <v>650897.47208938864</v>
      </c>
      <c r="J47" s="249">
        <f t="shared" si="1"/>
        <v>6834.4234569385808</v>
      </c>
      <c r="K47" s="250">
        <f t="shared" si="2"/>
        <v>-95681.928397139884</v>
      </c>
      <c r="L47" s="249">
        <f t="shared" si="7"/>
        <v>-136688.46913877141</v>
      </c>
      <c r="M47" s="248">
        <f t="shared" si="4"/>
        <v>514209.00295061723</v>
      </c>
      <c r="N47" s="254">
        <f t="shared" si="3"/>
        <v>359946.30206543219</v>
      </c>
    </row>
    <row r="48" spans="1:14" s="237" customFormat="1" outlineLevel="1">
      <c r="A48" s="253">
        <v>44651</v>
      </c>
      <c r="B48" s="253"/>
      <c r="C48" s="251"/>
      <c r="D48" s="249">
        <f t="shared" si="0"/>
        <v>1171615.4497608996</v>
      </c>
      <c r="E48" s="249">
        <f t="shared" si="6"/>
        <v>1171615.4497608994</v>
      </c>
      <c r="F48" s="251">
        <f t="shared" si="8"/>
        <v>32544.873604469434</v>
      </c>
      <c r="G48" s="249">
        <f t="shared" si="9"/>
        <v>-748532.09290279704</v>
      </c>
      <c r="H48" s="249">
        <f t="shared" si="10"/>
        <v>-553262.85127598036</v>
      </c>
      <c r="I48" s="249">
        <f t="shared" si="5"/>
        <v>618352.59848491906</v>
      </c>
      <c r="J48" s="249">
        <f t="shared" si="1"/>
        <v>6834.4234569385808</v>
      </c>
      <c r="K48" s="250">
        <f t="shared" si="2"/>
        <v>-88847.504940201296</v>
      </c>
      <c r="L48" s="249">
        <f t="shared" si="7"/>
        <v>-129854.04568183282</v>
      </c>
      <c r="M48" s="248">
        <f t="shared" si="4"/>
        <v>488498.55280308623</v>
      </c>
      <c r="N48" s="247">
        <f t="shared" si="3"/>
        <v>334235.85191790131</v>
      </c>
    </row>
    <row r="49" spans="1:14" s="237" customFormat="1" outlineLevel="1">
      <c r="A49" s="253">
        <v>44681</v>
      </c>
      <c r="B49" s="253"/>
      <c r="C49" s="251"/>
      <c r="D49" s="249">
        <f t="shared" si="0"/>
        <v>1171615.4497608996</v>
      </c>
      <c r="E49" s="249">
        <f t="shared" si="6"/>
        <v>1171615.4497608994</v>
      </c>
      <c r="F49" s="251">
        <f t="shared" si="8"/>
        <v>32544.873604469434</v>
      </c>
      <c r="G49" s="249">
        <f t="shared" si="9"/>
        <v>-781076.96650726651</v>
      </c>
      <c r="H49" s="249">
        <f t="shared" si="10"/>
        <v>-585807.72488044971</v>
      </c>
      <c r="I49" s="249">
        <f t="shared" si="5"/>
        <v>585807.72488044971</v>
      </c>
      <c r="J49" s="249">
        <f t="shared" si="1"/>
        <v>6834.4234569385808</v>
      </c>
      <c r="K49" s="250">
        <f t="shared" si="2"/>
        <v>-82013.081483262707</v>
      </c>
      <c r="L49" s="249">
        <f t="shared" si="7"/>
        <v>-123019.62222489424</v>
      </c>
      <c r="M49" s="248">
        <f t="shared" si="4"/>
        <v>462788.10265555547</v>
      </c>
      <c r="N49" s="254">
        <f t="shared" si="3"/>
        <v>308525.40177037043</v>
      </c>
    </row>
    <row r="50" spans="1:14" s="237" customFormat="1" outlineLevel="1">
      <c r="A50" s="253">
        <v>44712</v>
      </c>
      <c r="B50" s="253"/>
      <c r="C50" s="251"/>
      <c r="D50" s="249">
        <f t="shared" si="0"/>
        <v>1171615.4497608996</v>
      </c>
      <c r="E50" s="249">
        <f t="shared" si="6"/>
        <v>1171615.4497608994</v>
      </c>
      <c r="F50" s="251">
        <f t="shared" si="8"/>
        <v>32544.873604469434</v>
      </c>
      <c r="G50" s="249">
        <f t="shared" si="9"/>
        <v>-813621.84011173598</v>
      </c>
      <c r="H50" s="249">
        <f t="shared" si="10"/>
        <v>-618352.59848491917</v>
      </c>
      <c r="I50" s="249">
        <f t="shared" si="5"/>
        <v>553262.85127598024</v>
      </c>
      <c r="J50" s="249">
        <f t="shared" si="1"/>
        <v>6834.4234569385808</v>
      </c>
      <c r="K50" s="250">
        <f t="shared" si="2"/>
        <v>-75178.658026324119</v>
      </c>
      <c r="L50" s="249">
        <f t="shared" si="7"/>
        <v>-116185.19876795566</v>
      </c>
      <c r="M50" s="248">
        <f t="shared" si="4"/>
        <v>437077.65250802459</v>
      </c>
      <c r="N50" s="254">
        <f t="shared" si="3"/>
        <v>282814.95162283955</v>
      </c>
    </row>
    <row r="51" spans="1:14" s="237" customFormat="1" outlineLevel="1">
      <c r="A51" s="253">
        <v>44742</v>
      </c>
      <c r="B51" s="253"/>
      <c r="C51" s="251"/>
      <c r="D51" s="249">
        <f t="shared" si="0"/>
        <v>1171615.4497608996</v>
      </c>
      <c r="E51" s="249">
        <f t="shared" si="6"/>
        <v>1171615.4497608994</v>
      </c>
      <c r="F51" s="251">
        <f t="shared" si="8"/>
        <v>32544.873604469434</v>
      </c>
      <c r="G51" s="249">
        <f t="shared" si="9"/>
        <v>-846166.71371620544</v>
      </c>
      <c r="H51" s="249">
        <f t="shared" si="10"/>
        <v>-650897.47208938864</v>
      </c>
      <c r="I51" s="249">
        <f t="shared" si="5"/>
        <v>520717.97767151077</v>
      </c>
      <c r="J51" s="249">
        <f t="shared" si="1"/>
        <v>6834.4234569385808</v>
      </c>
      <c r="K51" s="250">
        <f t="shared" si="2"/>
        <v>-68344.234569385531</v>
      </c>
      <c r="L51" s="249">
        <f t="shared" si="7"/>
        <v>-109350.77531101706</v>
      </c>
      <c r="M51" s="248">
        <f t="shared" si="4"/>
        <v>411367.20236049371</v>
      </c>
      <c r="N51" s="247">
        <f t="shared" si="3"/>
        <v>257104.50147530867</v>
      </c>
    </row>
    <row r="52" spans="1:14" s="237" customFormat="1" outlineLevel="1">
      <c r="A52" s="253">
        <v>44773</v>
      </c>
      <c r="B52" s="252"/>
      <c r="C52" s="252"/>
      <c r="D52" s="249">
        <f t="shared" si="0"/>
        <v>1171615.4497608996</v>
      </c>
      <c r="E52" s="249">
        <f t="shared" si="6"/>
        <v>1171615.4497608994</v>
      </c>
      <c r="F52" s="251">
        <f t="shared" si="8"/>
        <v>32544.873604469434</v>
      </c>
      <c r="G52" s="249">
        <f t="shared" si="9"/>
        <v>-878711.58732067491</v>
      </c>
      <c r="H52" s="249">
        <f t="shared" si="10"/>
        <v>-683442.34569385811</v>
      </c>
      <c r="I52" s="249">
        <f t="shared" si="5"/>
        <v>488173.10406704131</v>
      </c>
      <c r="J52" s="249">
        <f t="shared" si="1"/>
        <v>6834.4234569385808</v>
      </c>
      <c r="K52" s="250">
        <f t="shared" si="2"/>
        <v>-61509.811112446951</v>
      </c>
      <c r="L52" s="249">
        <f t="shared" si="7"/>
        <v>-102516.35185407847</v>
      </c>
      <c r="M52" s="248">
        <f t="shared" si="4"/>
        <v>385656.75221296283</v>
      </c>
      <c r="N52" s="247">
        <f t="shared" si="3"/>
        <v>231394.05132777779</v>
      </c>
    </row>
    <row r="53" spans="1:14" s="237" customFormat="1" outlineLevel="1">
      <c r="A53" s="253">
        <v>44804</v>
      </c>
      <c r="B53" s="252"/>
      <c r="C53" s="252"/>
      <c r="D53" s="249">
        <f t="shared" si="0"/>
        <v>1171615.4497608996</v>
      </c>
      <c r="E53" s="249">
        <f t="shared" si="6"/>
        <v>1171615.4497608994</v>
      </c>
      <c r="F53" s="251">
        <f t="shared" si="8"/>
        <v>32544.873604469434</v>
      </c>
      <c r="G53" s="249">
        <f t="shared" si="9"/>
        <v>-911256.46092514438</v>
      </c>
      <c r="H53" s="249">
        <f t="shared" si="10"/>
        <v>-715987.21929832769</v>
      </c>
      <c r="I53" s="249">
        <f t="shared" si="5"/>
        <v>455628.23046257172</v>
      </c>
      <c r="J53" s="249">
        <f t="shared" si="1"/>
        <v>6834.4234569385808</v>
      </c>
      <c r="K53" s="250">
        <f t="shared" si="2"/>
        <v>-54675.38765550837</v>
      </c>
      <c r="L53" s="249">
        <f t="shared" si="7"/>
        <v>-95681.928397139884</v>
      </c>
      <c r="M53" s="248">
        <f t="shared" si="4"/>
        <v>359946.30206543184</v>
      </c>
      <c r="N53" s="247">
        <f t="shared" si="3"/>
        <v>205683.60118024691</v>
      </c>
    </row>
    <row r="54" spans="1:14" s="237" customFormat="1" outlineLevel="1">
      <c r="A54" s="253">
        <v>44834</v>
      </c>
      <c r="B54" s="252"/>
      <c r="C54" s="252"/>
      <c r="D54" s="249">
        <f t="shared" si="0"/>
        <v>1171615.4497608996</v>
      </c>
      <c r="E54" s="249">
        <f t="shared" si="6"/>
        <v>1171615.4497608994</v>
      </c>
      <c r="F54" s="251">
        <f t="shared" si="8"/>
        <v>32544.873604469434</v>
      </c>
      <c r="G54" s="249">
        <f t="shared" si="9"/>
        <v>-943801.33452961384</v>
      </c>
      <c r="H54" s="249">
        <f t="shared" si="10"/>
        <v>-748532.09290279693</v>
      </c>
      <c r="I54" s="249">
        <f t="shared" si="5"/>
        <v>423083.35685810249</v>
      </c>
      <c r="J54" s="249">
        <f t="shared" si="1"/>
        <v>6834.4234569385808</v>
      </c>
      <c r="K54" s="250">
        <f t="shared" si="2"/>
        <v>-47840.964198569789</v>
      </c>
      <c r="L54" s="249">
        <f t="shared" si="7"/>
        <v>-88847.504940201296</v>
      </c>
      <c r="M54" s="248">
        <f t="shared" si="4"/>
        <v>334235.85191790119</v>
      </c>
      <c r="N54" s="247">
        <f t="shared" si="3"/>
        <v>179973.15103271601</v>
      </c>
    </row>
    <row r="55" spans="1:14" s="237" customFormat="1" outlineLevel="1">
      <c r="A55" s="253">
        <v>44865</v>
      </c>
      <c r="B55" s="252"/>
      <c r="C55" s="252"/>
      <c r="D55" s="249">
        <f t="shared" si="0"/>
        <v>1171615.4497608996</v>
      </c>
      <c r="E55" s="249">
        <f t="shared" si="6"/>
        <v>1171615.4497608994</v>
      </c>
      <c r="F55" s="251">
        <f t="shared" si="8"/>
        <v>32544.873604469434</v>
      </c>
      <c r="G55" s="249">
        <f t="shared" si="9"/>
        <v>-976346.20813408331</v>
      </c>
      <c r="H55" s="249">
        <f t="shared" si="10"/>
        <v>-781076.96650726662</v>
      </c>
      <c r="I55" s="249">
        <f t="shared" si="5"/>
        <v>390538.48325363279</v>
      </c>
      <c r="J55" s="249">
        <f t="shared" si="1"/>
        <v>6834.4234569385808</v>
      </c>
      <c r="K55" s="250">
        <f t="shared" si="2"/>
        <v>-41006.540741631208</v>
      </c>
      <c r="L55" s="249">
        <f t="shared" si="7"/>
        <v>-82013.081483262707</v>
      </c>
      <c r="M55" s="248">
        <f t="shared" si="4"/>
        <v>308525.40177037008</v>
      </c>
      <c r="N55" s="247">
        <f t="shared" si="3"/>
        <v>154262.70088518513</v>
      </c>
    </row>
    <row r="56" spans="1:14" s="237" customFormat="1" outlineLevel="1">
      <c r="A56" s="253">
        <v>44895</v>
      </c>
      <c r="B56" s="252"/>
      <c r="C56" s="252"/>
      <c r="D56" s="249">
        <f t="shared" si="0"/>
        <v>1171615.4497608996</v>
      </c>
      <c r="E56" s="249">
        <f t="shared" si="6"/>
        <v>1171615.4497608994</v>
      </c>
      <c r="F56" s="251">
        <f t="shared" si="8"/>
        <v>32544.873604469434</v>
      </c>
      <c r="G56" s="249">
        <f t="shared" si="9"/>
        <v>-1008891.0817385528</v>
      </c>
      <c r="H56" s="249">
        <f t="shared" si="10"/>
        <v>-813621.84011173609</v>
      </c>
      <c r="I56" s="249">
        <f t="shared" si="5"/>
        <v>357993.60964916332</v>
      </c>
      <c r="J56" s="249">
        <f t="shared" si="1"/>
        <v>6834.4234569385808</v>
      </c>
      <c r="K56" s="250">
        <f t="shared" si="2"/>
        <v>-34172.117284692627</v>
      </c>
      <c r="L56" s="249">
        <f t="shared" si="7"/>
        <v>-75178.658026324119</v>
      </c>
      <c r="M56" s="248">
        <f t="shared" si="4"/>
        <v>282814.9516228392</v>
      </c>
      <c r="N56" s="247">
        <f t="shared" si="3"/>
        <v>128552.25073765425</v>
      </c>
    </row>
    <row r="57" spans="1:14" s="237" customFormat="1" outlineLevel="1">
      <c r="A57" s="253">
        <v>44926</v>
      </c>
      <c r="B57" s="252"/>
      <c r="C57" s="252"/>
      <c r="D57" s="249">
        <f t="shared" si="0"/>
        <v>1171615.4497608996</v>
      </c>
      <c r="E57" s="249">
        <f t="shared" si="6"/>
        <v>1171615.4497608994</v>
      </c>
      <c r="F57" s="251">
        <f t="shared" si="8"/>
        <v>32544.873604469434</v>
      </c>
      <c r="G57" s="249">
        <f t="shared" si="9"/>
        <v>-1041435.9553430222</v>
      </c>
      <c r="H57" s="249">
        <f t="shared" si="10"/>
        <v>-846166.71371620533</v>
      </c>
      <c r="I57" s="249">
        <f t="shared" si="5"/>
        <v>325448.73604469409</v>
      </c>
      <c r="J57" s="249">
        <f t="shared" si="1"/>
        <v>6834.4234569385808</v>
      </c>
      <c r="K57" s="250">
        <f t="shared" si="2"/>
        <v>-27337.693827754047</v>
      </c>
      <c r="L57" s="249">
        <f t="shared" si="7"/>
        <v>-68344.234569385531</v>
      </c>
      <c r="M57" s="248">
        <f t="shared" si="4"/>
        <v>257104.50147530856</v>
      </c>
      <c r="N57" s="247">
        <f t="shared" si="3"/>
        <v>102841.80059012336</v>
      </c>
    </row>
    <row r="58" spans="1:14" s="237" customFormat="1" outlineLevel="1">
      <c r="A58" s="253">
        <v>44957</v>
      </c>
      <c r="B58" s="252"/>
      <c r="C58" s="252"/>
      <c r="D58" s="249">
        <f t="shared" si="0"/>
        <v>1171615.4497608996</v>
      </c>
      <c r="E58" s="249">
        <f t="shared" si="6"/>
        <v>1171615.4497608994</v>
      </c>
      <c r="F58" s="251">
        <f t="shared" si="8"/>
        <v>32544.873604469434</v>
      </c>
      <c r="G58" s="249">
        <f t="shared" si="9"/>
        <v>-1073980.8289474917</v>
      </c>
      <c r="H58" s="249">
        <f t="shared" si="10"/>
        <v>-878711.58732067479</v>
      </c>
      <c r="I58" s="249">
        <f t="shared" si="5"/>
        <v>292903.86244022462</v>
      </c>
      <c r="J58" s="249">
        <f t="shared" si="1"/>
        <v>6834.4234569385808</v>
      </c>
      <c r="K58" s="250">
        <f t="shared" si="2"/>
        <v>-20503.270370815466</v>
      </c>
      <c r="L58" s="249">
        <f t="shared" si="7"/>
        <v>-61509.811112446943</v>
      </c>
      <c r="M58" s="248">
        <f t="shared" si="4"/>
        <v>231394.05132777768</v>
      </c>
      <c r="N58" s="247">
        <f t="shared" si="3"/>
        <v>77131.350442592462</v>
      </c>
    </row>
    <row r="59" spans="1:14" s="237" customFormat="1" outlineLevel="1">
      <c r="A59" s="253">
        <v>44985</v>
      </c>
      <c r="B59" s="252"/>
      <c r="C59" s="252"/>
      <c r="D59" s="249">
        <f t="shared" si="0"/>
        <v>1171615.4497608996</v>
      </c>
      <c r="E59" s="249">
        <f t="shared" si="6"/>
        <v>1171615.4497608994</v>
      </c>
      <c r="F59" s="251">
        <f t="shared" si="8"/>
        <v>32544.873604469434</v>
      </c>
      <c r="G59" s="249">
        <f t="shared" si="9"/>
        <v>-1106525.7025519612</v>
      </c>
      <c r="H59" s="249">
        <f t="shared" si="10"/>
        <v>-911256.46092514449</v>
      </c>
      <c r="I59" s="249">
        <f t="shared" si="5"/>
        <v>260358.98883575492</v>
      </c>
      <c r="J59" s="249">
        <f t="shared" si="1"/>
        <v>6834.4234569385808</v>
      </c>
      <c r="K59" s="250">
        <f t="shared" si="2"/>
        <v>-13668.846913876885</v>
      </c>
      <c r="L59" s="249">
        <f t="shared" si="7"/>
        <v>-54675.387655508355</v>
      </c>
      <c r="M59" s="248">
        <f t="shared" si="4"/>
        <v>205683.60118024657</v>
      </c>
      <c r="N59" s="247">
        <f t="shared" si="3"/>
        <v>51420.900295061583</v>
      </c>
    </row>
    <row r="60" spans="1:14" s="237" customFormat="1" outlineLevel="1">
      <c r="A60" s="253">
        <v>45016</v>
      </c>
      <c r="B60" s="252"/>
      <c r="C60" s="252"/>
      <c r="D60" s="249">
        <f t="shared" si="0"/>
        <v>1171615.4497608996</v>
      </c>
      <c r="E60" s="249">
        <f t="shared" si="6"/>
        <v>1171615.4497608994</v>
      </c>
      <c r="F60" s="251">
        <f t="shared" si="8"/>
        <v>32544.873604469434</v>
      </c>
      <c r="G60" s="249">
        <f t="shared" si="9"/>
        <v>-1139070.5761564306</v>
      </c>
      <c r="H60" s="249">
        <f t="shared" si="10"/>
        <v>-943801.33452961373</v>
      </c>
      <c r="I60" s="249">
        <f t="shared" si="5"/>
        <v>227814.11523128569</v>
      </c>
      <c r="J60" s="249">
        <f t="shared" si="1"/>
        <v>6834.4234569385808</v>
      </c>
      <c r="K60" s="250">
        <f t="shared" si="2"/>
        <v>-6834.4234569383043</v>
      </c>
      <c r="L60" s="249">
        <f t="shared" si="7"/>
        <v>-47840.964198569789</v>
      </c>
      <c r="M60" s="248">
        <f t="shared" si="4"/>
        <v>179973.15103271589</v>
      </c>
      <c r="N60" s="247">
        <f t="shared" si="3"/>
        <v>25710.450147530697</v>
      </c>
    </row>
    <row r="61" spans="1:14" s="237" customFormat="1" outlineLevel="1">
      <c r="A61" s="253">
        <v>45046</v>
      </c>
      <c r="B61" s="252"/>
      <c r="C61" s="252"/>
      <c r="D61" s="249">
        <f t="shared" si="0"/>
        <v>1171615.4497608996</v>
      </c>
      <c r="E61" s="249">
        <f t="shared" si="6"/>
        <v>1171615.4497608994</v>
      </c>
      <c r="F61" s="251">
        <f t="shared" si="8"/>
        <v>32544.873604469434</v>
      </c>
      <c r="G61" s="249">
        <f t="shared" si="9"/>
        <v>-1171615.4497609001</v>
      </c>
      <c r="H61" s="249">
        <f t="shared" si="10"/>
        <v>-976346.20813408319</v>
      </c>
      <c r="I61" s="249">
        <f t="shared" si="5"/>
        <v>195269.24162681622</v>
      </c>
      <c r="J61" s="249">
        <f t="shared" si="1"/>
        <v>6834.4234569385808</v>
      </c>
      <c r="K61" s="250">
        <f t="shared" si="2"/>
        <v>2.7648638933897018E-10</v>
      </c>
      <c r="L61" s="249">
        <f t="shared" si="7"/>
        <v>-41006.540741631208</v>
      </c>
      <c r="M61" s="248">
        <f t="shared" si="4"/>
        <v>154262.70088518501</v>
      </c>
      <c r="N61" s="247">
        <f t="shared" si="3"/>
        <v>-1.8917489796876907E-10</v>
      </c>
    </row>
    <row r="62" spans="1:14" s="237" customFormat="1" outlineLevel="1">
      <c r="A62" s="253"/>
      <c r="B62" s="252"/>
      <c r="C62" s="252"/>
      <c r="D62" s="249"/>
      <c r="E62" s="249"/>
      <c r="F62" s="251"/>
      <c r="G62" s="249"/>
      <c r="H62" s="249"/>
      <c r="I62" s="249"/>
      <c r="J62" s="249"/>
      <c r="K62" s="250"/>
      <c r="L62" s="249"/>
      <c r="M62" s="248"/>
      <c r="N62" s="247"/>
    </row>
    <row r="63" spans="1:14" s="237" customFormat="1">
      <c r="A63" s="300"/>
      <c r="B63" s="300"/>
      <c r="C63" s="300"/>
      <c r="D63" s="300"/>
      <c r="E63" s="300"/>
      <c r="F63" s="301"/>
      <c r="G63" s="300"/>
      <c r="H63" s="300"/>
      <c r="I63" s="300"/>
      <c r="J63" s="300"/>
      <c r="K63" s="300"/>
      <c r="L63" s="300"/>
      <c r="M63" s="246"/>
      <c r="N63" s="245"/>
    </row>
    <row r="64" spans="1:14" s="237" customFormat="1">
      <c r="A64" s="244"/>
      <c r="B64" s="244"/>
      <c r="C64" s="244"/>
      <c r="D64" s="244"/>
      <c r="E64" s="244"/>
      <c r="F64" s="240"/>
      <c r="G64" s="244"/>
      <c r="H64" s="244"/>
      <c r="I64" s="244"/>
      <c r="J64" s="244"/>
      <c r="K64" s="244"/>
      <c r="L64" s="244"/>
      <c r="M64" s="244"/>
      <c r="N64" s="244"/>
    </row>
    <row r="65" spans="1:13" s="237" customFormat="1" ht="12.75">
      <c r="A65" s="242"/>
      <c r="B65" s="243"/>
      <c r="C65" s="241"/>
      <c r="D65" s="241"/>
      <c r="E65" s="239"/>
      <c r="F65" s="241"/>
      <c r="G65" s="239"/>
      <c r="H65" s="239"/>
      <c r="I65" s="239"/>
      <c r="J65" s="239"/>
      <c r="K65" s="239"/>
      <c r="L65" s="239"/>
      <c r="M65" s="239"/>
    </row>
    <row r="66" spans="1:13" s="237" customFormat="1" ht="12.75">
      <c r="A66" s="242"/>
      <c r="B66" s="241"/>
      <c r="C66" s="241"/>
      <c r="D66" s="241"/>
      <c r="E66" s="239"/>
      <c r="F66" s="241"/>
      <c r="G66" s="239"/>
      <c r="H66" s="239"/>
      <c r="I66" s="239"/>
      <c r="J66" s="239"/>
      <c r="K66" s="239"/>
      <c r="L66" s="239"/>
      <c r="M66" s="239"/>
    </row>
    <row r="67" spans="1:13" s="237" customFormat="1">
      <c r="C67" s="239"/>
      <c r="D67" s="239"/>
      <c r="E67" s="239"/>
      <c r="F67" s="240"/>
      <c r="G67" s="239"/>
      <c r="H67" s="239"/>
      <c r="I67" s="239"/>
      <c r="J67" s="239"/>
      <c r="K67" s="239"/>
      <c r="L67" s="239"/>
      <c r="M67" s="239"/>
    </row>
    <row r="68" spans="1:13" s="237" customFormat="1">
      <c r="C68" s="239"/>
      <c r="D68" s="239"/>
      <c r="E68" s="239"/>
      <c r="F68" s="240"/>
      <c r="G68" s="239"/>
      <c r="H68" s="239"/>
      <c r="I68" s="239"/>
      <c r="J68" s="239"/>
      <c r="K68" s="239"/>
      <c r="L68" s="239"/>
      <c r="M68" s="239"/>
    </row>
    <row r="69" spans="1:13" s="237" customFormat="1">
      <c r="C69" s="239"/>
      <c r="D69" s="239"/>
      <c r="E69" s="239"/>
      <c r="F69" s="240"/>
      <c r="G69" s="239"/>
      <c r="H69" s="239"/>
      <c r="I69" s="239"/>
      <c r="J69" s="239"/>
      <c r="K69" s="239"/>
      <c r="L69" s="239"/>
      <c r="M69" s="239"/>
    </row>
    <row r="70" spans="1:13" s="237" customFormat="1">
      <c r="C70" s="239"/>
      <c r="D70" s="239"/>
      <c r="E70" s="239"/>
      <c r="F70" s="240"/>
      <c r="G70" s="239"/>
      <c r="H70" s="239"/>
      <c r="I70" s="239"/>
      <c r="J70" s="239"/>
      <c r="K70" s="239"/>
      <c r="L70" s="239"/>
      <c r="M70" s="239"/>
    </row>
    <row r="71" spans="1:13" s="237" customFormat="1">
      <c r="C71" s="239"/>
      <c r="D71" s="239"/>
      <c r="E71" s="239"/>
      <c r="F71" s="240"/>
      <c r="G71" s="239"/>
      <c r="H71" s="239"/>
      <c r="I71" s="239"/>
      <c r="J71" s="239"/>
      <c r="K71" s="239"/>
      <c r="L71" s="239"/>
      <c r="M71" s="239"/>
    </row>
    <row r="72" spans="1:13" s="237" customFormat="1">
      <c r="C72" s="239"/>
      <c r="D72" s="239"/>
      <c r="E72" s="239"/>
      <c r="F72" s="240"/>
      <c r="G72" s="239"/>
      <c r="H72" s="239"/>
      <c r="I72" s="239"/>
      <c r="J72" s="239"/>
      <c r="K72" s="239"/>
      <c r="L72" s="239"/>
      <c r="M72" s="239"/>
    </row>
    <row r="73" spans="1:13" s="237" customFormat="1">
      <c r="C73" s="239"/>
      <c r="D73" s="239"/>
      <c r="E73" s="239"/>
      <c r="F73" s="240"/>
      <c r="G73" s="239"/>
      <c r="H73" s="239"/>
      <c r="I73" s="239"/>
      <c r="J73" s="239"/>
      <c r="K73" s="239"/>
      <c r="L73" s="239"/>
      <c r="M73" s="239"/>
    </row>
    <row r="74" spans="1:13" s="237" customFormat="1">
      <c r="C74" s="239"/>
      <c r="D74" s="239"/>
      <c r="E74" s="239"/>
      <c r="F74" s="240"/>
      <c r="G74" s="239"/>
      <c r="H74" s="239"/>
      <c r="I74" s="239"/>
      <c r="J74" s="239"/>
      <c r="K74" s="239"/>
      <c r="L74" s="239"/>
      <c r="M74" s="239"/>
    </row>
    <row r="75" spans="1:13" s="237" customFormat="1">
      <c r="C75" s="239"/>
      <c r="D75" s="239"/>
      <c r="E75" s="239"/>
      <c r="F75" s="240"/>
      <c r="G75" s="239"/>
      <c r="H75" s="239"/>
      <c r="I75" s="239"/>
      <c r="J75" s="239"/>
      <c r="K75" s="239"/>
      <c r="L75" s="239"/>
      <c r="M75" s="239"/>
    </row>
    <row r="76" spans="1:13" s="237" customFormat="1">
      <c r="C76" s="239"/>
      <c r="D76" s="239"/>
      <c r="E76" s="239"/>
      <c r="F76" s="240"/>
      <c r="G76" s="239"/>
      <c r="H76" s="239"/>
      <c r="I76" s="239"/>
      <c r="J76" s="239"/>
      <c r="K76" s="239"/>
      <c r="L76" s="239"/>
      <c r="M76" s="239"/>
    </row>
    <row r="77" spans="1:13" s="237" customFormat="1">
      <c r="C77" s="239"/>
      <c r="D77" s="239"/>
      <c r="E77" s="239"/>
      <c r="F77" s="240"/>
      <c r="G77" s="239"/>
      <c r="H77" s="239"/>
      <c r="I77" s="239"/>
      <c r="J77" s="239"/>
      <c r="K77" s="239"/>
      <c r="L77" s="239"/>
      <c r="M77" s="239"/>
    </row>
    <row r="78" spans="1:13" s="237" customFormat="1">
      <c r="C78" s="239"/>
      <c r="D78" s="239"/>
      <c r="E78" s="239"/>
      <c r="F78" s="240"/>
      <c r="G78" s="239"/>
      <c r="H78" s="239"/>
      <c r="I78" s="239"/>
      <c r="J78" s="239"/>
      <c r="K78" s="239"/>
      <c r="L78" s="239"/>
      <c r="M78" s="239"/>
    </row>
    <row r="79" spans="1:13" s="237" customFormat="1">
      <c r="C79" s="239"/>
      <c r="D79" s="239"/>
      <c r="E79" s="239"/>
      <c r="F79" s="240"/>
      <c r="G79" s="239"/>
      <c r="H79" s="239"/>
      <c r="I79" s="239"/>
      <c r="J79" s="239"/>
      <c r="K79" s="239"/>
      <c r="L79" s="239"/>
      <c r="M79" s="239"/>
    </row>
    <row r="80" spans="1:13" s="237" customFormat="1">
      <c r="C80" s="239"/>
      <c r="D80" s="239"/>
      <c r="E80" s="239"/>
      <c r="F80" s="240"/>
      <c r="G80" s="239"/>
      <c r="H80" s="239"/>
      <c r="I80" s="239"/>
      <c r="J80" s="239"/>
      <c r="K80" s="239"/>
      <c r="L80" s="239"/>
      <c r="M80" s="239"/>
    </row>
    <row r="81" spans="3:13" s="237" customFormat="1">
      <c r="C81" s="239"/>
      <c r="D81" s="239"/>
      <c r="E81" s="239"/>
      <c r="F81" s="240"/>
      <c r="G81" s="239"/>
      <c r="H81" s="239"/>
      <c r="I81" s="239"/>
      <c r="J81" s="239"/>
      <c r="K81" s="239"/>
      <c r="L81" s="239"/>
      <c r="M81" s="239"/>
    </row>
    <row r="82" spans="3:13" s="237" customFormat="1">
      <c r="C82" s="239"/>
      <c r="D82" s="239"/>
      <c r="E82" s="239"/>
      <c r="F82" s="240"/>
      <c r="G82" s="239"/>
      <c r="H82" s="239"/>
      <c r="I82" s="239"/>
      <c r="J82" s="239"/>
      <c r="K82" s="239"/>
      <c r="L82" s="239"/>
      <c r="M82" s="239"/>
    </row>
    <row r="83" spans="3:13" s="237" customFormat="1">
      <c r="C83" s="239"/>
      <c r="D83" s="239"/>
      <c r="E83" s="239"/>
      <c r="F83" s="240"/>
      <c r="G83" s="239"/>
      <c r="H83" s="239"/>
      <c r="I83" s="239"/>
      <c r="J83" s="239"/>
      <c r="K83" s="239"/>
      <c r="L83" s="239"/>
      <c r="M83" s="239"/>
    </row>
    <row r="84" spans="3:13" s="237" customFormat="1">
      <c r="C84" s="239"/>
      <c r="D84" s="239"/>
      <c r="E84" s="239"/>
      <c r="F84" s="240"/>
      <c r="G84" s="239"/>
      <c r="H84" s="239"/>
      <c r="I84" s="239"/>
      <c r="J84" s="239"/>
      <c r="K84" s="239"/>
      <c r="L84" s="239"/>
      <c r="M84" s="239"/>
    </row>
    <row r="85" spans="3:13" s="237" customFormat="1">
      <c r="C85" s="239"/>
      <c r="D85" s="239"/>
      <c r="E85" s="239"/>
      <c r="F85" s="240"/>
      <c r="G85" s="239"/>
      <c r="H85" s="239"/>
      <c r="I85" s="239"/>
      <c r="J85" s="239"/>
      <c r="K85" s="239"/>
      <c r="L85" s="239"/>
      <c r="M85" s="239"/>
    </row>
    <row r="86" spans="3:13" s="237" customFormat="1">
      <c r="C86" s="239"/>
      <c r="D86" s="239"/>
      <c r="E86" s="239"/>
      <c r="F86" s="240"/>
      <c r="G86" s="239"/>
      <c r="H86" s="239"/>
      <c r="I86" s="239"/>
      <c r="J86" s="239"/>
      <c r="K86" s="239"/>
      <c r="L86" s="239"/>
      <c r="M86" s="239"/>
    </row>
    <row r="87" spans="3:13" s="237" customFormat="1">
      <c r="C87" s="239"/>
      <c r="D87" s="239"/>
      <c r="E87" s="239"/>
      <c r="F87" s="240"/>
      <c r="G87" s="239"/>
      <c r="H87" s="239"/>
      <c r="I87" s="239"/>
      <c r="J87" s="239"/>
      <c r="K87" s="239"/>
      <c r="L87" s="239"/>
      <c r="M87" s="239"/>
    </row>
    <row r="88" spans="3:13" s="237" customFormat="1">
      <c r="C88" s="239"/>
      <c r="D88" s="239"/>
      <c r="E88" s="239"/>
      <c r="F88" s="240"/>
      <c r="G88" s="239"/>
      <c r="H88" s="239"/>
      <c r="I88" s="239"/>
      <c r="J88" s="239"/>
      <c r="K88" s="239"/>
      <c r="L88" s="239"/>
      <c r="M88" s="239"/>
    </row>
    <row r="89" spans="3:13" s="237" customFormat="1">
      <c r="F89" s="238"/>
    </row>
    <row r="90" spans="3:13" s="237" customFormat="1">
      <c r="F90" s="238"/>
    </row>
    <row r="91" spans="3:13" s="237" customFormat="1">
      <c r="F91" s="238"/>
    </row>
    <row r="92" spans="3:13" s="237" customFormat="1">
      <c r="F92" s="238"/>
    </row>
    <row r="93" spans="3:13" s="237" customFormat="1">
      <c r="F93" s="238"/>
    </row>
    <row r="94" spans="3:13" s="237" customFormat="1">
      <c r="F94" s="238"/>
    </row>
    <row r="95" spans="3:13" s="237" customFormat="1">
      <c r="F95" s="238"/>
    </row>
    <row r="96" spans="3:13" s="237" customFormat="1">
      <c r="F96" s="238"/>
    </row>
    <row r="97" spans="6:6" s="237" customFormat="1">
      <c r="F97" s="238"/>
    </row>
    <row r="98" spans="6:6" s="237" customFormat="1">
      <c r="F98" s="238"/>
    </row>
    <row r="99" spans="6:6" s="237" customFormat="1">
      <c r="F99" s="238"/>
    </row>
    <row r="100" spans="6:6" s="237" customFormat="1">
      <c r="F100" s="238"/>
    </row>
    <row r="101" spans="6:6" s="237" customFormat="1">
      <c r="F101" s="238"/>
    </row>
    <row r="102" spans="6:6" s="237" customFormat="1">
      <c r="F102" s="238"/>
    </row>
    <row r="103" spans="6:6" s="237" customFormat="1">
      <c r="F103" s="238"/>
    </row>
    <row r="104" spans="6:6" s="237" customFormat="1">
      <c r="F104" s="238"/>
    </row>
    <row r="105" spans="6:6" s="237" customFormat="1">
      <c r="F105" s="238"/>
    </row>
    <row r="106" spans="6:6" s="237" customFormat="1">
      <c r="F106" s="238"/>
    </row>
    <row r="107" spans="6:6" s="237" customFormat="1">
      <c r="F107" s="238"/>
    </row>
    <row r="108" spans="6:6" s="237" customFormat="1">
      <c r="F108" s="238"/>
    </row>
    <row r="109" spans="6:6" s="237" customFormat="1">
      <c r="F109" s="238"/>
    </row>
    <row r="110" spans="6:6" s="237" customFormat="1">
      <c r="F110" s="238"/>
    </row>
    <row r="111" spans="6:6" s="237" customFormat="1">
      <c r="F111" s="238"/>
    </row>
    <row r="112" spans="6:6" s="237" customFormat="1">
      <c r="F112" s="238"/>
    </row>
    <row r="113" spans="6:6" s="237" customFormat="1">
      <c r="F113" s="238"/>
    </row>
    <row r="114" spans="6:6" s="237" customFormat="1">
      <c r="F114" s="238"/>
    </row>
    <row r="115" spans="6:6" s="237" customFormat="1">
      <c r="F115" s="238"/>
    </row>
    <row r="116" spans="6:6" s="237" customFormat="1">
      <c r="F116" s="2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2"/>
  <sheetViews>
    <sheetView zoomScaleNormal="100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D13" sqref="D13:R13"/>
    </sheetView>
  </sheetViews>
  <sheetFormatPr defaultRowHeight="15"/>
  <cols>
    <col min="2" max="2" width="56.42578125" customWidth="1"/>
    <col min="3" max="3" width="7.140625" bestFit="1" customWidth="1"/>
    <col min="4" max="4" width="12.42578125" bestFit="1" customWidth="1"/>
    <col min="5" max="17" width="10.5703125" bestFit="1" customWidth="1"/>
    <col min="18" max="18" width="14" bestFit="1" customWidth="1"/>
  </cols>
  <sheetData>
    <row r="1" spans="2:41">
      <c r="B1" s="13" t="s">
        <v>548</v>
      </c>
      <c r="C1" s="13"/>
    </row>
    <row r="2" spans="2:41">
      <c r="B2" s="13"/>
      <c r="C2" s="13"/>
      <c r="F2" s="582" t="s">
        <v>549</v>
      </c>
      <c r="G2" s="582"/>
      <c r="H2" s="582"/>
      <c r="I2" s="582"/>
      <c r="J2" s="582"/>
      <c r="K2" s="582"/>
      <c r="L2" s="582"/>
      <c r="M2" s="582"/>
      <c r="N2" s="582"/>
      <c r="O2" s="582"/>
    </row>
    <row r="3" spans="2:41">
      <c r="B3" s="624" t="s">
        <v>550</v>
      </c>
      <c r="C3" s="625">
        <v>0.66190000000000004</v>
      </c>
      <c r="D3" s="626" t="s">
        <v>551</v>
      </c>
      <c r="E3" s="627" t="s">
        <v>552</v>
      </c>
      <c r="F3" s="627" t="s">
        <v>552</v>
      </c>
      <c r="G3" s="627" t="s">
        <v>552</v>
      </c>
      <c r="H3" s="627" t="s">
        <v>552</v>
      </c>
      <c r="I3" s="627" t="s">
        <v>552</v>
      </c>
      <c r="J3" s="627" t="s">
        <v>552</v>
      </c>
      <c r="K3" s="627" t="s">
        <v>552</v>
      </c>
      <c r="L3" s="627" t="s">
        <v>552</v>
      </c>
      <c r="M3" s="627" t="s">
        <v>552</v>
      </c>
      <c r="N3" s="627" t="s">
        <v>552</v>
      </c>
      <c r="O3" s="627" t="s">
        <v>552</v>
      </c>
      <c r="P3" s="627" t="s">
        <v>552</v>
      </c>
      <c r="Q3" s="627" t="s">
        <v>552</v>
      </c>
    </row>
    <row r="4" spans="2:41">
      <c r="B4" s="624" t="s">
        <v>553</v>
      </c>
      <c r="C4" s="625">
        <v>0.33810000000000001</v>
      </c>
      <c r="D4" s="628">
        <v>43525</v>
      </c>
      <c r="E4" s="628">
        <v>43556</v>
      </c>
      <c r="F4" s="628">
        <v>43586</v>
      </c>
      <c r="G4" s="628">
        <v>43617</v>
      </c>
      <c r="H4" s="628">
        <v>43647</v>
      </c>
      <c r="I4" s="628">
        <v>43678</v>
      </c>
      <c r="J4" s="628">
        <v>43709</v>
      </c>
      <c r="K4" s="628">
        <v>43739</v>
      </c>
      <c r="L4" s="628">
        <v>43770</v>
      </c>
      <c r="M4" s="628">
        <v>43800</v>
      </c>
      <c r="N4" s="628">
        <v>43831</v>
      </c>
      <c r="O4" s="628">
        <v>43862</v>
      </c>
      <c r="P4" s="628">
        <v>43891</v>
      </c>
      <c r="Q4" s="628">
        <v>43922</v>
      </c>
      <c r="R4" s="5" t="s">
        <v>349</v>
      </c>
    </row>
    <row r="5" spans="2:41">
      <c r="B5" s="392" t="s">
        <v>554</v>
      </c>
      <c r="C5" s="406"/>
      <c r="D5" s="629"/>
    </row>
    <row r="6" spans="2:41">
      <c r="B6" s="630" t="s">
        <v>555</v>
      </c>
      <c r="C6" s="406" t="s">
        <v>556</v>
      </c>
      <c r="D6" s="631">
        <v>193903.15</v>
      </c>
      <c r="E6" s="631">
        <f>+D6</f>
        <v>193903.15</v>
      </c>
      <c r="F6" s="631">
        <f t="shared" ref="F6:Q10" si="0">+E6</f>
        <v>193903.15</v>
      </c>
      <c r="G6" s="631">
        <f t="shared" si="0"/>
        <v>193903.15</v>
      </c>
      <c r="H6" s="631">
        <f t="shared" si="0"/>
        <v>193903.15</v>
      </c>
      <c r="I6" s="631">
        <f t="shared" si="0"/>
        <v>193903.15</v>
      </c>
      <c r="J6" s="631">
        <f t="shared" si="0"/>
        <v>193903.15</v>
      </c>
      <c r="K6" s="631">
        <f t="shared" si="0"/>
        <v>193903.15</v>
      </c>
      <c r="L6" s="631">
        <f t="shared" si="0"/>
        <v>193903.15</v>
      </c>
      <c r="M6" s="631">
        <f t="shared" si="0"/>
        <v>193903.15</v>
      </c>
      <c r="N6" s="631">
        <f t="shared" si="0"/>
        <v>193903.15</v>
      </c>
      <c r="O6" s="631">
        <f t="shared" si="0"/>
        <v>193903.15</v>
      </c>
      <c r="P6" s="631">
        <f t="shared" si="0"/>
        <v>193903.15</v>
      </c>
      <c r="Q6" s="631">
        <f t="shared" si="0"/>
        <v>193903.15</v>
      </c>
      <c r="R6" s="631">
        <f>SUM(D6:Q6)</f>
        <v>2714644.0999999992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</row>
    <row r="7" spans="2:41">
      <c r="B7" s="630" t="s">
        <v>557</v>
      </c>
      <c r="C7" s="406" t="s">
        <v>558</v>
      </c>
      <c r="D7" s="631">
        <v>43030.409999999996</v>
      </c>
      <c r="E7" s="631">
        <f t="shared" ref="E7:G10" si="1">+D7</f>
        <v>43030.409999999996</v>
      </c>
      <c r="F7" s="631">
        <f t="shared" si="1"/>
        <v>43030.409999999996</v>
      </c>
      <c r="G7" s="631">
        <f t="shared" si="1"/>
        <v>43030.409999999996</v>
      </c>
      <c r="H7" s="631">
        <f t="shared" si="0"/>
        <v>43030.409999999996</v>
      </c>
      <c r="I7" s="631">
        <f t="shared" si="0"/>
        <v>43030.409999999996</v>
      </c>
      <c r="J7" s="631">
        <f t="shared" si="0"/>
        <v>43030.409999999996</v>
      </c>
      <c r="K7" s="631">
        <f t="shared" si="0"/>
        <v>43030.409999999996</v>
      </c>
      <c r="L7" s="631">
        <f t="shared" si="0"/>
        <v>43030.409999999996</v>
      </c>
      <c r="M7" s="631">
        <f t="shared" si="0"/>
        <v>43030.409999999996</v>
      </c>
      <c r="N7" s="631">
        <f t="shared" si="0"/>
        <v>43030.409999999996</v>
      </c>
      <c r="O7" s="631">
        <f t="shared" si="0"/>
        <v>43030.409999999996</v>
      </c>
      <c r="P7" s="631">
        <f t="shared" si="0"/>
        <v>43030.409999999996</v>
      </c>
      <c r="Q7" s="631">
        <f t="shared" si="0"/>
        <v>43030.409999999996</v>
      </c>
      <c r="R7" s="631">
        <f t="shared" ref="R7:R11" si="2">SUM(D7:Q7)</f>
        <v>602425.73999999987</v>
      </c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</row>
    <row r="8" spans="2:41">
      <c r="B8" s="630" t="s">
        <v>559</v>
      </c>
      <c r="C8" s="406" t="s">
        <v>558</v>
      </c>
      <c r="D8" s="631">
        <v>2800.31</v>
      </c>
      <c r="E8" s="631">
        <f t="shared" si="1"/>
        <v>2800.31</v>
      </c>
      <c r="F8" s="631">
        <f t="shared" si="1"/>
        <v>2800.31</v>
      </c>
      <c r="G8" s="631">
        <f t="shared" si="1"/>
        <v>2800.31</v>
      </c>
      <c r="H8" s="631">
        <f t="shared" si="0"/>
        <v>2800.31</v>
      </c>
      <c r="I8" s="631">
        <f t="shared" si="0"/>
        <v>2800.31</v>
      </c>
      <c r="J8" s="631">
        <f t="shared" si="0"/>
        <v>2800.31</v>
      </c>
      <c r="K8" s="631">
        <f t="shared" si="0"/>
        <v>2800.31</v>
      </c>
      <c r="L8" s="631">
        <f t="shared" si="0"/>
        <v>2800.31</v>
      </c>
      <c r="M8" s="631">
        <f t="shared" si="0"/>
        <v>2800.31</v>
      </c>
      <c r="N8" s="631">
        <f t="shared" si="0"/>
        <v>2800.31</v>
      </c>
      <c r="O8" s="631">
        <f t="shared" si="0"/>
        <v>2800.31</v>
      </c>
      <c r="P8" s="631">
        <f t="shared" si="0"/>
        <v>2800.31</v>
      </c>
      <c r="Q8" s="631">
        <f t="shared" si="0"/>
        <v>2800.31</v>
      </c>
      <c r="R8" s="631">
        <f t="shared" si="2"/>
        <v>39204.340000000004</v>
      </c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</row>
    <row r="9" spans="2:41">
      <c r="B9" s="630" t="s">
        <v>560</v>
      </c>
      <c r="C9" s="406" t="s">
        <v>556</v>
      </c>
      <c r="D9" s="631">
        <v>43679.740754999999</v>
      </c>
      <c r="E9" s="631">
        <f t="shared" si="1"/>
        <v>43679.740754999999</v>
      </c>
      <c r="F9" s="631">
        <f t="shared" si="1"/>
        <v>43679.740754999999</v>
      </c>
      <c r="G9" s="631">
        <f t="shared" si="1"/>
        <v>43679.740754999999</v>
      </c>
      <c r="H9" s="631">
        <f t="shared" si="0"/>
        <v>43679.740754999999</v>
      </c>
      <c r="I9" s="631">
        <f t="shared" si="0"/>
        <v>43679.740754999999</v>
      </c>
      <c r="J9" s="631">
        <f t="shared" si="0"/>
        <v>43679.740754999999</v>
      </c>
      <c r="K9" s="631">
        <f t="shared" si="0"/>
        <v>43679.740754999999</v>
      </c>
      <c r="L9" s="631">
        <f t="shared" si="0"/>
        <v>43679.740754999999</v>
      </c>
      <c r="M9" s="631">
        <f t="shared" si="0"/>
        <v>43679.740754999999</v>
      </c>
      <c r="N9" s="631">
        <f t="shared" si="0"/>
        <v>43679.740754999999</v>
      </c>
      <c r="O9" s="631">
        <f t="shared" si="0"/>
        <v>43679.740754999999</v>
      </c>
      <c r="P9" s="631">
        <f t="shared" si="0"/>
        <v>43679.740754999999</v>
      </c>
      <c r="Q9" s="631">
        <f t="shared" si="0"/>
        <v>43679.740754999999</v>
      </c>
      <c r="R9" s="631">
        <f t="shared" si="2"/>
        <v>611516.37056999991</v>
      </c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</row>
    <row r="10" spans="2:41">
      <c r="B10" s="630" t="s">
        <v>560</v>
      </c>
      <c r="C10" s="406" t="s">
        <v>558</v>
      </c>
      <c r="D10" s="631">
        <v>22311.709244999998</v>
      </c>
      <c r="E10" s="631">
        <f>+D10</f>
        <v>22311.709244999998</v>
      </c>
      <c r="F10" s="631">
        <f t="shared" si="1"/>
        <v>22311.709244999998</v>
      </c>
      <c r="G10" s="631">
        <f t="shared" si="1"/>
        <v>22311.709244999998</v>
      </c>
      <c r="H10" s="631">
        <f t="shared" si="0"/>
        <v>22311.709244999998</v>
      </c>
      <c r="I10" s="631">
        <f t="shared" si="0"/>
        <v>22311.709244999998</v>
      </c>
      <c r="J10" s="631">
        <f t="shared" si="0"/>
        <v>22311.709244999998</v>
      </c>
      <c r="K10" s="631">
        <f t="shared" si="0"/>
        <v>22311.709244999998</v>
      </c>
      <c r="L10" s="631">
        <f t="shared" si="0"/>
        <v>22311.709244999998</v>
      </c>
      <c r="M10" s="631">
        <f t="shared" si="0"/>
        <v>22311.709244999998</v>
      </c>
      <c r="N10" s="631">
        <f t="shared" si="0"/>
        <v>22311.709244999998</v>
      </c>
      <c r="O10" s="631">
        <f t="shared" si="0"/>
        <v>22311.709244999998</v>
      </c>
      <c r="P10" s="631">
        <f t="shared" si="0"/>
        <v>22311.709244999998</v>
      </c>
      <c r="Q10" s="631">
        <f t="shared" si="0"/>
        <v>22311.709244999998</v>
      </c>
      <c r="R10" s="631">
        <f t="shared" si="2"/>
        <v>312363.92942999996</v>
      </c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</row>
    <row r="11" spans="2:41">
      <c r="B11" s="630" t="s">
        <v>561</v>
      </c>
      <c r="C11" s="406" t="s">
        <v>556</v>
      </c>
      <c r="D11" s="632" t="s">
        <v>562</v>
      </c>
      <c r="E11" s="631">
        <v>1210.8799999999901</v>
      </c>
      <c r="F11" s="631">
        <v>1210.8799999999901</v>
      </c>
      <c r="G11" s="631">
        <v>56417.523799999988</v>
      </c>
      <c r="H11" s="631">
        <v>56417.523799999988</v>
      </c>
      <c r="I11" s="631">
        <v>56417.523799999988</v>
      </c>
      <c r="J11" s="631">
        <v>56417.523799999988</v>
      </c>
      <c r="K11" s="631">
        <v>56417.523799999988</v>
      </c>
      <c r="L11" s="631">
        <v>56417.523799999988</v>
      </c>
      <c r="M11" s="631">
        <v>56417.523799999988</v>
      </c>
      <c r="N11" s="631">
        <v>56417.523799999988</v>
      </c>
      <c r="O11" s="631">
        <v>56417.523799999988</v>
      </c>
      <c r="P11" s="631">
        <v>56417.523799999988</v>
      </c>
      <c r="Q11" s="631">
        <v>56417.523799999988</v>
      </c>
      <c r="R11" s="631">
        <f t="shared" si="2"/>
        <v>623014.52179999975</v>
      </c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</row>
    <row r="12" spans="2:41">
      <c r="B12" s="582" t="s">
        <v>561</v>
      </c>
      <c r="C12" s="643" t="s">
        <v>558</v>
      </c>
      <c r="D12" s="645" t="s">
        <v>562</v>
      </c>
      <c r="E12" s="644">
        <f>'RY Pro Forma Gs'!E18-'RY Pro Forma Gs'!E17</f>
        <v>0</v>
      </c>
      <c r="F12" s="644">
        <f>'RY Pro Forma Gs'!E19-'RY Pro Forma Gs'!E18</f>
        <v>0</v>
      </c>
      <c r="G12" s="644">
        <f>'RY Pro Forma Gs'!E20-'RY Pro Forma Gs'!E19</f>
        <v>29010.284099999997</v>
      </c>
      <c r="H12" s="644">
        <f>G12</f>
        <v>29010.284099999997</v>
      </c>
      <c r="I12" s="644">
        <f t="shared" ref="I12:Q12" si="3">H12</f>
        <v>29010.284099999997</v>
      </c>
      <c r="J12" s="644">
        <f t="shared" si="3"/>
        <v>29010.284099999997</v>
      </c>
      <c r="K12" s="644">
        <f t="shared" si="3"/>
        <v>29010.284099999997</v>
      </c>
      <c r="L12" s="644">
        <f t="shared" si="3"/>
        <v>29010.284099999997</v>
      </c>
      <c r="M12" s="644">
        <f t="shared" si="3"/>
        <v>29010.284099999997</v>
      </c>
      <c r="N12" s="644">
        <f t="shared" si="3"/>
        <v>29010.284099999997</v>
      </c>
      <c r="O12" s="644">
        <f t="shared" si="3"/>
        <v>29010.284099999997</v>
      </c>
      <c r="P12" s="644">
        <f t="shared" si="3"/>
        <v>29010.284099999997</v>
      </c>
      <c r="Q12" s="644">
        <f t="shared" si="3"/>
        <v>29010.284099999997</v>
      </c>
      <c r="R12" s="644">
        <f t="shared" ref="R12" si="4">SUM(D12:Q12)</f>
        <v>319113.12509999995</v>
      </c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</row>
    <row r="13" spans="2:41">
      <c r="B13" s="630" t="s">
        <v>563</v>
      </c>
      <c r="C13" s="406"/>
      <c r="D13" s="633">
        <f>SUM(D6:D12)</f>
        <v>305725.31999999995</v>
      </c>
      <c r="E13" s="633">
        <f t="shared" ref="E13:R13" si="5">SUM(E6:E12)</f>
        <v>306936.19999999995</v>
      </c>
      <c r="F13" s="633">
        <f t="shared" si="5"/>
        <v>306936.19999999995</v>
      </c>
      <c r="G13" s="633">
        <f t="shared" si="5"/>
        <v>391153.1278999999</v>
      </c>
      <c r="H13" s="633">
        <f t="shared" si="5"/>
        <v>391153.1278999999</v>
      </c>
      <c r="I13" s="633">
        <f t="shared" si="5"/>
        <v>391153.1278999999</v>
      </c>
      <c r="J13" s="633">
        <f t="shared" si="5"/>
        <v>391153.1278999999</v>
      </c>
      <c r="K13" s="633">
        <f t="shared" si="5"/>
        <v>391153.1278999999</v>
      </c>
      <c r="L13" s="633">
        <f t="shared" si="5"/>
        <v>391153.1278999999</v>
      </c>
      <c r="M13" s="633">
        <f t="shared" si="5"/>
        <v>391153.1278999999</v>
      </c>
      <c r="N13" s="633">
        <f t="shared" si="5"/>
        <v>391153.1278999999</v>
      </c>
      <c r="O13" s="633">
        <f t="shared" si="5"/>
        <v>391153.1278999999</v>
      </c>
      <c r="P13" s="633">
        <f t="shared" si="5"/>
        <v>391153.1278999999</v>
      </c>
      <c r="Q13" s="633">
        <f t="shared" si="5"/>
        <v>391153.1278999999</v>
      </c>
      <c r="R13" s="633">
        <f t="shared" si="5"/>
        <v>5222282.1268999986</v>
      </c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</row>
    <row r="14" spans="2:41">
      <c r="B14" s="634"/>
      <c r="C14" s="63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</row>
    <row r="15" spans="2:41">
      <c r="B15" s="392" t="s">
        <v>564</v>
      </c>
      <c r="C15" s="406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</row>
    <row r="16" spans="2:41">
      <c r="B16" s="630" t="s">
        <v>565</v>
      </c>
      <c r="C16" s="406" t="s">
        <v>556</v>
      </c>
      <c r="D16" s="631">
        <v>22561.761684000001</v>
      </c>
      <c r="E16" s="631">
        <f>+D16</f>
        <v>22561.761684000001</v>
      </c>
      <c r="F16" s="631">
        <f t="shared" ref="F16:Q16" si="6">+E16</f>
        <v>22561.761684000001</v>
      </c>
      <c r="G16" s="631">
        <f t="shared" si="6"/>
        <v>22561.761684000001</v>
      </c>
      <c r="H16" s="631">
        <f t="shared" si="6"/>
        <v>22561.761684000001</v>
      </c>
      <c r="I16" s="631">
        <f t="shared" si="6"/>
        <v>22561.761684000001</v>
      </c>
      <c r="J16" s="631">
        <f t="shared" si="6"/>
        <v>22561.761684000001</v>
      </c>
      <c r="K16" s="631">
        <f t="shared" si="6"/>
        <v>22561.761684000001</v>
      </c>
      <c r="L16" s="631">
        <f t="shared" si="6"/>
        <v>22561.761684000001</v>
      </c>
      <c r="M16" s="631">
        <f t="shared" si="6"/>
        <v>22561.761684000001</v>
      </c>
      <c r="N16" s="631">
        <f t="shared" si="6"/>
        <v>22561.761684000001</v>
      </c>
      <c r="O16" s="631">
        <f t="shared" si="6"/>
        <v>22561.761684000001</v>
      </c>
      <c r="P16" s="631">
        <f t="shared" si="6"/>
        <v>22561.761684000001</v>
      </c>
      <c r="Q16" s="631">
        <f t="shared" si="6"/>
        <v>22561.761684000001</v>
      </c>
      <c r="R16" s="631">
        <f t="shared" ref="R16:R27" si="7">SUM(D16:Q16)</f>
        <v>315864.66357600008</v>
      </c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</row>
    <row r="17" spans="2:41">
      <c r="B17" s="630" t="s">
        <v>566</v>
      </c>
      <c r="C17" s="406" t="s">
        <v>558</v>
      </c>
      <c r="D17" s="631">
        <v>11524.598316000001</v>
      </c>
      <c r="E17" s="631">
        <f t="shared" ref="E17:Q27" si="8">+D17</f>
        <v>11524.598316000001</v>
      </c>
      <c r="F17" s="631">
        <f t="shared" si="8"/>
        <v>11524.598316000001</v>
      </c>
      <c r="G17" s="631">
        <f t="shared" si="8"/>
        <v>11524.598316000001</v>
      </c>
      <c r="H17" s="631">
        <f t="shared" si="8"/>
        <v>11524.598316000001</v>
      </c>
      <c r="I17" s="631">
        <f t="shared" si="8"/>
        <v>11524.598316000001</v>
      </c>
      <c r="J17" s="631">
        <f t="shared" si="8"/>
        <v>11524.598316000001</v>
      </c>
      <c r="K17" s="631">
        <f t="shared" si="8"/>
        <v>11524.598316000001</v>
      </c>
      <c r="L17" s="631">
        <f t="shared" si="8"/>
        <v>11524.598316000001</v>
      </c>
      <c r="M17" s="631">
        <f t="shared" si="8"/>
        <v>11524.598316000001</v>
      </c>
      <c r="N17" s="631">
        <f t="shared" si="8"/>
        <v>11524.598316000001</v>
      </c>
      <c r="O17" s="631">
        <f t="shared" si="8"/>
        <v>11524.598316000001</v>
      </c>
      <c r="P17" s="631">
        <f t="shared" si="8"/>
        <v>11524.598316000001</v>
      </c>
      <c r="Q17" s="631">
        <f t="shared" si="8"/>
        <v>11524.598316000001</v>
      </c>
      <c r="R17" s="631">
        <f t="shared" si="7"/>
        <v>161344.37642399999</v>
      </c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</row>
    <row r="18" spans="2:41">
      <c r="B18" s="630" t="s">
        <v>567</v>
      </c>
      <c r="C18" s="406" t="s">
        <v>556</v>
      </c>
      <c r="D18" s="631">
        <v>460609.20047900005</v>
      </c>
      <c r="E18" s="631">
        <f t="shared" si="8"/>
        <v>460609.20047900005</v>
      </c>
      <c r="F18" s="631">
        <f t="shared" si="8"/>
        <v>460609.20047900005</v>
      </c>
      <c r="G18" s="631">
        <f t="shared" si="8"/>
        <v>460609.20047900005</v>
      </c>
      <c r="H18" s="631">
        <f t="shared" si="8"/>
        <v>460609.20047900005</v>
      </c>
      <c r="I18" s="631">
        <f t="shared" si="8"/>
        <v>460609.20047900005</v>
      </c>
      <c r="J18" s="631">
        <f t="shared" si="8"/>
        <v>460609.20047900005</v>
      </c>
      <c r="K18" s="631">
        <f t="shared" si="8"/>
        <v>460609.20047900005</v>
      </c>
      <c r="L18" s="631">
        <f t="shared" si="8"/>
        <v>460609.20047900005</v>
      </c>
      <c r="M18" s="631">
        <f t="shared" si="8"/>
        <v>460609.20047900005</v>
      </c>
      <c r="N18" s="631">
        <f t="shared" si="8"/>
        <v>460609.20047900005</v>
      </c>
      <c r="O18" s="631">
        <f t="shared" si="8"/>
        <v>460609.20047900005</v>
      </c>
      <c r="P18" s="631">
        <f t="shared" si="8"/>
        <v>460609.20047900005</v>
      </c>
      <c r="Q18" s="631">
        <f t="shared" si="8"/>
        <v>460609.20047900005</v>
      </c>
      <c r="R18" s="631">
        <f t="shared" si="7"/>
        <v>6448528.8067059992</v>
      </c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</row>
    <row r="19" spans="2:41">
      <c r="B19" s="630" t="s">
        <v>568</v>
      </c>
      <c r="C19" s="406" t="s">
        <v>558</v>
      </c>
      <c r="D19" s="631">
        <v>235280.20952100001</v>
      </c>
      <c r="E19" s="631">
        <f t="shared" si="8"/>
        <v>235280.20952100001</v>
      </c>
      <c r="F19" s="631">
        <f t="shared" si="8"/>
        <v>235280.20952100001</v>
      </c>
      <c r="G19" s="631">
        <f t="shared" si="8"/>
        <v>235280.20952100001</v>
      </c>
      <c r="H19" s="631">
        <f t="shared" si="8"/>
        <v>235280.20952100001</v>
      </c>
      <c r="I19" s="631">
        <f t="shared" si="8"/>
        <v>235280.20952100001</v>
      </c>
      <c r="J19" s="631">
        <f t="shared" si="8"/>
        <v>235280.20952100001</v>
      </c>
      <c r="K19" s="631">
        <f t="shared" si="8"/>
        <v>235280.20952100001</v>
      </c>
      <c r="L19" s="631">
        <f t="shared" si="8"/>
        <v>235280.20952100001</v>
      </c>
      <c r="M19" s="631">
        <f t="shared" si="8"/>
        <v>235280.20952100001</v>
      </c>
      <c r="N19" s="631">
        <f t="shared" si="8"/>
        <v>235280.20952100001</v>
      </c>
      <c r="O19" s="631">
        <f t="shared" si="8"/>
        <v>235280.20952100001</v>
      </c>
      <c r="P19" s="631">
        <f t="shared" si="8"/>
        <v>235280.20952100001</v>
      </c>
      <c r="Q19" s="631">
        <f t="shared" si="8"/>
        <v>235280.20952100001</v>
      </c>
      <c r="R19" s="631">
        <f t="shared" si="7"/>
        <v>3293922.9332939992</v>
      </c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</row>
    <row r="20" spans="2:41">
      <c r="B20" s="630" t="s">
        <v>569</v>
      </c>
      <c r="C20" s="406" t="s">
        <v>556</v>
      </c>
      <c r="D20" s="631">
        <v>8817.9509420000013</v>
      </c>
      <c r="E20" s="631">
        <f t="shared" si="8"/>
        <v>8817.9509420000013</v>
      </c>
      <c r="F20" s="631">
        <f t="shared" si="8"/>
        <v>8817.9509420000013</v>
      </c>
      <c r="G20" s="631">
        <f t="shared" si="8"/>
        <v>8817.9509420000013</v>
      </c>
      <c r="H20" s="631">
        <f t="shared" si="8"/>
        <v>8817.9509420000013</v>
      </c>
      <c r="I20" s="631">
        <f t="shared" si="8"/>
        <v>8817.9509420000013</v>
      </c>
      <c r="J20" s="631">
        <f t="shared" si="8"/>
        <v>8817.9509420000013</v>
      </c>
      <c r="K20" s="631">
        <f t="shared" si="8"/>
        <v>8817.9509420000013</v>
      </c>
      <c r="L20" s="631">
        <f t="shared" si="8"/>
        <v>8817.9509420000013</v>
      </c>
      <c r="M20" s="631">
        <f t="shared" si="8"/>
        <v>8817.9509420000013</v>
      </c>
      <c r="N20" s="631">
        <f t="shared" si="8"/>
        <v>8817.9509420000013</v>
      </c>
      <c r="O20" s="631">
        <f t="shared" si="8"/>
        <v>8817.9509420000013</v>
      </c>
      <c r="P20" s="631">
        <f t="shared" si="8"/>
        <v>8817.9509420000013</v>
      </c>
      <c r="Q20" s="631">
        <f t="shared" si="8"/>
        <v>8817.9509420000013</v>
      </c>
      <c r="R20" s="631">
        <f>SUM(D20:Q20)</f>
        <v>123451.31318799999</v>
      </c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</row>
    <row r="21" spans="2:41">
      <c r="B21" s="630" t="s">
        <v>570</v>
      </c>
      <c r="C21" s="406" t="s">
        <v>558</v>
      </c>
      <c r="D21" s="631">
        <v>4504.2290579999999</v>
      </c>
      <c r="E21" s="631">
        <f t="shared" si="8"/>
        <v>4504.2290579999999</v>
      </c>
      <c r="F21" s="631">
        <f t="shared" si="8"/>
        <v>4504.2290579999999</v>
      </c>
      <c r="G21" s="631">
        <f t="shared" si="8"/>
        <v>4504.2290579999999</v>
      </c>
      <c r="H21" s="631">
        <f t="shared" si="8"/>
        <v>4504.2290579999999</v>
      </c>
      <c r="I21" s="631">
        <f t="shared" si="8"/>
        <v>4504.2290579999999</v>
      </c>
      <c r="J21" s="631">
        <f t="shared" si="8"/>
        <v>4504.2290579999999</v>
      </c>
      <c r="K21" s="631">
        <f t="shared" si="8"/>
        <v>4504.2290579999999</v>
      </c>
      <c r="L21" s="631">
        <f t="shared" si="8"/>
        <v>4504.2290579999999</v>
      </c>
      <c r="M21" s="631">
        <f t="shared" si="8"/>
        <v>4504.2290579999999</v>
      </c>
      <c r="N21" s="631">
        <f t="shared" si="8"/>
        <v>4504.2290579999999</v>
      </c>
      <c r="O21" s="631">
        <f t="shared" si="8"/>
        <v>4504.2290579999999</v>
      </c>
      <c r="P21" s="631">
        <f t="shared" si="8"/>
        <v>4504.2290579999999</v>
      </c>
      <c r="Q21" s="631">
        <f t="shared" si="8"/>
        <v>4504.2290579999999</v>
      </c>
      <c r="R21" s="631">
        <f t="shared" si="7"/>
        <v>63059.206811999982</v>
      </c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</row>
    <row r="22" spans="2:41">
      <c r="B22" s="630" t="s">
        <v>571</v>
      </c>
      <c r="C22" s="406" t="s">
        <v>556</v>
      </c>
      <c r="D22" s="631">
        <v>26381.692488000001</v>
      </c>
      <c r="E22" s="631">
        <f t="shared" si="8"/>
        <v>26381.692488000001</v>
      </c>
      <c r="F22" s="631">
        <f t="shared" si="8"/>
        <v>26381.692488000001</v>
      </c>
      <c r="G22" s="631">
        <f t="shared" si="8"/>
        <v>26381.692488000001</v>
      </c>
      <c r="H22" s="631">
        <f t="shared" si="8"/>
        <v>26381.692488000001</v>
      </c>
      <c r="I22" s="631">
        <f t="shared" si="8"/>
        <v>26381.692488000001</v>
      </c>
      <c r="J22" s="631">
        <f t="shared" si="8"/>
        <v>26381.692488000001</v>
      </c>
      <c r="K22" s="631">
        <f t="shared" si="8"/>
        <v>26381.692488000001</v>
      </c>
      <c r="L22" s="631">
        <f t="shared" si="8"/>
        <v>26381.692488000001</v>
      </c>
      <c r="M22" s="631">
        <f t="shared" si="8"/>
        <v>26381.692488000001</v>
      </c>
      <c r="N22" s="631">
        <f t="shared" si="8"/>
        <v>26381.692488000001</v>
      </c>
      <c r="O22" s="631">
        <f t="shared" si="8"/>
        <v>26381.692488000001</v>
      </c>
      <c r="P22" s="631">
        <f t="shared" si="8"/>
        <v>26381.692488000001</v>
      </c>
      <c r="Q22" s="631">
        <f t="shared" si="8"/>
        <v>26381.692488000001</v>
      </c>
      <c r="R22" s="631">
        <f>SUM(D22:Q22)</f>
        <v>369343.69483200007</v>
      </c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</row>
    <row r="23" spans="2:41">
      <c r="B23" s="630" t="s">
        <v>572</v>
      </c>
      <c r="C23" s="406" t="s">
        <v>558</v>
      </c>
      <c r="D23" s="631">
        <v>13475.827512</v>
      </c>
      <c r="E23" s="631">
        <f t="shared" si="8"/>
        <v>13475.827512</v>
      </c>
      <c r="F23" s="631">
        <f t="shared" si="8"/>
        <v>13475.827512</v>
      </c>
      <c r="G23" s="631">
        <f t="shared" si="8"/>
        <v>13475.827512</v>
      </c>
      <c r="H23" s="631">
        <f t="shared" si="8"/>
        <v>13475.827512</v>
      </c>
      <c r="I23" s="631">
        <f t="shared" si="8"/>
        <v>13475.827512</v>
      </c>
      <c r="J23" s="631">
        <f t="shared" si="8"/>
        <v>13475.827512</v>
      </c>
      <c r="K23" s="631">
        <f t="shared" si="8"/>
        <v>13475.827512</v>
      </c>
      <c r="L23" s="631">
        <f t="shared" si="8"/>
        <v>13475.827512</v>
      </c>
      <c r="M23" s="631">
        <f t="shared" si="8"/>
        <v>13475.827512</v>
      </c>
      <c r="N23" s="631">
        <f t="shared" si="8"/>
        <v>13475.827512</v>
      </c>
      <c r="O23" s="631">
        <f t="shared" si="8"/>
        <v>13475.827512</v>
      </c>
      <c r="P23" s="631">
        <f t="shared" si="8"/>
        <v>13475.827512</v>
      </c>
      <c r="Q23" s="631">
        <f t="shared" si="8"/>
        <v>13475.827512</v>
      </c>
      <c r="R23" s="631">
        <f t="shared" si="7"/>
        <v>188661.58516799996</v>
      </c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</row>
    <row r="24" spans="2:41">
      <c r="B24" s="630" t="s">
        <v>573</v>
      </c>
      <c r="C24" s="406" t="s">
        <v>556</v>
      </c>
      <c r="D24" s="631">
        <v>1290.8572370000002</v>
      </c>
      <c r="E24" s="631">
        <f t="shared" si="8"/>
        <v>1290.8572370000002</v>
      </c>
      <c r="F24" s="631">
        <f t="shared" si="8"/>
        <v>1290.8572370000002</v>
      </c>
      <c r="G24" s="631">
        <f t="shared" si="8"/>
        <v>1290.8572370000002</v>
      </c>
      <c r="H24" s="631">
        <f t="shared" si="8"/>
        <v>1290.8572370000002</v>
      </c>
      <c r="I24" s="631">
        <f t="shared" si="8"/>
        <v>1290.8572370000002</v>
      </c>
      <c r="J24" s="631">
        <f t="shared" si="8"/>
        <v>1290.8572370000002</v>
      </c>
      <c r="K24" s="631">
        <f t="shared" si="8"/>
        <v>1290.8572370000002</v>
      </c>
      <c r="L24" s="631">
        <f t="shared" si="8"/>
        <v>1290.8572370000002</v>
      </c>
      <c r="M24" s="631">
        <f t="shared" si="8"/>
        <v>1290.8572370000002</v>
      </c>
      <c r="N24" s="631">
        <f t="shared" si="8"/>
        <v>1290.8572370000002</v>
      </c>
      <c r="O24" s="631">
        <f t="shared" si="8"/>
        <v>1290.8572370000002</v>
      </c>
      <c r="P24" s="631">
        <f t="shared" si="8"/>
        <v>1290.8572370000002</v>
      </c>
      <c r="Q24" s="631">
        <f t="shared" si="8"/>
        <v>1290.8572370000002</v>
      </c>
      <c r="R24" s="631">
        <f>SUM(D24:Q24)</f>
        <v>18072.001318000002</v>
      </c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</row>
    <row r="25" spans="2:41">
      <c r="B25" s="630" t="s">
        <v>574</v>
      </c>
      <c r="C25" s="406" t="s">
        <v>558</v>
      </c>
      <c r="D25" s="631">
        <v>659.37276300000008</v>
      </c>
      <c r="E25" s="631">
        <f t="shared" si="8"/>
        <v>659.37276300000008</v>
      </c>
      <c r="F25" s="631">
        <f t="shared" si="8"/>
        <v>659.37276300000008</v>
      </c>
      <c r="G25" s="631">
        <f t="shared" si="8"/>
        <v>659.37276300000008</v>
      </c>
      <c r="H25" s="631">
        <f t="shared" si="8"/>
        <v>659.37276300000008</v>
      </c>
      <c r="I25" s="631">
        <f t="shared" si="8"/>
        <v>659.37276300000008</v>
      </c>
      <c r="J25" s="631">
        <f t="shared" si="8"/>
        <v>659.37276300000008</v>
      </c>
      <c r="K25" s="631">
        <f t="shared" si="8"/>
        <v>659.37276300000008</v>
      </c>
      <c r="L25" s="631">
        <f t="shared" si="8"/>
        <v>659.37276300000008</v>
      </c>
      <c r="M25" s="631">
        <f t="shared" si="8"/>
        <v>659.37276300000008</v>
      </c>
      <c r="N25" s="631">
        <f t="shared" si="8"/>
        <v>659.37276300000008</v>
      </c>
      <c r="O25" s="631">
        <f t="shared" si="8"/>
        <v>659.37276300000008</v>
      </c>
      <c r="P25" s="631">
        <f t="shared" si="8"/>
        <v>659.37276300000008</v>
      </c>
      <c r="Q25" s="631">
        <f t="shared" si="8"/>
        <v>659.37276300000008</v>
      </c>
      <c r="R25" s="631">
        <f t="shared" si="7"/>
        <v>9231.2186820000024</v>
      </c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1"/>
    </row>
    <row r="26" spans="2:41">
      <c r="B26" s="630" t="s">
        <v>575</v>
      </c>
      <c r="C26" s="406" t="s">
        <v>556</v>
      </c>
      <c r="D26" s="631">
        <v>11019.860577000001</v>
      </c>
      <c r="E26" s="631">
        <f t="shared" si="8"/>
        <v>11019.860577000001</v>
      </c>
      <c r="F26" s="631">
        <f t="shared" si="8"/>
        <v>11019.860577000001</v>
      </c>
      <c r="G26" s="631">
        <f t="shared" si="8"/>
        <v>11019.860577000001</v>
      </c>
      <c r="H26" s="631">
        <f t="shared" si="8"/>
        <v>11019.860577000001</v>
      </c>
      <c r="I26" s="631">
        <f t="shared" si="8"/>
        <v>11019.860577000001</v>
      </c>
      <c r="J26" s="631">
        <f t="shared" si="8"/>
        <v>11019.860577000001</v>
      </c>
      <c r="K26" s="631">
        <f t="shared" si="8"/>
        <v>11019.860577000001</v>
      </c>
      <c r="L26" s="631">
        <f t="shared" si="8"/>
        <v>11019.860577000001</v>
      </c>
      <c r="M26" s="631">
        <f t="shared" si="8"/>
        <v>11019.860577000001</v>
      </c>
      <c r="N26" s="631">
        <f t="shared" si="8"/>
        <v>11019.860577000001</v>
      </c>
      <c r="O26" s="631">
        <f t="shared" si="8"/>
        <v>11019.860577000001</v>
      </c>
      <c r="P26" s="631">
        <f t="shared" si="8"/>
        <v>11019.860577000001</v>
      </c>
      <c r="Q26" s="631">
        <f t="shared" si="8"/>
        <v>11019.860577000001</v>
      </c>
      <c r="R26" s="631">
        <f>SUM(D26:Q26)</f>
        <v>154278.04807800005</v>
      </c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</row>
    <row r="27" spans="2:41">
      <c r="B27" s="630" t="s">
        <v>576</v>
      </c>
      <c r="C27" s="406" t="s">
        <v>558</v>
      </c>
      <c r="D27" s="631">
        <v>5628.9694230000005</v>
      </c>
      <c r="E27" s="631">
        <f t="shared" si="8"/>
        <v>5628.9694230000005</v>
      </c>
      <c r="F27" s="631">
        <f t="shared" si="8"/>
        <v>5628.9694230000005</v>
      </c>
      <c r="G27" s="631">
        <f t="shared" si="8"/>
        <v>5628.9694230000005</v>
      </c>
      <c r="H27" s="631">
        <f t="shared" si="8"/>
        <v>5628.9694230000005</v>
      </c>
      <c r="I27" s="631">
        <f t="shared" si="8"/>
        <v>5628.9694230000005</v>
      </c>
      <c r="J27" s="631">
        <f t="shared" si="8"/>
        <v>5628.9694230000005</v>
      </c>
      <c r="K27" s="631">
        <f t="shared" si="8"/>
        <v>5628.9694230000005</v>
      </c>
      <c r="L27" s="631">
        <f t="shared" si="8"/>
        <v>5628.9694230000005</v>
      </c>
      <c r="M27" s="631">
        <f t="shared" si="8"/>
        <v>5628.9694230000005</v>
      </c>
      <c r="N27" s="631">
        <f t="shared" si="8"/>
        <v>5628.9694230000005</v>
      </c>
      <c r="O27" s="631">
        <f t="shared" si="8"/>
        <v>5628.9694230000005</v>
      </c>
      <c r="P27" s="631">
        <f t="shared" si="8"/>
        <v>5628.9694230000005</v>
      </c>
      <c r="Q27" s="631">
        <f t="shared" si="8"/>
        <v>5628.9694230000005</v>
      </c>
      <c r="R27" s="631">
        <f t="shared" si="7"/>
        <v>78805.571922000017</v>
      </c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</row>
    <row r="28" spans="2:41">
      <c r="B28" s="630" t="s">
        <v>577</v>
      </c>
      <c r="C28" s="406"/>
      <c r="D28" s="633">
        <f>SUM(D16:D27)</f>
        <v>801754.53</v>
      </c>
      <c r="E28" s="633">
        <f t="shared" ref="E28:R28" si="9">SUM(E16:E27)</f>
        <v>801754.53</v>
      </c>
      <c r="F28" s="633">
        <f t="shared" si="9"/>
        <v>801754.53</v>
      </c>
      <c r="G28" s="633">
        <f t="shared" si="9"/>
        <v>801754.53</v>
      </c>
      <c r="H28" s="633">
        <f t="shared" si="9"/>
        <v>801754.53</v>
      </c>
      <c r="I28" s="633">
        <f t="shared" si="9"/>
        <v>801754.53</v>
      </c>
      <c r="J28" s="633">
        <f t="shared" si="9"/>
        <v>801754.53</v>
      </c>
      <c r="K28" s="633">
        <f t="shared" si="9"/>
        <v>801754.53</v>
      </c>
      <c r="L28" s="633">
        <f t="shared" si="9"/>
        <v>801754.53</v>
      </c>
      <c r="M28" s="633">
        <f t="shared" si="9"/>
        <v>801754.53</v>
      </c>
      <c r="N28" s="633">
        <f t="shared" si="9"/>
        <v>801754.53</v>
      </c>
      <c r="O28" s="633">
        <f t="shared" si="9"/>
        <v>801754.53</v>
      </c>
      <c r="P28" s="633">
        <f t="shared" si="9"/>
        <v>801754.53</v>
      </c>
      <c r="Q28" s="633">
        <f t="shared" si="9"/>
        <v>801754.53</v>
      </c>
      <c r="R28" s="633">
        <f t="shared" si="9"/>
        <v>11224563.42</v>
      </c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</row>
    <row r="29" spans="2:41">
      <c r="B29" s="392"/>
      <c r="C29" s="406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</row>
    <row r="30" spans="2:41">
      <c r="C30" s="6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631"/>
      <c r="AL30" s="631"/>
      <c r="AM30" s="631"/>
      <c r="AN30" s="631"/>
      <c r="AO30" s="631"/>
    </row>
    <row r="31" spans="2:41">
      <c r="B31" s="392"/>
      <c r="C31" s="406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</row>
    <row r="32" spans="2:41">
      <c r="B32" s="325" t="s">
        <v>578</v>
      </c>
      <c r="C32" s="406" t="s">
        <v>558</v>
      </c>
      <c r="D32" s="631">
        <v>118.53764783333331</v>
      </c>
      <c r="E32" s="631">
        <f t="shared" ref="E32:Q36" si="10">+D32</f>
        <v>118.53764783333331</v>
      </c>
      <c r="F32" s="631">
        <f t="shared" si="10"/>
        <v>118.53764783333331</v>
      </c>
      <c r="G32" s="631">
        <f t="shared" si="10"/>
        <v>118.53764783333331</v>
      </c>
      <c r="H32" s="631">
        <f t="shared" si="10"/>
        <v>118.53764783333331</v>
      </c>
      <c r="I32" s="631">
        <f t="shared" si="10"/>
        <v>118.53764783333331</v>
      </c>
      <c r="J32" s="631">
        <f t="shared" si="10"/>
        <v>118.53764783333331</v>
      </c>
      <c r="K32" s="631">
        <f t="shared" si="10"/>
        <v>118.53764783333331</v>
      </c>
      <c r="L32" s="631">
        <f t="shared" si="10"/>
        <v>118.53764783333331</v>
      </c>
      <c r="M32" s="631">
        <f t="shared" si="10"/>
        <v>118.53764783333331</v>
      </c>
      <c r="N32" s="631">
        <f t="shared" si="10"/>
        <v>118.53764783333331</v>
      </c>
      <c r="O32" s="631">
        <f t="shared" si="10"/>
        <v>118.53764783333331</v>
      </c>
      <c r="P32" s="631">
        <f t="shared" si="10"/>
        <v>118.53764783333331</v>
      </c>
      <c r="Q32" s="631">
        <f t="shared" si="10"/>
        <v>118.53764783333331</v>
      </c>
      <c r="R32" s="631">
        <f t="shared" ref="R32:R35" si="11">SUM(D32:Q32)</f>
        <v>1659.527069666666</v>
      </c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</row>
    <row r="33" spans="2:41">
      <c r="B33" s="325" t="s">
        <v>579</v>
      </c>
      <c r="C33" s="406" t="s">
        <v>558</v>
      </c>
      <c r="D33" s="631">
        <v>41.76466666666667</v>
      </c>
      <c r="E33" s="631">
        <f t="shared" si="10"/>
        <v>41.76466666666667</v>
      </c>
      <c r="F33" s="631">
        <f t="shared" si="10"/>
        <v>41.76466666666667</v>
      </c>
      <c r="G33" s="631">
        <f t="shared" si="10"/>
        <v>41.76466666666667</v>
      </c>
      <c r="H33" s="631">
        <f t="shared" si="10"/>
        <v>41.76466666666667</v>
      </c>
      <c r="I33" s="631">
        <f t="shared" si="10"/>
        <v>41.76466666666667</v>
      </c>
      <c r="J33" s="631">
        <f t="shared" si="10"/>
        <v>41.76466666666667</v>
      </c>
      <c r="K33" s="631">
        <f t="shared" si="10"/>
        <v>41.76466666666667</v>
      </c>
      <c r="L33" s="631">
        <f t="shared" si="10"/>
        <v>41.76466666666667</v>
      </c>
      <c r="M33" s="631">
        <f t="shared" si="10"/>
        <v>41.76466666666667</v>
      </c>
      <c r="N33" s="631">
        <f t="shared" si="10"/>
        <v>41.76466666666667</v>
      </c>
      <c r="O33" s="631">
        <f t="shared" si="10"/>
        <v>41.76466666666667</v>
      </c>
      <c r="P33" s="631">
        <f t="shared" si="10"/>
        <v>41.76466666666667</v>
      </c>
      <c r="Q33" s="631">
        <f t="shared" si="10"/>
        <v>41.76466666666667</v>
      </c>
      <c r="R33" s="631">
        <f t="shared" si="11"/>
        <v>584.70533333333356</v>
      </c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631"/>
      <c r="AJ33" s="631"/>
      <c r="AK33" s="631"/>
      <c r="AL33" s="631"/>
      <c r="AM33" s="631"/>
      <c r="AN33" s="631"/>
      <c r="AO33" s="631"/>
    </row>
    <row r="34" spans="2:41">
      <c r="B34" s="325" t="s">
        <v>580</v>
      </c>
      <c r="C34" s="406" t="s">
        <v>558</v>
      </c>
      <c r="D34" s="631">
        <v>541.59766666666667</v>
      </c>
      <c r="E34" s="631">
        <f t="shared" si="10"/>
        <v>541.59766666666667</v>
      </c>
      <c r="F34" s="631">
        <f t="shared" si="10"/>
        <v>541.59766666666667</v>
      </c>
      <c r="G34" s="631">
        <f t="shared" si="10"/>
        <v>541.59766666666667</v>
      </c>
      <c r="H34" s="631">
        <f t="shared" si="10"/>
        <v>541.59766666666667</v>
      </c>
      <c r="I34" s="631">
        <f t="shared" si="10"/>
        <v>541.59766666666667</v>
      </c>
      <c r="J34" s="631">
        <f t="shared" si="10"/>
        <v>541.59766666666667</v>
      </c>
      <c r="K34" s="631">
        <f t="shared" si="10"/>
        <v>541.59766666666667</v>
      </c>
      <c r="L34" s="631">
        <f t="shared" si="10"/>
        <v>541.59766666666667</v>
      </c>
      <c r="M34" s="631">
        <f t="shared" si="10"/>
        <v>541.59766666666667</v>
      </c>
      <c r="N34" s="631">
        <f t="shared" si="10"/>
        <v>541.59766666666667</v>
      </c>
      <c r="O34" s="631">
        <f t="shared" si="10"/>
        <v>541.59766666666667</v>
      </c>
      <c r="P34" s="631">
        <f t="shared" si="10"/>
        <v>541.59766666666667</v>
      </c>
      <c r="Q34" s="631">
        <f t="shared" si="10"/>
        <v>541.59766666666667</v>
      </c>
      <c r="R34" s="631">
        <f t="shared" si="11"/>
        <v>7582.3673333333327</v>
      </c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</row>
    <row r="35" spans="2:41">
      <c r="B35" s="325" t="s">
        <v>581</v>
      </c>
      <c r="C35" s="406" t="s">
        <v>556</v>
      </c>
      <c r="D35" s="631">
        <v>213.63760191666668</v>
      </c>
      <c r="E35" s="631">
        <f t="shared" si="10"/>
        <v>213.63760191666668</v>
      </c>
      <c r="F35" s="631">
        <f t="shared" si="10"/>
        <v>213.63760191666668</v>
      </c>
      <c r="G35" s="631">
        <f t="shared" si="10"/>
        <v>213.63760191666668</v>
      </c>
      <c r="H35" s="631">
        <f t="shared" si="10"/>
        <v>213.63760191666668</v>
      </c>
      <c r="I35" s="631">
        <f t="shared" si="10"/>
        <v>213.63760191666668</v>
      </c>
      <c r="J35" s="631">
        <f t="shared" si="10"/>
        <v>213.63760191666668</v>
      </c>
      <c r="K35" s="631">
        <f t="shared" si="10"/>
        <v>213.63760191666668</v>
      </c>
      <c r="L35" s="631">
        <f t="shared" si="10"/>
        <v>213.63760191666668</v>
      </c>
      <c r="M35" s="631">
        <f t="shared" si="10"/>
        <v>213.63760191666668</v>
      </c>
      <c r="N35" s="631">
        <f t="shared" si="10"/>
        <v>213.63760191666668</v>
      </c>
      <c r="O35" s="631">
        <f t="shared" si="10"/>
        <v>213.63760191666668</v>
      </c>
      <c r="P35" s="631">
        <f t="shared" si="10"/>
        <v>213.63760191666668</v>
      </c>
      <c r="Q35" s="631">
        <f t="shared" si="10"/>
        <v>213.63760191666668</v>
      </c>
      <c r="R35" s="631">
        <f t="shared" si="11"/>
        <v>2990.9264268333345</v>
      </c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</row>
    <row r="36" spans="2:41">
      <c r="B36" s="325" t="s">
        <v>582</v>
      </c>
      <c r="C36" s="406" t="s">
        <v>558</v>
      </c>
      <c r="D36" s="631">
        <v>109.12656475</v>
      </c>
      <c r="E36" s="631">
        <f t="shared" si="10"/>
        <v>109.12656475</v>
      </c>
      <c r="F36" s="631">
        <f t="shared" si="10"/>
        <v>109.12656475</v>
      </c>
      <c r="G36" s="631">
        <f t="shared" si="10"/>
        <v>109.12656475</v>
      </c>
      <c r="H36" s="631">
        <f t="shared" si="10"/>
        <v>109.12656475</v>
      </c>
      <c r="I36" s="631">
        <f t="shared" si="10"/>
        <v>109.12656475</v>
      </c>
      <c r="J36" s="631">
        <f t="shared" si="10"/>
        <v>109.12656475</v>
      </c>
      <c r="K36" s="631">
        <f t="shared" si="10"/>
        <v>109.12656475</v>
      </c>
      <c r="L36" s="631">
        <f t="shared" si="10"/>
        <v>109.12656475</v>
      </c>
      <c r="M36" s="631">
        <f t="shared" si="10"/>
        <v>109.12656475</v>
      </c>
      <c r="N36" s="631">
        <f t="shared" si="10"/>
        <v>109.12656475</v>
      </c>
      <c r="O36" s="631">
        <f t="shared" si="10"/>
        <v>109.12656475</v>
      </c>
      <c r="P36" s="631">
        <f t="shared" si="10"/>
        <v>109.12656475</v>
      </c>
      <c r="Q36" s="631">
        <f t="shared" si="10"/>
        <v>109.12656475</v>
      </c>
      <c r="R36" s="631">
        <f>SUM(D36:Q36)</f>
        <v>1527.7719064999994</v>
      </c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</row>
    <row r="37" spans="2:41" ht="15.75" thickBot="1">
      <c r="B37" s="630" t="s">
        <v>583</v>
      </c>
      <c r="C37" s="406"/>
      <c r="D37" s="636">
        <f t="shared" ref="D37:R37" si="12">SUM(D32:D36)</f>
        <v>1024.6641478333333</v>
      </c>
      <c r="E37" s="636">
        <f t="shared" si="12"/>
        <v>1024.6641478333333</v>
      </c>
      <c r="F37" s="636">
        <f t="shared" si="12"/>
        <v>1024.6641478333333</v>
      </c>
      <c r="G37" s="636">
        <f t="shared" si="12"/>
        <v>1024.6641478333333</v>
      </c>
      <c r="H37" s="636">
        <f t="shared" si="12"/>
        <v>1024.6641478333333</v>
      </c>
      <c r="I37" s="636">
        <f t="shared" si="12"/>
        <v>1024.6641478333333</v>
      </c>
      <c r="J37" s="636">
        <f t="shared" si="12"/>
        <v>1024.6641478333333</v>
      </c>
      <c r="K37" s="636">
        <f t="shared" si="12"/>
        <v>1024.6641478333333</v>
      </c>
      <c r="L37" s="636">
        <f t="shared" si="12"/>
        <v>1024.6641478333333</v>
      </c>
      <c r="M37" s="636">
        <f t="shared" si="12"/>
        <v>1024.6641478333333</v>
      </c>
      <c r="N37" s="636">
        <f t="shared" si="12"/>
        <v>1024.6641478333333</v>
      </c>
      <c r="O37" s="636">
        <f t="shared" si="12"/>
        <v>1024.6641478333333</v>
      </c>
      <c r="P37" s="636">
        <f t="shared" si="12"/>
        <v>1024.6641478333333</v>
      </c>
      <c r="Q37" s="636">
        <f t="shared" si="12"/>
        <v>1024.6641478333333</v>
      </c>
      <c r="R37" s="636">
        <f t="shared" si="12"/>
        <v>14345.298069666665</v>
      </c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1"/>
      <c r="AG37" s="631"/>
      <c r="AH37" s="631"/>
      <c r="AI37" s="631"/>
      <c r="AJ37" s="631"/>
      <c r="AK37" s="631"/>
      <c r="AL37" s="631"/>
      <c r="AM37" s="631"/>
      <c r="AN37" s="631"/>
      <c r="AO37" s="631"/>
    </row>
    <row r="38" spans="2:41" ht="15.75" thickTop="1">
      <c r="B38" s="637"/>
      <c r="C38" s="406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631"/>
      <c r="AK38" s="631"/>
      <c r="AL38" s="631"/>
      <c r="AM38" s="631"/>
      <c r="AN38" s="631"/>
      <c r="AO38" s="631"/>
    </row>
    <row r="39" spans="2:41">
      <c r="B39" s="630" t="s">
        <v>584</v>
      </c>
      <c r="C39" s="406"/>
      <c r="D39" s="626" t="s">
        <v>551</v>
      </c>
      <c r="E39" s="638" t="s">
        <v>585</v>
      </c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</row>
    <row r="40" spans="2:41">
      <c r="B40" s="630" t="s">
        <v>586</v>
      </c>
      <c r="C40" s="406" t="s">
        <v>556</v>
      </c>
      <c r="D40" s="631">
        <v>-3172.1567037500004</v>
      </c>
      <c r="E40" s="631">
        <v>-349.9707447681435</v>
      </c>
      <c r="F40" s="631">
        <v>0</v>
      </c>
      <c r="G40" s="631">
        <v>-18635.942158903639</v>
      </c>
      <c r="H40" s="631">
        <v>-5539.5174018554462</v>
      </c>
      <c r="I40" s="631">
        <v>-5539.5174018554462</v>
      </c>
      <c r="J40" s="631">
        <v>-5539.5174018554462</v>
      </c>
      <c r="K40" s="631">
        <v>-5539.5174018554462</v>
      </c>
      <c r="L40" s="631">
        <v>-5539.5174018554462</v>
      </c>
      <c r="M40" s="631">
        <v>-5539.5174018554462</v>
      </c>
      <c r="N40" s="631">
        <v>-5539.5174018554462</v>
      </c>
      <c r="O40" s="631">
        <v>-5539.5174018554462</v>
      </c>
      <c r="P40" s="631">
        <v>-5539.5174018554462</v>
      </c>
      <c r="Q40" s="631">
        <v>-5539.5174018554462</v>
      </c>
      <c r="R40" s="631">
        <f t="shared" ref="R40:R41" si="13">SUM(D40:Q40)</f>
        <v>-77553.243625976233</v>
      </c>
      <c r="S40" s="639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</row>
    <row r="41" spans="2:41">
      <c r="B41" s="630" t="s">
        <v>587</v>
      </c>
      <c r="C41" s="406" t="s">
        <v>558</v>
      </c>
      <c r="D41" s="631">
        <v>-826.82643749999988</v>
      </c>
      <c r="E41" s="631">
        <v>0</v>
      </c>
      <c r="F41" s="631">
        <v>0</v>
      </c>
      <c r="G41" s="631">
        <v>-14437.644701464713</v>
      </c>
      <c r="H41" s="631">
        <v>-3816.1177847411782</v>
      </c>
      <c r="I41" s="631">
        <v>-3816.1177847411782</v>
      </c>
      <c r="J41" s="631">
        <v>-3816.1177847411782</v>
      </c>
      <c r="K41" s="631">
        <v>-3816.1177847411782</v>
      </c>
      <c r="L41" s="631">
        <v>-3816.1177847411782</v>
      </c>
      <c r="M41" s="631">
        <v>-3816.1177847411782</v>
      </c>
      <c r="N41" s="631">
        <v>-3816.1177847411782</v>
      </c>
      <c r="O41" s="631">
        <v>-3816.1177847411782</v>
      </c>
      <c r="P41" s="631">
        <v>-3816.1177847411782</v>
      </c>
      <c r="Q41" s="631">
        <v>-3816.1177847411782</v>
      </c>
      <c r="R41" s="631">
        <f t="shared" si="13"/>
        <v>-53425.648986376473</v>
      </c>
      <c r="S41" s="639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1"/>
      <c r="AG41" s="631"/>
      <c r="AH41" s="631"/>
      <c r="AI41" s="631"/>
      <c r="AJ41" s="631"/>
      <c r="AK41" s="631"/>
      <c r="AL41" s="631"/>
      <c r="AM41" s="631"/>
      <c r="AN41" s="631"/>
      <c r="AO41" s="631"/>
    </row>
    <row r="42" spans="2:41" ht="15.75" thickBot="1">
      <c r="D42" s="636">
        <f>SUM(D40:D41)</f>
        <v>-3998.9831412500002</v>
      </c>
      <c r="E42" s="636">
        <f t="shared" ref="E42:R42" si="14">SUM(E40:E41)</f>
        <v>-349.9707447681435</v>
      </c>
      <c r="F42" s="636">
        <f t="shared" si="14"/>
        <v>0</v>
      </c>
      <c r="G42" s="636">
        <f t="shared" si="14"/>
        <v>-33073.586860368348</v>
      </c>
      <c r="H42" s="636">
        <f t="shared" si="14"/>
        <v>-9355.6351865966244</v>
      </c>
      <c r="I42" s="636">
        <f t="shared" si="14"/>
        <v>-9355.6351865966244</v>
      </c>
      <c r="J42" s="636">
        <f t="shared" si="14"/>
        <v>-9355.6351865966244</v>
      </c>
      <c r="K42" s="636">
        <f t="shared" si="14"/>
        <v>-9355.6351865966244</v>
      </c>
      <c r="L42" s="636">
        <f t="shared" si="14"/>
        <v>-9355.6351865966244</v>
      </c>
      <c r="M42" s="636">
        <f t="shared" si="14"/>
        <v>-9355.6351865966244</v>
      </c>
      <c r="N42" s="636">
        <f t="shared" si="14"/>
        <v>-9355.6351865966244</v>
      </c>
      <c r="O42" s="636">
        <f t="shared" si="14"/>
        <v>-9355.6351865966244</v>
      </c>
      <c r="P42" s="636">
        <f t="shared" si="14"/>
        <v>-9355.6351865966244</v>
      </c>
      <c r="Q42" s="636">
        <f t="shared" si="14"/>
        <v>-9355.6351865966244</v>
      </c>
      <c r="R42" s="636">
        <f t="shared" si="14"/>
        <v>-130978.89261235271</v>
      </c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</row>
    <row r="43" spans="2:41" ht="15.75" thickTop="1"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</row>
    <row r="44" spans="2:41" ht="15.75" thickBot="1">
      <c r="B44" s="630" t="s">
        <v>588</v>
      </c>
      <c r="D44" s="636">
        <f>SUM(D13,D28,D37,D42)</f>
        <v>1104505.5310065835</v>
      </c>
      <c r="E44" s="636">
        <f t="shared" ref="E44:R44" si="15">SUM(E13,E28,E37,E42)</f>
        <v>1109365.4234030652</v>
      </c>
      <c r="F44" s="636">
        <f t="shared" si="15"/>
        <v>1109715.3941478333</v>
      </c>
      <c r="G44" s="636">
        <f t="shared" si="15"/>
        <v>1160858.7351874651</v>
      </c>
      <c r="H44" s="636">
        <f t="shared" si="15"/>
        <v>1184576.6868612368</v>
      </c>
      <c r="I44" s="636">
        <f t="shared" si="15"/>
        <v>1184576.6868612368</v>
      </c>
      <c r="J44" s="636">
        <f t="shared" si="15"/>
        <v>1184576.6868612368</v>
      </c>
      <c r="K44" s="636">
        <f t="shared" si="15"/>
        <v>1184576.6868612368</v>
      </c>
      <c r="L44" s="636">
        <f t="shared" si="15"/>
        <v>1184576.6868612368</v>
      </c>
      <c r="M44" s="636">
        <f t="shared" si="15"/>
        <v>1184576.6868612368</v>
      </c>
      <c r="N44" s="636">
        <f t="shared" si="15"/>
        <v>1184576.6868612368</v>
      </c>
      <c r="O44" s="636">
        <f t="shared" si="15"/>
        <v>1184576.6868612368</v>
      </c>
      <c r="P44" s="636">
        <f t="shared" si="15"/>
        <v>1184576.6868612368</v>
      </c>
      <c r="Q44" s="636">
        <f t="shared" si="15"/>
        <v>1184576.6868612368</v>
      </c>
      <c r="R44" s="636">
        <f t="shared" si="15"/>
        <v>16330211.952357313</v>
      </c>
      <c r="S44" s="631"/>
      <c r="T44" s="631"/>
      <c r="U44" s="631"/>
      <c r="V44" s="631"/>
      <c r="W44" s="631"/>
      <c r="X44" s="631"/>
      <c r="Y44" s="631"/>
      <c r="Z44" s="631"/>
      <c r="AA44" s="631"/>
      <c r="AB44" s="631"/>
      <c r="AC44" s="631"/>
      <c r="AD44" s="631"/>
      <c r="AE44" s="631"/>
      <c r="AF44" s="631"/>
      <c r="AG44" s="631"/>
      <c r="AH44" s="631"/>
      <c r="AI44" s="631"/>
      <c r="AJ44" s="631"/>
      <c r="AK44" s="631"/>
      <c r="AL44" s="631"/>
      <c r="AM44" s="631"/>
      <c r="AN44" s="631"/>
      <c r="AO44" s="631"/>
    </row>
    <row r="45" spans="2:41" ht="15.75" thickTop="1"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1"/>
      <c r="AG45" s="631"/>
      <c r="AH45" s="631"/>
      <c r="AI45" s="631"/>
      <c r="AJ45" s="631"/>
      <c r="AK45" s="631"/>
      <c r="AL45" s="631"/>
      <c r="AM45" s="631"/>
      <c r="AN45" s="631"/>
      <c r="AO45" s="631"/>
    </row>
    <row r="46" spans="2:41">
      <c r="B46" s="630" t="s">
        <v>589</v>
      </c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31"/>
      <c r="AK46" s="631"/>
      <c r="AL46" s="631"/>
      <c r="AM46" s="631"/>
      <c r="AN46" s="631"/>
      <c r="AO46" s="631"/>
    </row>
    <row r="47" spans="2:41">
      <c r="B47" t="s">
        <v>590</v>
      </c>
      <c r="D47" s="640">
        <f t="shared" ref="D47:R47" si="16">SUMIF($C$6:$C$41,"E",D$6:D$41)</f>
        <v>765305.69506016676</v>
      </c>
      <c r="E47" s="640">
        <f t="shared" si="16"/>
        <v>769338.76101914863</v>
      </c>
      <c r="F47" s="640">
        <f t="shared" si="16"/>
        <v>769688.73176391679</v>
      </c>
      <c r="G47" s="640">
        <f t="shared" si="16"/>
        <v>806259.43340501306</v>
      </c>
      <c r="H47" s="640">
        <f t="shared" si="16"/>
        <v>819355.85816206131</v>
      </c>
      <c r="I47" s="640">
        <f t="shared" si="16"/>
        <v>819355.85816206131</v>
      </c>
      <c r="J47" s="640">
        <f t="shared" si="16"/>
        <v>819355.85816206131</v>
      </c>
      <c r="K47" s="640">
        <f t="shared" si="16"/>
        <v>819355.85816206131</v>
      </c>
      <c r="L47" s="640">
        <f t="shared" si="16"/>
        <v>819355.85816206131</v>
      </c>
      <c r="M47" s="640">
        <f t="shared" si="16"/>
        <v>819355.85816206131</v>
      </c>
      <c r="N47" s="640">
        <f t="shared" si="16"/>
        <v>819355.85816206131</v>
      </c>
      <c r="O47" s="640">
        <f t="shared" si="16"/>
        <v>819355.85816206131</v>
      </c>
      <c r="P47" s="640">
        <f t="shared" si="16"/>
        <v>819355.85816206131</v>
      </c>
      <c r="Q47" s="640">
        <f t="shared" si="16"/>
        <v>819355.85816206131</v>
      </c>
      <c r="R47" s="631">
        <f t="shared" si="16"/>
        <v>11304151.202868856</v>
      </c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</row>
    <row r="48" spans="2:41">
      <c r="B48" t="s">
        <v>591</v>
      </c>
      <c r="D48" s="640">
        <f>SUMIF($C$6:$C$41,"G",D$6:D$41)</f>
        <v>339199.83594641672</v>
      </c>
      <c r="E48" s="640">
        <f>SUMIF($C$6:$C$41,"G",E$6:E$41)</f>
        <v>340026.66238391673</v>
      </c>
      <c r="F48" s="640">
        <f t="shared" ref="F48:R48" si="17">SUMIF($C$6:$C$41,"G",F$6:F$41)</f>
        <v>340026.66238391673</v>
      </c>
      <c r="G48" s="640">
        <f t="shared" si="17"/>
        <v>354599.30178245204</v>
      </c>
      <c r="H48" s="640">
        <f t="shared" si="17"/>
        <v>365220.82869917556</v>
      </c>
      <c r="I48" s="640">
        <f t="shared" si="17"/>
        <v>365220.82869917556</v>
      </c>
      <c r="J48" s="640">
        <f t="shared" si="17"/>
        <v>365220.82869917556</v>
      </c>
      <c r="K48" s="640">
        <f t="shared" si="17"/>
        <v>365220.82869917556</v>
      </c>
      <c r="L48" s="640">
        <f t="shared" si="17"/>
        <v>365220.82869917556</v>
      </c>
      <c r="M48" s="640">
        <f t="shared" si="17"/>
        <v>365220.82869917556</v>
      </c>
      <c r="N48" s="640">
        <f t="shared" si="17"/>
        <v>365220.82869917556</v>
      </c>
      <c r="O48" s="640">
        <f t="shared" si="17"/>
        <v>365220.82869917556</v>
      </c>
      <c r="P48" s="640">
        <f t="shared" si="17"/>
        <v>365220.82869917556</v>
      </c>
      <c r="Q48" s="640">
        <f t="shared" si="17"/>
        <v>365220.82869917556</v>
      </c>
      <c r="R48" s="631">
        <f t="shared" si="17"/>
        <v>5026060.7494884552</v>
      </c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631"/>
      <c r="AH48" s="631"/>
      <c r="AI48" s="631"/>
      <c r="AJ48" s="631"/>
      <c r="AK48" s="631"/>
      <c r="AL48" s="631"/>
      <c r="AM48" s="631"/>
      <c r="AN48" s="631"/>
      <c r="AO48" s="631"/>
    </row>
    <row r="49" spans="2:41" ht="15.75" thickBot="1">
      <c r="B49" s="630" t="s">
        <v>588</v>
      </c>
      <c r="D49" s="636">
        <f>+D48+D47</f>
        <v>1104505.5310065835</v>
      </c>
      <c r="E49" s="636">
        <f>+E48+E47</f>
        <v>1109365.4234030654</v>
      </c>
      <c r="F49" s="636">
        <f t="shared" ref="F49:R49" si="18">+F48+F47</f>
        <v>1109715.3941478336</v>
      </c>
      <c r="G49" s="636">
        <f t="shared" si="18"/>
        <v>1160858.7351874651</v>
      </c>
      <c r="H49" s="636">
        <f t="shared" si="18"/>
        <v>1184576.6868612368</v>
      </c>
      <c r="I49" s="636">
        <f t="shared" si="18"/>
        <v>1184576.6868612368</v>
      </c>
      <c r="J49" s="636">
        <f t="shared" si="18"/>
        <v>1184576.6868612368</v>
      </c>
      <c r="K49" s="636">
        <f t="shared" si="18"/>
        <v>1184576.6868612368</v>
      </c>
      <c r="L49" s="636">
        <f t="shared" si="18"/>
        <v>1184576.6868612368</v>
      </c>
      <c r="M49" s="636">
        <f t="shared" si="18"/>
        <v>1184576.6868612368</v>
      </c>
      <c r="N49" s="636">
        <f t="shared" si="18"/>
        <v>1184576.6868612368</v>
      </c>
      <c r="O49" s="636">
        <f t="shared" si="18"/>
        <v>1184576.6868612368</v>
      </c>
      <c r="P49" s="636">
        <f t="shared" si="18"/>
        <v>1184576.6868612368</v>
      </c>
      <c r="Q49" s="636">
        <f t="shared" si="18"/>
        <v>1184576.6868612368</v>
      </c>
      <c r="R49" s="636">
        <f t="shared" si="18"/>
        <v>16330211.952357311</v>
      </c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631"/>
      <c r="AN49" s="631"/>
      <c r="AO49" s="631"/>
    </row>
    <row r="50" spans="2:41" ht="15.75" thickTop="1">
      <c r="D50" s="641">
        <f>+D49-D44</f>
        <v>0</v>
      </c>
      <c r="E50" s="641">
        <f t="shared" ref="E50:R50" si="19">+E49-E44</f>
        <v>0</v>
      </c>
      <c r="F50" s="641">
        <f t="shared" si="19"/>
        <v>0</v>
      </c>
      <c r="G50" s="641">
        <f t="shared" si="19"/>
        <v>0</v>
      </c>
      <c r="H50" s="641">
        <f t="shared" si="19"/>
        <v>0</v>
      </c>
      <c r="I50" s="641">
        <f t="shared" si="19"/>
        <v>0</v>
      </c>
      <c r="J50" s="641">
        <f t="shared" si="19"/>
        <v>0</v>
      </c>
      <c r="K50" s="641">
        <f t="shared" si="19"/>
        <v>0</v>
      </c>
      <c r="L50" s="641">
        <f t="shared" si="19"/>
        <v>0</v>
      </c>
      <c r="M50" s="641">
        <f t="shared" si="19"/>
        <v>0</v>
      </c>
      <c r="N50" s="641">
        <f t="shared" si="19"/>
        <v>0</v>
      </c>
      <c r="O50" s="641">
        <f t="shared" si="19"/>
        <v>0</v>
      </c>
      <c r="P50" s="641">
        <f t="shared" si="19"/>
        <v>0</v>
      </c>
      <c r="Q50" s="641">
        <f t="shared" si="19"/>
        <v>0</v>
      </c>
      <c r="R50" s="641">
        <f t="shared" si="19"/>
        <v>0</v>
      </c>
      <c r="S50" s="631"/>
      <c r="T50" s="631"/>
      <c r="U50" s="631"/>
      <c r="V50" s="631"/>
      <c r="W50" s="631"/>
      <c r="X50" s="631"/>
      <c r="Y50" s="631"/>
      <c r="Z50" s="631"/>
      <c r="AA50" s="631"/>
      <c r="AB50" s="631"/>
      <c r="AC50" s="631"/>
      <c r="AD50" s="631"/>
      <c r="AE50" s="631"/>
      <c r="AF50" s="631"/>
      <c r="AG50" s="631"/>
      <c r="AH50" s="631"/>
      <c r="AI50" s="631"/>
      <c r="AJ50" s="631"/>
      <c r="AK50" s="631"/>
      <c r="AL50" s="631"/>
      <c r="AM50" s="631"/>
      <c r="AN50" s="631"/>
      <c r="AO50" s="631"/>
    </row>
    <row r="52" spans="2:41">
      <c r="B52" s="642" t="s">
        <v>592</v>
      </c>
    </row>
  </sheetData>
  <autoFilter ref="A3:Y3"/>
  <pageMargins left="0" right="0" top="0.5" bottom="0.25" header="0.3" footer="0.3"/>
  <pageSetup scale="45" fitToWidth="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54" sqref="I54"/>
    </sheetView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59"/>
  <sheetViews>
    <sheetView workbookViewId="0">
      <pane xSplit="1" ySplit="6" topLeftCell="I18" activePane="bottomRight" state="frozen"/>
      <selection activeCell="C15" sqref="C15"/>
      <selection pane="topRight" activeCell="C15" sqref="C15"/>
      <selection pane="bottomLeft" activeCell="C15" sqref="C15"/>
      <selection pane="bottomRight" activeCell="P50" sqref="P50"/>
    </sheetView>
  </sheetViews>
  <sheetFormatPr defaultColWidth="8.7109375" defaultRowHeight="15" outlineLevelRow="1" outlineLevelCol="1"/>
  <cols>
    <col min="1" max="1" width="34.28515625" bestFit="1" customWidth="1"/>
    <col min="2" max="2" width="15.28515625" customWidth="1"/>
    <col min="3" max="5" width="14.7109375" customWidth="1"/>
    <col min="6" max="6" width="8" bestFit="1" customWidth="1"/>
    <col min="7" max="7" width="13.85546875" bestFit="1" customWidth="1"/>
    <col min="8" max="8" width="12.7109375" customWidth="1"/>
    <col min="9" max="9" width="12.28515625" bestFit="1" customWidth="1"/>
    <col min="10" max="11" width="13" bestFit="1" customWidth="1"/>
    <col min="12" max="13" width="14.28515625" bestFit="1" customWidth="1"/>
    <col min="14" max="55" width="13" bestFit="1" customWidth="1"/>
    <col min="56" max="85" width="14.28515625" bestFit="1" customWidth="1"/>
    <col min="86" max="86" width="24" hidden="1" customWidth="1" outlineLevel="1"/>
    <col min="87" max="87" width="12.85546875" hidden="1" customWidth="1" outlineLevel="1"/>
    <col min="88" max="88" width="12.7109375" hidden="1" customWidth="1" outlineLevel="1"/>
    <col min="89" max="89" width="12.85546875" hidden="1" customWidth="1" outlineLevel="1"/>
    <col min="90" max="90" width="13.140625" hidden="1" customWidth="1" outlineLevel="1"/>
    <col min="91" max="92" width="0" hidden="1" customWidth="1" outlineLevel="1"/>
    <col min="93" max="93" width="8.7109375" collapsed="1"/>
    <col min="94" max="94" width="11.7109375" bestFit="1" customWidth="1"/>
    <col min="95" max="95" width="12.7109375" bestFit="1" customWidth="1"/>
    <col min="96" max="98" width="11.7109375" bestFit="1" customWidth="1"/>
    <col min="99" max="99" width="13.42578125" bestFit="1" customWidth="1"/>
    <col min="101" max="101" width="14.42578125" bestFit="1" customWidth="1"/>
  </cols>
  <sheetData>
    <row r="1" spans="1:101">
      <c r="A1" s="13" t="s">
        <v>92</v>
      </c>
      <c r="B1" s="450" t="s">
        <v>530</v>
      </c>
      <c r="C1" s="450"/>
      <c r="D1" s="450"/>
      <c r="E1" s="450"/>
      <c r="F1" s="450"/>
      <c r="G1" s="450"/>
      <c r="H1" s="450"/>
      <c r="I1" s="450"/>
      <c r="O1" s="450" t="s">
        <v>224</v>
      </c>
      <c r="P1" s="450"/>
      <c r="Q1" s="450"/>
      <c r="R1" s="450"/>
      <c r="S1" s="450"/>
      <c r="T1" s="450"/>
      <c r="U1" s="450"/>
      <c r="V1" s="450"/>
    </row>
    <row r="2" spans="1:101">
      <c r="A2" s="124" t="s">
        <v>91</v>
      </c>
      <c r="B2" s="125">
        <f>C44</f>
        <v>8.5934658546482148E-2</v>
      </c>
      <c r="C2" s="123"/>
      <c r="O2" s="314" t="s">
        <v>534</v>
      </c>
      <c r="P2" s="318" t="s">
        <v>225</v>
      </c>
      <c r="Q2" s="319"/>
      <c r="R2" s="320">
        <f>SUM(N11:S11)</f>
        <v>37104818.019999996</v>
      </c>
      <c r="S2" s="316" t="s">
        <v>227</v>
      </c>
    </row>
    <row r="3" spans="1:101">
      <c r="A3" s="124" t="s">
        <v>90</v>
      </c>
      <c r="B3" s="123">
        <v>0.4</v>
      </c>
      <c r="C3" s="13"/>
      <c r="O3" s="315" t="s">
        <v>535</v>
      </c>
      <c r="P3" s="321" t="s">
        <v>226</v>
      </c>
      <c r="Q3" s="322"/>
      <c r="R3" s="323">
        <f>'RY Pro Forma El'!P58</f>
        <v>37110700.899999999</v>
      </c>
      <c r="S3" s="317" t="s">
        <v>228</v>
      </c>
    </row>
    <row r="4" spans="1:101" hidden="1">
      <c r="A4" s="124" t="s">
        <v>89</v>
      </c>
      <c r="B4" s="123">
        <v>9.481012658227847E-2</v>
      </c>
      <c r="C4" s="13"/>
      <c r="M4" s="122" t="s">
        <v>87</v>
      </c>
      <c r="N4" s="122"/>
      <c r="O4" s="122"/>
      <c r="P4" s="122"/>
      <c r="Q4" s="122"/>
      <c r="R4" s="122"/>
      <c r="T4" s="122"/>
      <c r="U4" s="122"/>
      <c r="V4" s="122"/>
      <c r="W4" s="122"/>
      <c r="X4" s="122"/>
      <c r="Y4" s="122"/>
      <c r="Z4" s="122"/>
      <c r="AA4" s="122"/>
      <c r="AB4" s="122"/>
      <c r="AC4" s="122" t="s">
        <v>88</v>
      </c>
      <c r="AD4" s="122"/>
      <c r="AE4" s="122" t="s">
        <v>87</v>
      </c>
      <c r="AF4" s="122"/>
      <c r="AG4" s="122"/>
      <c r="AH4" s="122"/>
      <c r="AI4" s="122"/>
      <c r="AJ4" s="122"/>
      <c r="AK4" s="122"/>
      <c r="AL4" s="122" t="s">
        <v>88</v>
      </c>
      <c r="AM4" s="122"/>
      <c r="AN4" s="122"/>
      <c r="AO4" s="122"/>
      <c r="AP4" s="122"/>
      <c r="AQ4" s="122" t="s">
        <v>87</v>
      </c>
      <c r="AR4" s="122"/>
      <c r="AS4" s="122"/>
      <c r="AT4" s="122"/>
      <c r="AU4" s="122"/>
      <c r="AV4" s="122"/>
      <c r="AW4" s="122"/>
      <c r="AX4" s="122" t="s">
        <v>88</v>
      </c>
      <c r="AY4" s="122"/>
      <c r="AZ4" s="122"/>
      <c r="BA4" s="122"/>
      <c r="BB4" s="122"/>
      <c r="BC4" s="122" t="s">
        <v>87</v>
      </c>
      <c r="BD4" s="122"/>
      <c r="BE4" s="122"/>
      <c r="BF4" s="122"/>
      <c r="BG4" s="122"/>
      <c r="BH4" s="122"/>
      <c r="BI4" s="122"/>
      <c r="BJ4" s="122" t="s">
        <v>88</v>
      </c>
      <c r="BK4" s="122"/>
      <c r="BL4" s="122"/>
      <c r="BM4" s="122"/>
      <c r="BN4" s="122"/>
      <c r="BO4" s="122" t="s">
        <v>87</v>
      </c>
      <c r="BP4" s="122"/>
      <c r="BQ4" s="122"/>
      <c r="BR4" s="122"/>
      <c r="BS4" s="122"/>
    </row>
    <row r="5" spans="1:101">
      <c r="A5" s="13"/>
      <c r="B5" s="13">
        <f>YEAR(B6)</f>
        <v>2018</v>
      </c>
      <c r="C5" s="13">
        <f t="shared" ref="C5:BN5" si="0">YEAR(C6)</f>
        <v>2018</v>
      </c>
      <c r="D5" s="13">
        <f t="shared" si="0"/>
        <v>2018</v>
      </c>
      <c r="E5" s="13">
        <f t="shared" si="0"/>
        <v>2018</v>
      </c>
      <c r="F5" s="13">
        <f t="shared" si="0"/>
        <v>2018</v>
      </c>
      <c r="G5" s="13">
        <f t="shared" si="0"/>
        <v>2018</v>
      </c>
      <c r="H5" s="13">
        <f t="shared" si="0"/>
        <v>2018</v>
      </c>
      <c r="I5" s="13">
        <f t="shared" si="0"/>
        <v>2018</v>
      </c>
      <c r="J5" s="13">
        <f t="shared" si="0"/>
        <v>2018</v>
      </c>
      <c r="K5" s="13">
        <f t="shared" si="0"/>
        <v>2018</v>
      </c>
      <c r="L5" s="13">
        <f t="shared" si="0"/>
        <v>2018</v>
      </c>
      <c r="M5" s="13">
        <f t="shared" si="0"/>
        <v>2018</v>
      </c>
      <c r="N5" s="13">
        <f t="shared" si="0"/>
        <v>2019</v>
      </c>
      <c r="O5" s="13">
        <f t="shared" si="0"/>
        <v>2019</v>
      </c>
      <c r="P5" s="13">
        <f t="shared" si="0"/>
        <v>2019</v>
      </c>
      <c r="Q5" s="13">
        <f t="shared" si="0"/>
        <v>2019</v>
      </c>
      <c r="R5" s="13">
        <f t="shared" si="0"/>
        <v>2019</v>
      </c>
      <c r="S5" s="13">
        <f t="shared" si="0"/>
        <v>2019</v>
      </c>
      <c r="T5" s="13">
        <f t="shared" si="0"/>
        <v>2019</v>
      </c>
      <c r="U5" s="13">
        <f t="shared" si="0"/>
        <v>2019</v>
      </c>
      <c r="V5" s="13">
        <f t="shared" si="0"/>
        <v>2019</v>
      </c>
      <c r="W5" s="13">
        <f t="shared" si="0"/>
        <v>2019</v>
      </c>
      <c r="X5" s="13">
        <f t="shared" si="0"/>
        <v>2019</v>
      </c>
      <c r="Y5" s="13">
        <f t="shared" si="0"/>
        <v>2019</v>
      </c>
      <c r="Z5" s="13">
        <f t="shared" si="0"/>
        <v>2020</v>
      </c>
      <c r="AA5" s="13">
        <f t="shared" si="0"/>
        <v>2020</v>
      </c>
      <c r="AB5" s="13">
        <f t="shared" si="0"/>
        <v>2020</v>
      </c>
      <c r="AC5" s="13">
        <f t="shared" si="0"/>
        <v>2020</v>
      </c>
      <c r="AD5" s="13">
        <f t="shared" si="0"/>
        <v>2020</v>
      </c>
      <c r="AE5" s="13">
        <f t="shared" si="0"/>
        <v>2020</v>
      </c>
      <c r="AF5" s="13">
        <f t="shared" si="0"/>
        <v>2020</v>
      </c>
      <c r="AG5" s="13">
        <f t="shared" si="0"/>
        <v>2020</v>
      </c>
      <c r="AH5" s="13">
        <f t="shared" si="0"/>
        <v>2020</v>
      </c>
      <c r="AI5" s="13">
        <f t="shared" si="0"/>
        <v>2020</v>
      </c>
      <c r="AJ5" s="13">
        <f t="shared" si="0"/>
        <v>2020</v>
      </c>
      <c r="AK5" s="13">
        <f t="shared" si="0"/>
        <v>2020</v>
      </c>
      <c r="AL5" s="13">
        <f t="shared" si="0"/>
        <v>2021</v>
      </c>
      <c r="AM5" s="13">
        <f t="shared" si="0"/>
        <v>2021</v>
      </c>
      <c r="AN5" s="13">
        <f t="shared" si="0"/>
        <v>2021</v>
      </c>
      <c r="AO5" s="13">
        <f t="shared" si="0"/>
        <v>2021</v>
      </c>
      <c r="AP5" s="13">
        <f t="shared" si="0"/>
        <v>2021</v>
      </c>
      <c r="AQ5" s="13">
        <f t="shared" si="0"/>
        <v>2021</v>
      </c>
      <c r="AR5" s="13">
        <f t="shared" si="0"/>
        <v>2021</v>
      </c>
      <c r="AS5" s="13">
        <f t="shared" si="0"/>
        <v>2021</v>
      </c>
      <c r="AT5" s="13">
        <f t="shared" si="0"/>
        <v>2021</v>
      </c>
      <c r="AU5" s="13">
        <f t="shared" si="0"/>
        <v>2021</v>
      </c>
      <c r="AV5" s="13">
        <f t="shared" si="0"/>
        <v>2021</v>
      </c>
      <c r="AW5" s="13">
        <f t="shared" si="0"/>
        <v>2021</v>
      </c>
      <c r="AX5" s="13">
        <f t="shared" si="0"/>
        <v>2022</v>
      </c>
      <c r="AY5" s="13">
        <f t="shared" si="0"/>
        <v>2022</v>
      </c>
      <c r="AZ5" s="13">
        <f t="shared" si="0"/>
        <v>2022</v>
      </c>
      <c r="BA5" s="13">
        <f t="shared" si="0"/>
        <v>2022</v>
      </c>
      <c r="BB5" s="13">
        <f t="shared" si="0"/>
        <v>2022</v>
      </c>
      <c r="BC5" s="13">
        <f t="shared" si="0"/>
        <v>2022</v>
      </c>
      <c r="BD5" s="13">
        <f t="shared" si="0"/>
        <v>2022</v>
      </c>
      <c r="BE5" s="13">
        <f t="shared" si="0"/>
        <v>2022</v>
      </c>
      <c r="BF5" s="13">
        <f t="shared" si="0"/>
        <v>2022</v>
      </c>
      <c r="BG5" s="13">
        <f t="shared" si="0"/>
        <v>2022</v>
      </c>
      <c r="BH5" s="13">
        <f t="shared" si="0"/>
        <v>2022</v>
      </c>
      <c r="BI5" s="13">
        <f t="shared" si="0"/>
        <v>2022</v>
      </c>
      <c r="BJ5" s="13">
        <f t="shared" si="0"/>
        <v>2023</v>
      </c>
      <c r="BK5" s="13">
        <f t="shared" si="0"/>
        <v>2023</v>
      </c>
      <c r="BL5" s="13">
        <f t="shared" si="0"/>
        <v>2023</v>
      </c>
      <c r="BM5" s="13">
        <f t="shared" si="0"/>
        <v>2023</v>
      </c>
      <c r="BN5" s="13">
        <f t="shared" si="0"/>
        <v>2023</v>
      </c>
      <c r="BO5" s="13">
        <f t="shared" ref="BO5:CG5" si="1">YEAR(BO6)</f>
        <v>2023</v>
      </c>
      <c r="BP5" s="13">
        <f t="shared" si="1"/>
        <v>2023</v>
      </c>
      <c r="BQ5" s="13">
        <f t="shared" si="1"/>
        <v>2023</v>
      </c>
      <c r="BR5" s="13">
        <f t="shared" si="1"/>
        <v>2023</v>
      </c>
      <c r="BS5" s="13">
        <f t="shared" si="1"/>
        <v>2023</v>
      </c>
      <c r="BT5" s="13">
        <f t="shared" si="1"/>
        <v>2023</v>
      </c>
      <c r="BU5" s="13">
        <f t="shared" si="1"/>
        <v>2023</v>
      </c>
      <c r="BV5" s="13">
        <f t="shared" si="1"/>
        <v>2024</v>
      </c>
      <c r="BW5" s="13">
        <f t="shared" si="1"/>
        <v>2024</v>
      </c>
      <c r="BX5" s="13">
        <f t="shared" si="1"/>
        <v>2024</v>
      </c>
      <c r="BY5" s="13">
        <f t="shared" si="1"/>
        <v>2024</v>
      </c>
      <c r="BZ5" s="13">
        <f t="shared" si="1"/>
        <v>2024</v>
      </c>
      <c r="CA5" s="13">
        <f t="shared" si="1"/>
        <v>2024</v>
      </c>
      <c r="CB5" s="13">
        <f t="shared" si="1"/>
        <v>2024</v>
      </c>
      <c r="CC5" s="13">
        <f t="shared" si="1"/>
        <v>2024</v>
      </c>
      <c r="CD5" s="13">
        <f t="shared" si="1"/>
        <v>2024</v>
      </c>
      <c r="CE5" s="13">
        <f t="shared" si="1"/>
        <v>2024</v>
      </c>
      <c r="CF5" s="13">
        <f t="shared" si="1"/>
        <v>2024</v>
      </c>
      <c r="CG5" s="13">
        <f t="shared" si="1"/>
        <v>2024</v>
      </c>
      <c r="CP5">
        <v>2019</v>
      </c>
      <c r="CQ5">
        <f>CP5+1</f>
        <v>2020</v>
      </c>
      <c r="CR5">
        <f>CQ5+1</f>
        <v>2021</v>
      </c>
      <c r="CS5">
        <f>CR5+1</f>
        <v>2022</v>
      </c>
      <c r="CT5">
        <f>CS5+1</f>
        <v>2023</v>
      </c>
      <c r="CU5">
        <f>CT5+1</f>
        <v>2024</v>
      </c>
      <c r="CW5" t="s">
        <v>86</v>
      </c>
    </row>
    <row r="6" spans="1:101">
      <c r="A6" t="s">
        <v>85</v>
      </c>
      <c r="B6" s="120">
        <v>43101</v>
      </c>
      <c r="C6" s="121">
        <v>43149</v>
      </c>
      <c r="D6" s="120">
        <v>43160</v>
      </c>
      <c r="E6" s="120">
        <v>43191</v>
      </c>
      <c r="F6" s="120">
        <v>43221</v>
      </c>
      <c r="G6" s="120">
        <v>43252</v>
      </c>
      <c r="H6" s="120">
        <v>43282</v>
      </c>
      <c r="I6" s="120">
        <v>43313</v>
      </c>
      <c r="J6" s="120">
        <v>43344</v>
      </c>
      <c r="K6" s="120">
        <v>43374</v>
      </c>
      <c r="L6" s="120">
        <v>43405</v>
      </c>
      <c r="M6" s="120">
        <v>43435</v>
      </c>
      <c r="N6" s="120">
        <v>43466</v>
      </c>
      <c r="O6" s="120">
        <v>43497</v>
      </c>
      <c r="P6" s="120">
        <v>43525</v>
      </c>
      <c r="Q6" s="120">
        <v>43556</v>
      </c>
      <c r="R6" s="120">
        <v>43586</v>
      </c>
      <c r="S6" s="120">
        <v>43617</v>
      </c>
      <c r="T6" s="120">
        <v>43647</v>
      </c>
      <c r="U6" s="120">
        <v>43678</v>
      </c>
      <c r="V6" s="120">
        <v>43709</v>
      </c>
      <c r="W6" s="120">
        <v>43739</v>
      </c>
      <c r="X6" s="120">
        <v>43770</v>
      </c>
      <c r="Y6" s="120">
        <v>43800</v>
      </c>
      <c r="Z6" s="120">
        <v>43831</v>
      </c>
      <c r="AA6" s="120">
        <v>43862</v>
      </c>
      <c r="AB6" s="119">
        <v>43891</v>
      </c>
      <c r="AC6" s="119">
        <v>43922</v>
      </c>
      <c r="AD6" s="119">
        <v>43952</v>
      </c>
      <c r="AE6" s="119">
        <v>43983</v>
      </c>
      <c r="AF6" s="119">
        <v>44013</v>
      </c>
      <c r="AG6" s="119">
        <v>44044</v>
      </c>
      <c r="AH6" s="119">
        <v>44075</v>
      </c>
      <c r="AI6" s="119">
        <v>44105</v>
      </c>
      <c r="AJ6" s="119">
        <v>44136</v>
      </c>
      <c r="AK6" s="119">
        <v>44166</v>
      </c>
      <c r="AL6" s="119">
        <v>44197</v>
      </c>
      <c r="AM6" s="119">
        <v>44228</v>
      </c>
      <c r="AN6" s="119">
        <v>44256</v>
      </c>
      <c r="AO6" s="119">
        <v>44287</v>
      </c>
      <c r="AP6" s="119">
        <v>44317</v>
      </c>
      <c r="AQ6" s="119">
        <v>44348</v>
      </c>
      <c r="AR6" s="119">
        <v>44378</v>
      </c>
      <c r="AS6" s="119">
        <v>44409</v>
      </c>
      <c r="AT6" s="119">
        <v>44440</v>
      </c>
      <c r="AU6" s="119">
        <v>44470</v>
      </c>
      <c r="AV6" s="119">
        <v>44501</v>
      </c>
      <c r="AW6" s="119">
        <v>44531</v>
      </c>
      <c r="AX6" s="119">
        <v>44562</v>
      </c>
      <c r="AY6" s="119">
        <v>44593</v>
      </c>
      <c r="AZ6" s="119">
        <v>44621</v>
      </c>
      <c r="BA6" s="119">
        <v>44652</v>
      </c>
      <c r="BB6" s="119">
        <v>44682</v>
      </c>
      <c r="BC6" s="119">
        <v>44713</v>
      </c>
      <c r="BD6" s="119">
        <v>44743</v>
      </c>
      <c r="BE6" s="119">
        <v>44774</v>
      </c>
      <c r="BF6" s="119">
        <v>44805</v>
      </c>
      <c r="BG6" s="119">
        <v>44835</v>
      </c>
      <c r="BH6" s="119">
        <v>44866</v>
      </c>
      <c r="BI6" s="119">
        <v>44896</v>
      </c>
      <c r="BJ6" s="119">
        <v>44927</v>
      </c>
      <c r="BK6" s="119">
        <v>44958</v>
      </c>
      <c r="BL6" s="119">
        <v>44986</v>
      </c>
      <c r="BM6" s="119">
        <v>45017</v>
      </c>
      <c r="BN6" s="119">
        <v>45047</v>
      </c>
      <c r="BO6" s="119">
        <v>45078</v>
      </c>
      <c r="BP6" s="119">
        <v>45108</v>
      </c>
      <c r="BQ6" s="119">
        <v>45139</v>
      </c>
      <c r="BR6" s="119">
        <v>45170</v>
      </c>
      <c r="BS6" s="119">
        <v>45200</v>
      </c>
      <c r="BT6" s="119">
        <v>45231</v>
      </c>
      <c r="BU6" s="119">
        <v>45261</v>
      </c>
      <c r="BV6" s="119">
        <v>45292</v>
      </c>
      <c r="BW6" s="119">
        <v>45323</v>
      </c>
      <c r="BX6" s="119">
        <v>45352</v>
      </c>
      <c r="BY6" s="119">
        <v>45383</v>
      </c>
      <c r="BZ6" s="119">
        <v>45413</v>
      </c>
      <c r="CA6" s="119">
        <v>45444</v>
      </c>
      <c r="CB6" s="119">
        <v>45474</v>
      </c>
      <c r="CC6" s="119">
        <v>45505</v>
      </c>
      <c r="CD6" s="119">
        <v>45536</v>
      </c>
      <c r="CE6" s="119">
        <v>45566</v>
      </c>
      <c r="CF6" s="119">
        <v>45597</v>
      </c>
      <c r="CG6" s="119">
        <v>45627</v>
      </c>
      <c r="CH6" s="82" t="s">
        <v>84</v>
      </c>
      <c r="CI6" s="82" t="s">
        <v>83</v>
      </c>
      <c r="CJ6" s="82" t="s">
        <v>82</v>
      </c>
      <c r="CK6" s="82" t="s">
        <v>81</v>
      </c>
      <c r="CL6" s="82" t="s">
        <v>80</v>
      </c>
    </row>
    <row r="7" spans="1:101">
      <c r="A7" t="s">
        <v>79</v>
      </c>
      <c r="B7" s="111"/>
      <c r="C7" s="111"/>
      <c r="D7" s="111"/>
      <c r="E7" s="111"/>
      <c r="F7" s="111"/>
      <c r="G7" s="86"/>
      <c r="H7" s="86"/>
      <c r="I7" s="86"/>
      <c r="J7" s="86"/>
      <c r="K7" s="86"/>
      <c r="L7" s="86"/>
      <c r="M7" s="99"/>
      <c r="N7" s="118">
        <v>6292606</v>
      </c>
      <c r="O7" s="118">
        <v>6292606.3402848998</v>
      </c>
      <c r="P7" s="118">
        <v>6292606.3402848998</v>
      </c>
      <c r="Q7" s="118">
        <v>6292606.3402848998</v>
      </c>
      <c r="R7" s="118">
        <v>6292606.3402848998</v>
      </c>
      <c r="S7" s="118">
        <v>6292606.3402848998</v>
      </c>
      <c r="T7" s="118">
        <v>6292606.3402848998</v>
      </c>
      <c r="U7" s="118">
        <v>6292606.3402848998</v>
      </c>
      <c r="V7" s="118">
        <v>6292606.3402848998</v>
      </c>
      <c r="W7" s="118">
        <v>6292606.3402848998</v>
      </c>
      <c r="X7" s="118">
        <v>6292606.3402848998</v>
      </c>
      <c r="Y7" s="118">
        <v>16292626.723784899</v>
      </c>
      <c r="Z7" s="118">
        <v>5893808.9504146595</v>
      </c>
      <c r="AA7" s="118">
        <v>5893808.9504146595</v>
      </c>
      <c r="AB7" s="118">
        <v>5893808.9504146595</v>
      </c>
      <c r="AC7" s="118">
        <v>5893808.9504146595</v>
      </c>
      <c r="AD7" s="118">
        <v>5893808.9504146595</v>
      </c>
      <c r="AE7" s="118">
        <v>5893808.9504146595</v>
      </c>
      <c r="AF7" s="118">
        <v>5893808.9504146595</v>
      </c>
      <c r="AG7" s="118">
        <v>5893808.9504146595</v>
      </c>
      <c r="AH7" s="118">
        <v>5893808.9504146595</v>
      </c>
      <c r="AI7" s="118">
        <v>5893808.9504146595</v>
      </c>
      <c r="AJ7" s="118">
        <v>5893808.9504146595</v>
      </c>
      <c r="AK7" s="118">
        <v>9235815.5454387702</v>
      </c>
      <c r="AL7" s="118">
        <v>5558243.9879477797</v>
      </c>
      <c r="AM7" s="118">
        <v>5558243.9879477797</v>
      </c>
      <c r="AN7" s="118">
        <v>5558243.9879477797</v>
      </c>
      <c r="AO7" s="118">
        <v>5558243.9879477797</v>
      </c>
      <c r="AP7" s="118">
        <v>5558243.9879477797</v>
      </c>
      <c r="AQ7" s="118">
        <v>5558243.9879477797</v>
      </c>
      <c r="AR7" s="118">
        <v>5558243.9879477797</v>
      </c>
      <c r="AS7" s="118">
        <v>5558243.9879477797</v>
      </c>
      <c r="AT7" s="118">
        <v>5558243.9879477797</v>
      </c>
      <c r="AU7" s="118">
        <v>5558243.9879477797</v>
      </c>
      <c r="AV7" s="118">
        <v>5558243.9879477797</v>
      </c>
      <c r="AW7" s="118">
        <v>8708499.1325743794</v>
      </c>
      <c r="AX7" s="118">
        <v>5380820.1005858704</v>
      </c>
      <c r="AY7" s="118">
        <v>5380820.1005858704</v>
      </c>
      <c r="AZ7" s="118">
        <v>5380820.1005858704</v>
      </c>
      <c r="BA7" s="118">
        <v>5380820.1005858704</v>
      </c>
      <c r="BB7" s="118">
        <v>5380820.1005858704</v>
      </c>
      <c r="BC7" s="118">
        <v>5380820.1005858704</v>
      </c>
      <c r="BD7" s="118">
        <v>5380820.1005858704</v>
      </c>
      <c r="BE7" s="118">
        <v>5380820.1005858704</v>
      </c>
      <c r="BF7" s="118">
        <v>5380820.1005858704</v>
      </c>
      <c r="BG7" s="118">
        <v>5380820.1005858704</v>
      </c>
      <c r="BH7" s="118">
        <v>5380820.1005858704</v>
      </c>
      <c r="BI7" s="118">
        <v>8430553.8935554009</v>
      </c>
      <c r="BJ7" s="118">
        <v>543915.31511644693</v>
      </c>
      <c r="BK7" s="118">
        <v>3022239.6052219602</v>
      </c>
      <c r="BL7" s="118">
        <v>2850826.8576621898</v>
      </c>
      <c r="BM7" s="118">
        <v>3144334.93054925</v>
      </c>
      <c r="BN7" s="118">
        <v>3533278.1991725201</v>
      </c>
      <c r="BO7" s="118">
        <v>4457973.3131568497</v>
      </c>
      <c r="BP7" s="118">
        <v>4554251.8186876103</v>
      </c>
      <c r="BQ7" s="118">
        <v>4045715.84358167</v>
      </c>
      <c r="BR7" s="118">
        <v>3887082.9983592699</v>
      </c>
      <c r="BS7" s="118">
        <v>3570280.2900697901</v>
      </c>
      <c r="BT7" s="118">
        <v>3139820.64587068</v>
      </c>
      <c r="BU7" s="118">
        <v>5195390.1825517397</v>
      </c>
      <c r="BV7" s="118">
        <v>349405.60090917401</v>
      </c>
      <c r="BW7" s="118">
        <v>1941455.6200315901</v>
      </c>
      <c r="BX7" s="118">
        <v>1831341.8350358699</v>
      </c>
      <c r="BY7" s="118">
        <v>2019888.40051885</v>
      </c>
      <c r="BZ7" s="118">
        <v>2269741.5536035299</v>
      </c>
      <c r="CA7" s="118">
        <v>2863756.17863813</v>
      </c>
      <c r="CB7" s="118">
        <v>2925604.4997732099</v>
      </c>
      <c r="CC7" s="118">
        <v>2598926.2227921998</v>
      </c>
      <c r="CD7" s="118">
        <v>2497022.11553792</v>
      </c>
      <c r="CE7" s="118">
        <v>2293511.3160013501</v>
      </c>
      <c r="CF7" s="118">
        <v>2016988.47049858</v>
      </c>
      <c r="CG7" s="118">
        <v>3337465.1866595801</v>
      </c>
    </row>
    <row r="8" spans="1:101">
      <c r="A8" t="s">
        <v>78</v>
      </c>
      <c r="B8" s="111"/>
      <c r="C8" s="111"/>
      <c r="D8" s="111"/>
      <c r="E8" s="111"/>
      <c r="F8" s="111"/>
      <c r="G8" s="86"/>
      <c r="H8" s="86"/>
      <c r="I8" s="86"/>
      <c r="J8" s="86"/>
      <c r="K8" s="86"/>
      <c r="L8" s="86"/>
      <c r="M8" s="99"/>
      <c r="N8" s="99">
        <v>37729181.922200002</v>
      </c>
      <c r="O8" s="99">
        <f>N9</f>
        <v>39471584.500746489</v>
      </c>
      <c r="P8" s="99">
        <f t="shared" ref="P8:CA8" si="2">O9</f>
        <v>41372034.007623956</v>
      </c>
      <c r="Q8" s="99">
        <f t="shared" si="2"/>
        <v>38941528.898133658</v>
      </c>
      <c r="R8" s="99">
        <f t="shared" si="2"/>
        <v>45125032.856429413</v>
      </c>
      <c r="S8" s="99">
        <f t="shared" si="2"/>
        <v>51518710.413035758</v>
      </c>
      <c r="T8" s="99">
        <f t="shared" si="2"/>
        <v>39193866.723449364</v>
      </c>
      <c r="U8" s="99">
        <f t="shared" si="2"/>
        <v>38567909.099270135</v>
      </c>
      <c r="V8" s="99">
        <f t="shared" si="2"/>
        <v>38189831.806527808</v>
      </c>
      <c r="W8" s="99">
        <f t="shared" si="2"/>
        <v>37961473.793515652</v>
      </c>
      <c r="X8" s="99">
        <f t="shared" si="2"/>
        <v>37823545.959424876</v>
      </c>
      <c r="Y8" s="99">
        <f t="shared" si="2"/>
        <v>37740237.792717539</v>
      </c>
      <c r="Z8" s="99">
        <f t="shared" si="2"/>
        <v>45709927.271122657</v>
      </c>
      <c r="AA8" s="99">
        <f t="shared" si="2"/>
        <v>42185384.76600986</v>
      </c>
      <c r="AB8" s="99">
        <f t="shared" si="2"/>
        <v>40056327.055179566</v>
      </c>
      <c r="AC8" s="99">
        <f t="shared" si="2"/>
        <v>38770234.823501162</v>
      </c>
      <c r="AD8" s="99">
        <f t="shared" si="2"/>
        <v>37993349.716080323</v>
      </c>
      <c r="AE8" s="99">
        <f t="shared" si="2"/>
        <v>37524059.524237216</v>
      </c>
      <c r="AF8" s="99">
        <f t="shared" si="2"/>
        <v>37240577.086414099</v>
      </c>
      <c r="AG8" s="99">
        <f t="shared" si="2"/>
        <v>37069334.870081984</v>
      </c>
      <c r="AH8" s="99">
        <f t="shared" si="2"/>
        <v>36965893.200539716</v>
      </c>
      <c r="AI8" s="99">
        <f t="shared" si="2"/>
        <v>36903407.563371025</v>
      </c>
      <c r="AJ8" s="99">
        <f t="shared" si="2"/>
        <v>36865662.089330874</v>
      </c>
      <c r="AK8" s="99">
        <f t="shared" si="2"/>
        <v>36842861.316624194</v>
      </c>
      <c r="AL8" s="99">
        <f t="shared" si="2"/>
        <v>39509488.383563474</v>
      </c>
      <c r="AM8" s="99">
        <f t="shared" si="2"/>
        <v>38170773.713455737</v>
      </c>
      <c r="AN8" s="99">
        <f t="shared" si="2"/>
        <v>37362101.15897245</v>
      </c>
      <c r="AO8" s="99">
        <f t="shared" si="2"/>
        <v>36873609.238343909</v>
      </c>
      <c r="AP8" s="99">
        <f t="shared" si="2"/>
        <v>36578527.681295365</v>
      </c>
      <c r="AQ8" s="99">
        <f t="shared" si="2"/>
        <v>36400278.826742843</v>
      </c>
      <c r="AR8" s="99">
        <f t="shared" si="2"/>
        <v>36292604.682458535</v>
      </c>
      <c r="AS8" s="99">
        <f t="shared" si="2"/>
        <v>36227562.349499576</v>
      </c>
      <c r="AT8" s="99">
        <f t="shared" si="2"/>
        <v>36188272.461431615</v>
      </c>
      <c r="AU8" s="99">
        <f t="shared" si="2"/>
        <v>36164538.760099493</v>
      </c>
      <c r="AV8" s="99">
        <f t="shared" si="2"/>
        <v>36150202.028522439</v>
      </c>
      <c r="AW8" s="99">
        <f t="shared" si="2"/>
        <v>36141541.690657906</v>
      </c>
      <c r="AX8" s="99">
        <f t="shared" si="2"/>
        <v>38662919.489611439</v>
      </c>
      <c r="AY8" s="99">
        <f t="shared" si="2"/>
        <v>37517090.039042175</v>
      </c>
      <c r="AZ8" s="99">
        <f t="shared" si="2"/>
        <v>36824932.965183079</v>
      </c>
      <c r="BA8" s="99">
        <f t="shared" si="2"/>
        <v>36406824.131747894</v>
      </c>
      <c r="BB8" s="99">
        <f t="shared" si="2"/>
        <v>36154258.632963262</v>
      </c>
      <c r="BC8" s="99">
        <f t="shared" si="2"/>
        <v>36001692.300766379</v>
      </c>
      <c r="BD8" s="99">
        <f t="shared" si="2"/>
        <v>35909532.105363525</v>
      </c>
      <c r="BE8" s="99">
        <f t="shared" si="2"/>
        <v>35853861.227690913</v>
      </c>
      <c r="BF8" s="99">
        <f t="shared" si="2"/>
        <v>35820232.320902117</v>
      </c>
      <c r="BG8" s="99">
        <f t="shared" si="2"/>
        <v>35799918.228164807</v>
      </c>
      <c r="BH8" s="99">
        <f t="shared" si="2"/>
        <v>35787647.16724892</v>
      </c>
      <c r="BI8" s="99">
        <f t="shared" si="2"/>
        <v>35780234.631629013</v>
      </c>
      <c r="BJ8" s="99">
        <f t="shared" si="2"/>
        <v>38221744.724541634</v>
      </c>
      <c r="BK8" s="99">
        <f t="shared" si="2"/>
        <v>33371232.957162321</v>
      </c>
      <c r="BL8" s="99">
        <f t="shared" si="2"/>
        <v>32428900.128395099</v>
      </c>
      <c r="BM8" s="99">
        <f t="shared" si="2"/>
        <v>31722189.812105328</v>
      </c>
      <c r="BN8" s="99">
        <f t="shared" si="2"/>
        <v>31530693.073134724</v>
      </c>
      <c r="BO8" s="99">
        <f t="shared" si="2"/>
        <v>31726961.741772249</v>
      </c>
      <c r="BP8" s="99">
        <f t="shared" si="2"/>
        <v>32587157.232679449</v>
      </c>
      <c r="BQ8" s="99">
        <f t="shared" si="2"/>
        <v>33183990.986142665</v>
      </c>
      <c r="BR8" s="99">
        <f t="shared" si="2"/>
        <v>33136655.46835554</v>
      </c>
      <c r="BS8" s="99">
        <f t="shared" si="2"/>
        <v>32980832.863763135</v>
      </c>
      <c r="BT8" s="99">
        <f t="shared" si="2"/>
        <v>32632619.373346392</v>
      </c>
      <c r="BU8" s="99">
        <f t="shared" si="2"/>
        <v>32077032.376552984</v>
      </c>
      <c r="BV8" s="99">
        <f t="shared" si="2"/>
        <v>33390055.95392786</v>
      </c>
      <c r="BW8" s="99">
        <f t="shared" si="2"/>
        <v>30296568.855705224</v>
      </c>
      <c r="BX8" s="99">
        <f t="shared" si="2"/>
        <v>29704774.206939369</v>
      </c>
      <c r="BY8" s="99">
        <f t="shared" si="2"/>
        <v>29258976.031085666</v>
      </c>
      <c r="BZ8" s="99">
        <f t="shared" si="2"/>
        <v>29140904.936324641</v>
      </c>
      <c r="CA8" s="99">
        <f t="shared" si="2"/>
        <v>29269972.679082677</v>
      </c>
      <c r="CB8" s="99">
        <f t="shared" ref="CB8:CG8" si="3">CA9</f>
        <v>29824357.617351543</v>
      </c>
      <c r="CC8" s="99">
        <f t="shared" si="3"/>
        <v>30208847.339488871</v>
      </c>
      <c r="CD8" s="99">
        <f t="shared" si="3"/>
        <v>30179097.838429295</v>
      </c>
      <c r="CE8" s="99">
        <f t="shared" si="3"/>
        <v>30079396.687002219</v>
      </c>
      <c r="CF8" s="99">
        <f t="shared" si="3"/>
        <v>29855948.153132826</v>
      </c>
      <c r="CG8" s="99">
        <f t="shared" si="3"/>
        <v>29499189.898208071</v>
      </c>
    </row>
    <row r="9" spans="1:101">
      <c r="A9" t="s">
        <v>77</v>
      </c>
      <c r="B9" s="111"/>
      <c r="C9" s="111"/>
      <c r="D9" s="111"/>
      <c r="E9" s="111"/>
      <c r="F9" s="111"/>
      <c r="G9" s="86"/>
      <c r="H9" s="86"/>
      <c r="I9" s="86"/>
      <c r="J9" s="86"/>
      <c r="K9" s="86"/>
      <c r="L9" s="86"/>
      <c r="M9" s="117"/>
      <c r="N9" s="99">
        <f>N8+N7-N11+N10</f>
        <v>39471584.500746489</v>
      </c>
      <c r="O9" s="99">
        <f>O8+O7-O11+O10</f>
        <v>41372034.007623956</v>
      </c>
      <c r="P9" s="99">
        <f>P8+P7-P11+P10</f>
        <v>38941528.898133658</v>
      </c>
      <c r="Q9" s="99">
        <f t="shared" ref="Q9:CB9" si="4">Q8+Q7-Q11+Q10</f>
        <v>45125032.856429413</v>
      </c>
      <c r="R9" s="99">
        <f t="shared" si="4"/>
        <v>51518710.413035758</v>
      </c>
      <c r="S9" s="99">
        <f t="shared" si="4"/>
        <v>39193866.723449364</v>
      </c>
      <c r="T9" s="99">
        <f t="shared" si="4"/>
        <v>38567909.099270135</v>
      </c>
      <c r="U9" s="99">
        <f t="shared" si="4"/>
        <v>38189831.806527808</v>
      </c>
      <c r="V9" s="99">
        <f t="shared" si="4"/>
        <v>37961473.793515652</v>
      </c>
      <c r="W9" s="99">
        <f t="shared" si="4"/>
        <v>37823545.959424876</v>
      </c>
      <c r="X9" s="99">
        <f t="shared" si="4"/>
        <v>37740237.792717539</v>
      </c>
      <c r="Y9" s="99">
        <f t="shared" si="4"/>
        <v>45709927.271122657</v>
      </c>
      <c r="Z9" s="99">
        <f t="shared" si="4"/>
        <v>42185384.76600986</v>
      </c>
      <c r="AA9" s="99">
        <f t="shared" si="4"/>
        <v>40056327.055179566</v>
      </c>
      <c r="AB9" s="99">
        <f t="shared" si="4"/>
        <v>38770234.823501162</v>
      </c>
      <c r="AC9" s="99">
        <f t="shared" si="4"/>
        <v>37993349.716080323</v>
      </c>
      <c r="AD9" s="99">
        <f t="shared" si="4"/>
        <v>37524059.524237216</v>
      </c>
      <c r="AE9" s="99">
        <f t="shared" si="4"/>
        <v>37240577.086414099</v>
      </c>
      <c r="AF9" s="99">
        <f t="shared" si="4"/>
        <v>37069334.870081984</v>
      </c>
      <c r="AG9" s="99">
        <f t="shared" si="4"/>
        <v>36965893.200539716</v>
      </c>
      <c r="AH9" s="99">
        <f t="shared" si="4"/>
        <v>36903407.563371025</v>
      </c>
      <c r="AI9" s="99">
        <f t="shared" si="4"/>
        <v>36865662.089330874</v>
      </c>
      <c r="AJ9" s="99">
        <f t="shared" si="4"/>
        <v>36842861.316624194</v>
      </c>
      <c r="AK9" s="99">
        <f t="shared" si="4"/>
        <v>39509488.383563474</v>
      </c>
      <c r="AL9" s="99">
        <f t="shared" si="4"/>
        <v>38170773.713455737</v>
      </c>
      <c r="AM9" s="99">
        <f t="shared" si="4"/>
        <v>37362101.15897245</v>
      </c>
      <c r="AN9" s="99">
        <f t="shared" si="4"/>
        <v>36873609.238343909</v>
      </c>
      <c r="AO9" s="99">
        <f t="shared" si="4"/>
        <v>36578527.681295365</v>
      </c>
      <c r="AP9" s="99">
        <f t="shared" si="4"/>
        <v>36400278.826742843</v>
      </c>
      <c r="AQ9" s="99">
        <f t="shared" si="4"/>
        <v>36292604.682458535</v>
      </c>
      <c r="AR9" s="99">
        <f t="shared" si="4"/>
        <v>36227562.349499576</v>
      </c>
      <c r="AS9" s="99">
        <f t="shared" si="4"/>
        <v>36188272.461431615</v>
      </c>
      <c r="AT9" s="99">
        <f t="shared" si="4"/>
        <v>36164538.760099493</v>
      </c>
      <c r="AU9" s="99">
        <f t="shared" si="4"/>
        <v>36150202.028522439</v>
      </c>
      <c r="AV9" s="99">
        <f t="shared" si="4"/>
        <v>36141541.690657906</v>
      </c>
      <c r="AW9" s="99">
        <f t="shared" si="4"/>
        <v>38662919.489611439</v>
      </c>
      <c r="AX9" s="99">
        <f t="shared" si="4"/>
        <v>37517090.039042175</v>
      </c>
      <c r="AY9" s="99">
        <f t="shared" si="4"/>
        <v>36824932.965183079</v>
      </c>
      <c r="AZ9" s="99">
        <f t="shared" si="4"/>
        <v>36406824.131747894</v>
      </c>
      <c r="BA9" s="99">
        <f t="shared" si="4"/>
        <v>36154258.632963262</v>
      </c>
      <c r="BB9" s="99">
        <f t="shared" si="4"/>
        <v>36001692.300766379</v>
      </c>
      <c r="BC9" s="99">
        <f t="shared" si="4"/>
        <v>35909532.105363525</v>
      </c>
      <c r="BD9" s="99">
        <f t="shared" si="4"/>
        <v>35853861.227690913</v>
      </c>
      <c r="BE9" s="99">
        <f t="shared" si="4"/>
        <v>35820232.320902117</v>
      </c>
      <c r="BF9" s="99">
        <f t="shared" si="4"/>
        <v>35799918.228164807</v>
      </c>
      <c r="BG9" s="99">
        <f t="shared" si="4"/>
        <v>35787647.16724892</v>
      </c>
      <c r="BH9" s="99">
        <f t="shared" si="4"/>
        <v>35780234.631629013</v>
      </c>
      <c r="BI9" s="99">
        <f t="shared" si="4"/>
        <v>38221744.724541634</v>
      </c>
      <c r="BJ9" s="99">
        <f t="shared" si="4"/>
        <v>33371232.957162321</v>
      </c>
      <c r="BK9" s="99">
        <f t="shared" si="4"/>
        <v>32428900.128395099</v>
      </c>
      <c r="BL9" s="99">
        <f t="shared" si="4"/>
        <v>31722189.812105328</v>
      </c>
      <c r="BM9" s="99">
        <f t="shared" si="4"/>
        <v>31530693.073134724</v>
      </c>
      <c r="BN9" s="99">
        <f t="shared" si="4"/>
        <v>31726961.741772249</v>
      </c>
      <c r="BO9" s="99">
        <f t="shared" si="4"/>
        <v>32587157.232679449</v>
      </c>
      <c r="BP9" s="99">
        <f t="shared" si="4"/>
        <v>33183990.986142665</v>
      </c>
      <c r="BQ9" s="99">
        <f t="shared" si="4"/>
        <v>33136655.46835554</v>
      </c>
      <c r="BR9" s="99">
        <f t="shared" si="4"/>
        <v>32980832.863763135</v>
      </c>
      <c r="BS9" s="99">
        <f t="shared" si="4"/>
        <v>32632619.373346392</v>
      </c>
      <c r="BT9" s="99">
        <f t="shared" si="4"/>
        <v>32077032.376552984</v>
      </c>
      <c r="BU9" s="99">
        <f t="shared" si="4"/>
        <v>33390055.95392786</v>
      </c>
      <c r="BV9" s="99">
        <f t="shared" si="4"/>
        <v>30296568.855705224</v>
      </c>
      <c r="BW9" s="99">
        <f t="shared" si="4"/>
        <v>29704774.206939369</v>
      </c>
      <c r="BX9" s="99">
        <f t="shared" si="4"/>
        <v>29258976.031085666</v>
      </c>
      <c r="BY9" s="99">
        <f t="shared" si="4"/>
        <v>29140904.936324641</v>
      </c>
      <c r="BZ9" s="99">
        <f t="shared" si="4"/>
        <v>29269972.679082677</v>
      </c>
      <c r="CA9" s="99">
        <f t="shared" si="4"/>
        <v>29824357.617351543</v>
      </c>
      <c r="CB9" s="99">
        <f t="shared" si="4"/>
        <v>30208847.339488871</v>
      </c>
      <c r="CC9" s="99">
        <f>CC8+CC7-CC11+CC10</f>
        <v>30179097.838429295</v>
      </c>
      <c r="CD9" s="99">
        <f>CD8+CD7-CD11+CD10</f>
        <v>30079396.687002219</v>
      </c>
      <c r="CE9" s="99">
        <f>CE8+CE7-CE11+CE10</f>
        <v>29855948.153132826</v>
      </c>
      <c r="CF9" s="99">
        <f>CF8+CF7-CF11+CF10</f>
        <v>29499189.898208071</v>
      </c>
      <c r="CG9" s="99">
        <f>CG8+CG7-CG11+CG10</f>
        <v>30342750.390372638</v>
      </c>
    </row>
    <row r="10" spans="1:101">
      <c r="A10" t="s">
        <v>76</v>
      </c>
      <c r="B10" s="111"/>
      <c r="C10" s="111"/>
      <c r="D10" s="111"/>
      <c r="E10" s="111"/>
      <c r="F10" s="111"/>
      <c r="G10" s="86"/>
      <c r="H10" s="86"/>
      <c r="I10" s="86"/>
      <c r="J10" s="86"/>
      <c r="K10" s="86"/>
      <c r="L10" s="86"/>
      <c r="M10" s="99"/>
      <c r="N10" s="99">
        <v>188562.10854649098</v>
      </c>
      <c r="O10" s="99">
        <v>177692.23659254299</v>
      </c>
      <c r="P10" s="99">
        <v>138774.85022481502</v>
      </c>
      <c r="Q10" s="99">
        <v>115268.81801087501</v>
      </c>
      <c r="R10" s="99">
        <v>101071.216321443</v>
      </c>
      <c r="S10" s="99">
        <v>92495.890128694504</v>
      </c>
      <c r="T10" s="99">
        <v>87316.408345741496</v>
      </c>
      <c r="U10" s="99">
        <v>84188.010552240899</v>
      </c>
      <c r="V10" s="99">
        <v>82298.463843805803</v>
      </c>
      <c r="W10" s="99">
        <v>81157.180989439905</v>
      </c>
      <c r="X10" s="99">
        <v>80467.848173344406</v>
      </c>
      <c r="Y10" s="99">
        <v>105040.437710233</v>
      </c>
      <c r="Z10" s="99">
        <v>120912.97088563601</v>
      </c>
      <c r="AA10" s="99">
        <v>102997.711182368</v>
      </c>
      <c r="AB10" s="99">
        <v>92175.704707077108</v>
      </c>
      <c r="AC10" s="99">
        <v>85638.494189839403</v>
      </c>
      <c r="AD10" s="99">
        <v>81689.584951589088</v>
      </c>
      <c r="AE10" s="99">
        <v>79304.181555014991</v>
      </c>
      <c r="AF10" s="99">
        <v>77863.239507203296</v>
      </c>
      <c r="AG10" s="99">
        <v>76992.814828453396</v>
      </c>
      <c r="AH10" s="99">
        <v>76467.020524284497</v>
      </c>
      <c r="AI10" s="99">
        <v>76149.405850613402</v>
      </c>
      <c r="AJ10" s="99">
        <v>75957.545497369894</v>
      </c>
      <c r="AK10" s="99">
        <v>84335.3636773568</v>
      </c>
      <c r="AL10" s="99">
        <v>88543.283329216691</v>
      </c>
      <c r="AM10" s="99">
        <v>81738.592805903609</v>
      </c>
      <c r="AN10" s="99">
        <v>77628.107882695098</v>
      </c>
      <c r="AO10" s="99">
        <v>75145.102043408508</v>
      </c>
      <c r="AP10" s="99">
        <v>73645.201639171399</v>
      </c>
      <c r="AQ10" s="99">
        <v>72739.162198169899</v>
      </c>
      <c r="AR10" s="99">
        <v>72191.854212698701</v>
      </c>
      <c r="AS10" s="99">
        <v>71861.243846963</v>
      </c>
      <c r="AT10" s="99">
        <v>71661.533232768707</v>
      </c>
      <c r="AU10" s="99">
        <v>71540.894760550509</v>
      </c>
      <c r="AV10" s="99">
        <v>71468.0211126582</v>
      </c>
      <c r="AW10" s="99">
        <v>79430.378576385701</v>
      </c>
      <c r="AX10" s="99">
        <v>83789.248138158393</v>
      </c>
      <c r="AY10" s="99">
        <v>77964.993741219398</v>
      </c>
      <c r="AZ10" s="99">
        <v>74446.75734155839</v>
      </c>
      <c r="BA10" s="99">
        <v>72321.508937160892</v>
      </c>
      <c r="BB10" s="99">
        <v>71037.717779514613</v>
      </c>
      <c r="BC10" s="99">
        <v>70262.222673605793</v>
      </c>
      <c r="BD10" s="99">
        <v>69793.772134975297</v>
      </c>
      <c r="BE10" s="99">
        <v>69510.796903447394</v>
      </c>
      <c r="BF10" s="99">
        <v>69339.861073397304</v>
      </c>
      <c r="BG10" s="99">
        <v>69236.604481514194</v>
      </c>
      <c r="BH10" s="99">
        <v>69174.230643541203</v>
      </c>
      <c r="BI10" s="99">
        <v>76887.455529697196</v>
      </c>
      <c r="BJ10" s="99">
        <v>69253.755060043404</v>
      </c>
      <c r="BK10" s="99">
        <v>50897.254529995203</v>
      </c>
      <c r="BL10" s="99">
        <v>45671.728302958596</v>
      </c>
      <c r="BM10" s="99">
        <v>42825.468919969397</v>
      </c>
      <c r="BN10" s="99">
        <v>42840.590321554802</v>
      </c>
      <c r="BO10" s="99">
        <v>46188.338493076495</v>
      </c>
      <c r="BP10" s="99">
        <v>50805.406610935701</v>
      </c>
      <c r="BQ10" s="99">
        <v>52546.6693855591</v>
      </c>
      <c r="BR10" s="99">
        <v>51902.897207789305</v>
      </c>
      <c r="BS10" s="99">
        <v>50305.695920643804</v>
      </c>
      <c r="BT10" s="99">
        <v>47441.711940551002</v>
      </c>
      <c r="BU10" s="99">
        <v>49841.894573133701</v>
      </c>
      <c r="BV10" s="99">
        <v>44199.920406259895</v>
      </c>
      <c r="BW10" s="99">
        <v>32521.913993491398</v>
      </c>
      <c r="BX10" s="99">
        <v>29233.965746481001</v>
      </c>
      <c r="BY10" s="99">
        <v>27447.163702490001</v>
      </c>
      <c r="BZ10" s="99">
        <v>27482.010136126399</v>
      </c>
      <c r="CA10" s="99">
        <v>29647.750869078001</v>
      </c>
      <c r="CB10" s="99">
        <v>32622.878704003695</v>
      </c>
      <c r="CC10" s="99">
        <v>33746.987757537499</v>
      </c>
      <c r="CD10" s="99">
        <v>33336.7815226651</v>
      </c>
      <c r="CE10" s="99">
        <v>32312.777292795803</v>
      </c>
      <c r="CF10" s="99">
        <v>30474.2045416603</v>
      </c>
      <c r="CG10" s="99">
        <v>32016.7947799459</v>
      </c>
    </row>
    <row r="11" spans="1:101" s="113" customFormat="1">
      <c r="A11" s="112" t="s">
        <v>12</v>
      </c>
      <c r="B11" s="116"/>
      <c r="C11" s="116"/>
      <c r="D11" s="115"/>
      <c r="E11" s="115"/>
      <c r="F11" s="115"/>
      <c r="G11" s="114"/>
      <c r="H11" s="114"/>
      <c r="I11" s="114"/>
      <c r="J11" s="114"/>
      <c r="K11" s="114"/>
      <c r="L11" s="114"/>
      <c r="M11" s="114"/>
      <c r="N11" s="114">
        <v>4738765.5300000012</v>
      </c>
      <c r="O11" s="114">
        <v>4569849.0699999779</v>
      </c>
      <c r="P11" s="114">
        <v>8861886.3000000119</v>
      </c>
      <c r="Q11" s="114">
        <v>224371.20000001788</v>
      </c>
      <c r="R11" s="114">
        <v>0</v>
      </c>
      <c r="S11" s="114">
        <v>18709945.919999987</v>
      </c>
      <c r="T11" s="114">
        <v>7005880.3728098692</v>
      </c>
      <c r="U11" s="114">
        <v>6754871.6435794691</v>
      </c>
      <c r="V11" s="114">
        <v>6603262.8171408596</v>
      </c>
      <c r="W11" s="114">
        <v>6511691.3553651096</v>
      </c>
      <c r="X11" s="114">
        <v>6456382.3551655803</v>
      </c>
      <c r="Y11" s="114">
        <v>8427977.68309002</v>
      </c>
      <c r="Z11" s="114">
        <v>9539264.4264130909</v>
      </c>
      <c r="AA11" s="114">
        <v>8125864.3724273192</v>
      </c>
      <c r="AB11" s="114">
        <v>7272076.8868001401</v>
      </c>
      <c r="AC11" s="114">
        <v>6756332.5520253312</v>
      </c>
      <c r="AD11" s="114">
        <v>6444788.7272093492</v>
      </c>
      <c r="AE11" s="114">
        <v>6256595.5697927894</v>
      </c>
      <c r="AF11" s="114">
        <v>6142914.4062539795</v>
      </c>
      <c r="AG11" s="114">
        <v>6074243.43478538</v>
      </c>
      <c r="AH11" s="114">
        <v>6032761.6081076302</v>
      </c>
      <c r="AI11" s="114">
        <v>6007703.8303054199</v>
      </c>
      <c r="AJ11" s="114">
        <v>5992567.2686187103</v>
      </c>
      <c r="AK11" s="114">
        <v>6653523.84217685</v>
      </c>
      <c r="AL11" s="114">
        <v>6985501.941384729</v>
      </c>
      <c r="AM11" s="114">
        <v>6448655.1352369692</v>
      </c>
      <c r="AN11" s="114">
        <v>6124364.0164590096</v>
      </c>
      <c r="AO11" s="114">
        <v>5928470.6470397301</v>
      </c>
      <c r="AP11" s="114">
        <v>5810138.04413947</v>
      </c>
      <c r="AQ11" s="114">
        <v>5738657.2944302596</v>
      </c>
      <c r="AR11" s="114">
        <v>5695478.1751194391</v>
      </c>
      <c r="AS11" s="114">
        <v>5669395.1198627008</v>
      </c>
      <c r="AT11" s="114">
        <v>5653639.2225126699</v>
      </c>
      <c r="AU11" s="114">
        <v>5644121.6142853796</v>
      </c>
      <c r="AV11" s="114">
        <v>5638372.3469249699</v>
      </c>
      <c r="AW11" s="114">
        <v>6266551.7121972302</v>
      </c>
      <c r="AX11" s="114">
        <v>6610438.7992932908</v>
      </c>
      <c r="AY11" s="114">
        <v>6150942.1681861896</v>
      </c>
      <c r="AZ11" s="114">
        <v>5873375.6913626101</v>
      </c>
      <c r="BA11" s="114">
        <v>5705707.1083076596</v>
      </c>
      <c r="BB11" s="114">
        <v>5604424.1505622696</v>
      </c>
      <c r="BC11" s="114">
        <v>5543242.5186623298</v>
      </c>
      <c r="BD11" s="114">
        <v>5506284.7503934605</v>
      </c>
      <c r="BE11" s="114">
        <v>5483959.8042781102</v>
      </c>
      <c r="BF11" s="114">
        <v>5470474.05439658</v>
      </c>
      <c r="BG11" s="114">
        <v>5462327.7659832695</v>
      </c>
      <c r="BH11" s="114">
        <v>5457406.86684932</v>
      </c>
      <c r="BI11" s="114">
        <v>6065931.2561724801</v>
      </c>
      <c r="BJ11" s="114">
        <v>5463680.837555808</v>
      </c>
      <c r="BK11" s="114">
        <v>4015469.688519171</v>
      </c>
      <c r="BL11" s="114">
        <v>3603208.9022549191</v>
      </c>
      <c r="BM11" s="114">
        <v>3378657.1384398234</v>
      </c>
      <c r="BN11" s="114">
        <v>3379850.1208565552</v>
      </c>
      <c r="BO11" s="114">
        <v>3643966.1607427252</v>
      </c>
      <c r="BP11" s="114">
        <v>4008223.4718353292</v>
      </c>
      <c r="BQ11" s="114">
        <v>4145598.0307543552</v>
      </c>
      <c r="BR11" s="114">
        <v>4094808.5001594611</v>
      </c>
      <c r="BS11" s="114">
        <v>3968799.4764071763</v>
      </c>
      <c r="BT11" s="114">
        <v>3742849.3546046382</v>
      </c>
      <c r="BU11" s="114">
        <v>3932208.49975</v>
      </c>
      <c r="BV11" s="114">
        <v>3487092.6195380669</v>
      </c>
      <c r="BW11" s="114">
        <v>2565772.1827909383</v>
      </c>
      <c r="BX11" s="114">
        <v>2306373.9766360503</v>
      </c>
      <c r="BY11" s="114">
        <v>2165406.6589823668</v>
      </c>
      <c r="BZ11" s="114">
        <v>2168155.8209816208</v>
      </c>
      <c r="CA11" s="114">
        <v>2339018.9912383412</v>
      </c>
      <c r="CB11" s="114">
        <v>2573737.6563398819</v>
      </c>
      <c r="CC11" s="114">
        <v>2662422.7116093165</v>
      </c>
      <c r="CD11" s="114">
        <v>2630060.0484876586</v>
      </c>
      <c r="CE11" s="114">
        <v>2549272.6271635387</v>
      </c>
      <c r="CF11" s="114">
        <v>2404220.9299649978</v>
      </c>
      <c r="CG11" s="114">
        <v>2525921.4892749549</v>
      </c>
    </row>
    <row r="12" spans="1:101" s="83" customFormat="1">
      <c r="A12" t="s">
        <v>75</v>
      </c>
      <c r="B12" s="111"/>
      <c r="D12" s="604"/>
      <c r="E12" s="329" t="s">
        <v>537</v>
      </c>
      <c r="F12" s="330"/>
      <c r="G12" s="330"/>
      <c r="H12" s="330"/>
      <c r="I12" s="330"/>
      <c r="J12" s="330"/>
      <c r="K12" s="331">
        <f>AMI!D30</f>
        <v>91861821.299999997</v>
      </c>
      <c r="L12" s="332" t="s">
        <v>242</v>
      </c>
      <c r="M12" s="108">
        <f>B36</f>
        <v>91861821.299999997</v>
      </c>
      <c r="N12" s="110">
        <f t="shared" ref="N12:BY12" si="5">M12+N11</f>
        <v>96600586.829999998</v>
      </c>
      <c r="O12" s="110">
        <f t="shared" si="5"/>
        <v>101170435.89999998</v>
      </c>
      <c r="P12" s="110">
        <f t="shared" si="5"/>
        <v>110032322.19999999</v>
      </c>
      <c r="Q12" s="110">
        <f t="shared" si="5"/>
        <v>110256693.40000001</v>
      </c>
      <c r="R12" s="110">
        <f t="shared" si="5"/>
        <v>110256693.40000001</v>
      </c>
      <c r="S12" s="110">
        <f t="shared" si="5"/>
        <v>128966639.31999999</v>
      </c>
      <c r="T12" s="110">
        <f t="shared" si="5"/>
        <v>135972519.69280985</v>
      </c>
      <c r="U12" s="110">
        <f t="shared" si="5"/>
        <v>142727391.33638933</v>
      </c>
      <c r="V12" s="110">
        <f t="shared" si="5"/>
        <v>149330654.15353018</v>
      </c>
      <c r="W12" s="110">
        <f t="shared" si="5"/>
        <v>155842345.50889528</v>
      </c>
      <c r="X12" s="110">
        <f t="shared" si="5"/>
        <v>162298727.86406085</v>
      </c>
      <c r="Y12" s="110">
        <f t="shared" si="5"/>
        <v>170726705.54715088</v>
      </c>
      <c r="Z12" s="110">
        <f t="shared" si="5"/>
        <v>180265969.97356397</v>
      </c>
      <c r="AA12" s="110">
        <f t="shared" si="5"/>
        <v>188391834.34599128</v>
      </c>
      <c r="AB12" s="110">
        <f t="shared" si="5"/>
        <v>195663911.23279142</v>
      </c>
      <c r="AC12" s="110">
        <f t="shared" si="5"/>
        <v>202420243.78481674</v>
      </c>
      <c r="AD12" s="110">
        <f t="shared" si="5"/>
        <v>208865032.5120261</v>
      </c>
      <c r="AE12" s="110">
        <f t="shared" si="5"/>
        <v>215121628.08181888</v>
      </c>
      <c r="AF12" s="110">
        <f t="shared" si="5"/>
        <v>221264542.48807287</v>
      </c>
      <c r="AG12" s="110">
        <f t="shared" si="5"/>
        <v>227338785.92285824</v>
      </c>
      <c r="AH12" s="110">
        <f t="shared" si="5"/>
        <v>233371547.53096586</v>
      </c>
      <c r="AI12" s="110">
        <f t="shared" si="5"/>
        <v>239379251.36127129</v>
      </c>
      <c r="AJ12" s="110">
        <f t="shared" si="5"/>
        <v>245371818.62988999</v>
      </c>
      <c r="AK12" s="110">
        <f t="shared" si="5"/>
        <v>252025342.47206685</v>
      </c>
      <c r="AL12" s="110">
        <f t="shared" si="5"/>
        <v>259010844.41345158</v>
      </c>
      <c r="AM12" s="110">
        <f t="shared" si="5"/>
        <v>265459499.54868856</v>
      </c>
      <c r="AN12" s="110">
        <f t="shared" si="5"/>
        <v>271583863.56514758</v>
      </c>
      <c r="AO12" s="110">
        <f t="shared" si="5"/>
        <v>277512334.21218729</v>
      </c>
      <c r="AP12" s="110">
        <f t="shared" si="5"/>
        <v>283322472.25632674</v>
      </c>
      <c r="AQ12" s="110">
        <f t="shared" si="5"/>
        <v>289061129.55075699</v>
      </c>
      <c r="AR12" s="110">
        <f t="shared" si="5"/>
        <v>294756607.72587645</v>
      </c>
      <c r="AS12" s="110">
        <f t="shared" si="5"/>
        <v>300426002.84573913</v>
      </c>
      <c r="AT12" s="110">
        <f t="shared" si="5"/>
        <v>306079642.06825179</v>
      </c>
      <c r="AU12" s="110">
        <f t="shared" si="5"/>
        <v>311723763.6825372</v>
      </c>
      <c r="AV12" s="110">
        <f t="shared" si="5"/>
        <v>317362136.02946216</v>
      </c>
      <c r="AW12" s="110">
        <f t="shared" si="5"/>
        <v>323628687.7416594</v>
      </c>
      <c r="AX12" s="110">
        <f t="shared" si="5"/>
        <v>330239126.54095268</v>
      </c>
      <c r="AY12" s="110">
        <f t="shared" si="5"/>
        <v>336390068.70913887</v>
      </c>
      <c r="AZ12" s="110">
        <f t="shared" si="5"/>
        <v>342263444.40050149</v>
      </c>
      <c r="BA12" s="110">
        <f t="shared" si="5"/>
        <v>347969151.50880915</v>
      </c>
      <c r="BB12" s="110">
        <f t="shared" si="5"/>
        <v>353573575.65937144</v>
      </c>
      <c r="BC12" s="110">
        <f t="shared" si="5"/>
        <v>359116818.17803377</v>
      </c>
      <c r="BD12" s="110">
        <f t="shared" si="5"/>
        <v>364623102.92842722</v>
      </c>
      <c r="BE12" s="110">
        <f t="shared" si="5"/>
        <v>370107062.73270535</v>
      </c>
      <c r="BF12" s="110">
        <f t="shared" si="5"/>
        <v>375577536.78710192</v>
      </c>
      <c r="BG12" s="110">
        <f t="shared" si="5"/>
        <v>381039864.55308521</v>
      </c>
      <c r="BH12" s="110">
        <f t="shared" si="5"/>
        <v>386497271.41993451</v>
      </c>
      <c r="BI12" s="110">
        <f t="shared" si="5"/>
        <v>392563202.67610699</v>
      </c>
      <c r="BJ12" s="110">
        <f t="shared" si="5"/>
        <v>398026883.51366282</v>
      </c>
      <c r="BK12" s="110">
        <f t="shared" si="5"/>
        <v>402042353.20218199</v>
      </c>
      <c r="BL12" s="110">
        <f t="shared" si="5"/>
        <v>405645562.10443693</v>
      </c>
      <c r="BM12" s="110">
        <f t="shared" si="5"/>
        <v>409024219.24287677</v>
      </c>
      <c r="BN12" s="110">
        <f t="shared" si="5"/>
        <v>412404069.36373335</v>
      </c>
      <c r="BO12" s="110">
        <f t="shared" si="5"/>
        <v>416048035.52447605</v>
      </c>
      <c r="BP12" s="110">
        <f t="shared" si="5"/>
        <v>420056258.99631137</v>
      </c>
      <c r="BQ12" s="110">
        <f t="shared" si="5"/>
        <v>424201857.02706569</v>
      </c>
      <c r="BR12" s="110">
        <f t="shared" si="5"/>
        <v>428296665.52722514</v>
      </c>
      <c r="BS12" s="110">
        <f t="shared" si="5"/>
        <v>432265465.00363231</v>
      </c>
      <c r="BT12" s="110">
        <f t="shared" si="5"/>
        <v>436008314.35823697</v>
      </c>
      <c r="BU12" s="110">
        <f t="shared" si="5"/>
        <v>439940522.85798699</v>
      </c>
      <c r="BV12" s="110">
        <f t="shared" si="5"/>
        <v>443427615.47752506</v>
      </c>
      <c r="BW12" s="110">
        <f t="shared" si="5"/>
        <v>445993387.66031599</v>
      </c>
      <c r="BX12" s="110">
        <f t="shared" si="5"/>
        <v>448299761.63695204</v>
      </c>
      <c r="BY12" s="110">
        <f t="shared" si="5"/>
        <v>450465168.29593444</v>
      </c>
      <c r="BZ12" s="110">
        <f t="shared" ref="BZ12:CG12" si="6">BY12+BZ11</f>
        <v>452633324.11691606</v>
      </c>
      <c r="CA12" s="110">
        <f t="shared" si="6"/>
        <v>454972343.10815442</v>
      </c>
      <c r="CB12" s="110">
        <f t="shared" si="6"/>
        <v>457546080.7644943</v>
      </c>
      <c r="CC12" s="110">
        <f t="shared" si="6"/>
        <v>460208503.4761036</v>
      </c>
      <c r="CD12" s="110">
        <f t="shared" si="6"/>
        <v>462838563.52459127</v>
      </c>
      <c r="CE12" s="110">
        <f t="shared" si="6"/>
        <v>465387836.1517548</v>
      </c>
      <c r="CF12" s="110">
        <f t="shared" si="6"/>
        <v>467792057.08171982</v>
      </c>
      <c r="CG12" s="110">
        <f t="shared" si="6"/>
        <v>470317978.57099479</v>
      </c>
      <c r="CP12" s="110">
        <f t="shared" ref="CP12:CU12" si="7">AVERAGEIF($B$5:$CG$5,CP$5,$B12:$CG12)</f>
        <v>131181809.59606968</v>
      </c>
      <c r="CQ12" s="110">
        <f t="shared" si="7"/>
        <v>217456659.02801111</v>
      </c>
      <c r="CR12" s="110">
        <f t="shared" si="7"/>
        <v>291660581.97000712</v>
      </c>
      <c r="CS12" s="110">
        <f t="shared" si="7"/>
        <v>361663352.17451406</v>
      </c>
      <c r="CT12" s="110">
        <f t="shared" si="7"/>
        <v>418663350.56015223</v>
      </c>
      <c r="CU12" s="110">
        <f t="shared" si="7"/>
        <v>456656884.98878795</v>
      </c>
      <c r="CW12" s="80">
        <f>AVERAGE(AD12:AO12)</f>
        <v>243025374.22820377</v>
      </c>
    </row>
    <row r="13" spans="1:101" s="97" customFormat="1">
      <c r="A13" s="1" t="s">
        <v>74</v>
      </c>
      <c r="B13" s="109"/>
      <c r="C13" s="109"/>
      <c r="D13" s="604"/>
      <c r="E13" s="604"/>
      <c r="F13" s="604"/>
      <c r="G13" s="108"/>
      <c r="H13" s="108"/>
      <c r="I13" s="108"/>
      <c r="J13" s="108"/>
      <c r="K13" s="108"/>
      <c r="L13" s="108"/>
      <c r="M13" s="108">
        <f t="shared" ref="M13:BX13" si="8">M12*$B$2/12</f>
        <v>657842.85390612169</v>
      </c>
      <c r="N13" s="108">
        <f t="shared" si="8"/>
        <v>691778.20371882082</v>
      </c>
      <c r="O13" s="108">
        <f t="shared" si="8"/>
        <v>724503.90533877152</v>
      </c>
      <c r="P13" s="108">
        <f>P12*$B$2/12</f>
        <v>787965.83644445892</v>
      </c>
      <c r="Q13" s="108">
        <f t="shared" si="8"/>
        <v>789572.60831609776</v>
      </c>
      <c r="R13" s="108">
        <f t="shared" si="8"/>
        <v>789572.60831609776</v>
      </c>
      <c r="S13" s="108">
        <f t="shared" si="8"/>
        <v>923558.67615429312</v>
      </c>
      <c r="T13" s="108">
        <f t="shared" si="8"/>
        <v>973729.33762553614</v>
      </c>
      <c r="U13" s="108">
        <f t="shared" si="8"/>
        <v>1022102.469976896</v>
      </c>
      <c r="V13" s="108">
        <f t="shared" si="8"/>
        <v>1069389.8979338694</v>
      </c>
      <c r="W13" s="108">
        <f t="shared" si="8"/>
        <v>1116021.5623658176</v>
      </c>
      <c r="X13" s="108">
        <f t="shared" si="8"/>
        <v>1162257.1467938747</v>
      </c>
      <c r="Y13" s="108">
        <f t="shared" si="8"/>
        <v>1222611.7621633508</v>
      </c>
      <c r="Z13" s="108">
        <f t="shared" si="8"/>
        <v>1290924.5481023851</v>
      </c>
      <c r="AA13" s="108">
        <f t="shared" si="8"/>
        <v>1349115.6631223492</v>
      </c>
      <c r="AB13" s="108">
        <f t="shared" si="8"/>
        <v>1401192.6168049269</v>
      </c>
      <c r="AC13" s="108">
        <f t="shared" si="8"/>
        <v>1449576.211045325</v>
      </c>
      <c r="AD13" s="108">
        <f t="shared" si="8"/>
        <v>1495728.7709350714</v>
      </c>
      <c r="AE13" s="108">
        <f t="shared" si="8"/>
        <v>1540533.6379312025</v>
      </c>
      <c r="AF13" s="108">
        <f t="shared" si="8"/>
        <v>1584524.4089296777</v>
      </c>
      <c r="AG13" s="108">
        <f t="shared" si="8"/>
        <v>1628023.4118877186</v>
      </c>
      <c r="AH13" s="108">
        <f t="shared" si="8"/>
        <v>1671225.3542948067</v>
      </c>
      <c r="AI13" s="108">
        <f t="shared" si="8"/>
        <v>1714247.8524036144</v>
      </c>
      <c r="AJ13" s="108">
        <f t="shared" si="8"/>
        <v>1757161.9542407452</v>
      </c>
      <c r="AK13" s="108">
        <f t="shared" si="8"/>
        <v>1804809.3125331076</v>
      </c>
      <c r="AL13" s="108">
        <f t="shared" si="8"/>
        <v>1854834.0395421647</v>
      </c>
      <c r="AM13" s="108">
        <f t="shared" si="8"/>
        <v>1901014.2876363818</v>
      </c>
      <c r="AN13" s="108">
        <f t="shared" si="8"/>
        <v>1944872.2151837794</v>
      </c>
      <c r="AO13" s="108">
        <f t="shared" si="8"/>
        <v>1987327.3069134625</v>
      </c>
      <c r="AP13" s="108">
        <f t="shared" si="8"/>
        <v>2028934.9926577166</v>
      </c>
      <c r="AQ13" s="108">
        <f t="shared" si="8"/>
        <v>2070030.7889170619</v>
      </c>
      <c r="AR13" s="108">
        <f t="shared" si="8"/>
        <v>2110817.3699368811</v>
      </c>
      <c r="AS13" s="108">
        <f t="shared" si="8"/>
        <v>2151417.1644194224</v>
      </c>
      <c r="AT13" s="108">
        <f t="shared" si="8"/>
        <v>2191904.127430391</v>
      </c>
      <c r="AU13" s="108">
        <f t="shared" si="8"/>
        <v>2232322.9327402604</v>
      </c>
      <c r="AV13" s="108">
        <f t="shared" si="8"/>
        <v>2272700.5662728376</v>
      </c>
      <c r="AW13" s="108">
        <f t="shared" si="8"/>
        <v>2317576.7314104661</v>
      </c>
      <c r="AX13" s="108">
        <f t="shared" si="8"/>
        <v>2364915.5481654401</v>
      </c>
      <c r="AY13" s="108">
        <f t="shared" si="8"/>
        <v>2408963.8077456267</v>
      </c>
      <c r="AZ13" s="108">
        <f t="shared" si="8"/>
        <v>2451024.3522916646</v>
      </c>
      <c r="BA13" s="108">
        <f t="shared" si="8"/>
        <v>2491884.1849682187</v>
      </c>
      <c r="BB13" s="108">
        <f t="shared" si="8"/>
        <v>2532018.7079455713</v>
      </c>
      <c r="BC13" s="108">
        <f t="shared" si="8"/>
        <v>2571715.0957023702</v>
      </c>
      <c r="BD13" s="108">
        <f t="shared" si="8"/>
        <v>2611146.8206927674</v>
      </c>
      <c r="BE13" s="108">
        <f t="shared" si="8"/>
        <v>2650418.6717980402</v>
      </c>
      <c r="BF13" s="108">
        <f t="shared" si="8"/>
        <v>2689593.9484607033</v>
      </c>
      <c r="BG13" s="108">
        <f t="shared" si="8"/>
        <v>2728710.8877472654</v>
      </c>
      <c r="BH13" s="108">
        <f t="shared" si="8"/>
        <v>2767792.5873849257</v>
      </c>
      <c r="BI13" s="108">
        <f t="shared" si="8"/>
        <v>2811232.0649903934</v>
      </c>
      <c r="BJ13" s="108">
        <f t="shared" si="8"/>
        <v>2850358.6939222533</v>
      </c>
      <c r="BK13" s="108">
        <f t="shared" si="8"/>
        <v>2879114.3619711404</v>
      </c>
      <c r="BL13" s="108">
        <f t="shared" si="8"/>
        <v>2904917.7391950507</v>
      </c>
      <c r="BM13" s="108">
        <f t="shared" si="8"/>
        <v>2929113.0514898389</v>
      </c>
      <c r="BN13" s="108">
        <f t="shared" si="8"/>
        <v>2953316.9069960136</v>
      </c>
      <c r="BO13" s="108">
        <f t="shared" si="8"/>
        <v>2979412.1559775434</v>
      </c>
      <c r="BP13" s="108">
        <f t="shared" si="8"/>
        <v>3008115.9322633906</v>
      </c>
      <c r="BQ13" s="108">
        <f t="shared" si="8"/>
        <v>3037803.4782003774</v>
      </c>
      <c r="BR13" s="108">
        <f t="shared" si="8"/>
        <v>3067127.3090565801</v>
      </c>
      <c r="BS13" s="108">
        <f t="shared" si="8"/>
        <v>3095548.761376956</v>
      </c>
      <c r="BT13" s="108">
        <f t="shared" si="8"/>
        <v>3122352.1348168622</v>
      </c>
      <c r="BU13" s="108">
        <f t="shared" si="8"/>
        <v>3150511.5510468278</v>
      </c>
      <c r="BV13" s="108">
        <f t="shared" si="8"/>
        <v>3175483.3938451582</v>
      </c>
      <c r="BW13" s="108">
        <f t="shared" si="8"/>
        <v>3193857.4568815082</v>
      </c>
      <c r="BX13" s="108">
        <f t="shared" si="8"/>
        <v>3210373.9118950679</v>
      </c>
      <c r="BY13" s="108">
        <f t="shared" ref="BY13:CG13" si="9">BY12*$B$2/12</f>
        <v>3225880.8687162288</v>
      </c>
      <c r="BZ13" s="108">
        <f t="shared" si="9"/>
        <v>3241407.5128955306</v>
      </c>
      <c r="CA13" s="108">
        <f t="shared" si="9"/>
        <v>3258157.7460910142</v>
      </c>
      <c r="CB13" s="108">
        <f t="shared" si="9"/>
        <v>3276588.8516481635</v>
      </c>
      <c r="CC13" s="108">
        <f t="shared" si="9"/>
        <v>3295655.0505338754</v>
      </c>
      <c r="CD13" s="108">
        <f t="shared" si="9"/>
        <v>3314489.4932191703</v>
      </c>
      <c r="CE13" s="108">
        <f t="shared" si="9"/>
        <v>3332745.3992822692</v>
      </c>
      <c r="CF13" s="108">
        <f t="shared" si="9"/>
        <v>3349962.558006173</v>
      </c>
      <c r="CG13" s="108">
        <f t="shared" si="9"/>
        <v>3368051.2413975117</v>
      </c>
      <c r="CH13" s="102">
        <f>SUM(N13:AB13)</f>
        <v>15314296.843177544</v>
      </c>
      <c r="CI13" s="89">
        <f>SUM(N13:Y13)</f>
        <v>11273064.015147883</v>
      </c>
      <c r="CJ13" s="89">
        <f>SUM(P13:Y13)</f>
        <v>9856781.9060902912</v>
      </c>
      <c r="CK13" s="89">
        <f>SUM(R13:Y13)</f>
        <v>8279243.4613297358</v>
      </c>
      <c r="CL13" s="89">
        <f>SUM(Z13:AB13)</f>
        <v>4041232.8280296614</v>
      </c>
      <c r="CP13" s="110">
        <f t="shared" ref="CP13:CU13" si="10">SUMIF($B$5:$CG$5,CP$5,$B13:$CG13)</f>
        <v>11273064.015147883</v>
      </c>
      <c r="CQ13" s="110">
        <f t="shared" si="10"/>
        <v>18687063.742230929</v>
      </c>
      <c r="CR13" s="110">
        <f t="shared" si="10"/>
        <v>25063752.523060825</v>
      </c>
      <c r="CS13" s="110">
        <f t="shared" si="10"/>
        <v>31079416.677892983</v>
      </c>
      <c r="CT13" s="110">
        <f t="shared" si="10"/>
        <v>35977692.076312833</v>
      </c>
      <c r="CU13" s="110">
        <f t="shared" si="10"/>
        <v>39242653.484411672</v>
      </c>
      <c r="CW13" s="80">
        <f>SUM(AD13:AO13)</f>
        <v>20884302.552431729</v>
      </c>
    </row>
    <row r="14" spans="1:101" s="97" customFormat="1" hidden="1" outlineLevel="1">
      <c r="A14" s="91" t="s">
        <v>73</v>
      </c>
      <c r="B14" s="107"/>
      <c r="C14" s="107"/>
      <c r="D14" s="106"/>
      <c r="E14" s="106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>
        <f t="shared" ref="P14:AA14" si="11">P13</f>
        <v>787965.83644445892</v>
      </c>
      <c r="Q14" s="105">
        <f t="shared" si="11"/>
        <v>789572.60831609776</v>
      </c>
      <c r="R14" s="105">
        <f t="shared" si="11"/>
        <v>789572.60831609776</v>
      </c>
      <c r="S14" s="105">
        <f t="shared" si="11"/>
        <v>923558.67615429312</v>
      </c>
      <c r="T14" s="105">
        <f t="shared" si="11"/>
        <v>973729.33762553614</v>
      </c>
      <c r="U14" s="105">
        <f t="shared" si="11"/>
        <v>1022102.469976896</v>
      </c>
      <c r="V14" s="105">
        <f t="shared" si="11"/>
        <v>1069389.8979338694</v>
      </c>
      <c r="W14" s="105">
        <f t="shared" si="11"/>
        <v>1116021.5623658176</v>
      </c>
      <c r="X14" s="105">
        <f t="shared" si="11"/>
        <v>1162257.1467938747</v>
      </c>
      <c r="Y14" s="105">
        <f t="shared" si="11"/>
        <v>1222611.7621633508</v>
      </c>
      <c r="Z14" s="105">
        <f t="shared" si="11"/>
        <v>1290924.5481023851</v>
      </c>
      <c r="AA14" s="105">
        <f t="shared" si="11"/>
        <v>1349115.6631223492</v>
      </c>
      <c r="AB14" s="105">
        <f>AB13</f>
        <v>1401192.6168049269</v>
      </c>
      <c r="AC14" s="105">
        <f>AC13</f>
        <v>1449576.211045325</v>
      </c>
      <c r="AD14" s="105">
        <f t="shared" ref="AD14:AK14" si="12">AD13-$M$13</f>
        <v>837885.91702894971</v>
      </c>
      <c r="AE14" s="105">
        <f t="shared" si="12"/>
        <v>882690.78402508085</v>
      </c>
      <c r="AF14" s="105">
        <f t="shared" si="12"/>
        <v>926681.55502355599</v>
      </c>
      <c r="AG14" s="105">
        <f t="shared" si="12"/>
        <v>970180.55798159691</v>
      </c>
      <c r="AH14" s="105">
        <f t="shared" si="12"/>
        <v>1013382.500388685</v>
      </c>
      <c r="AI14" s="105">
        <f t="shared" si="12"/>
        <v>1056404.9984974926</v>
      </c>
      <c r="AJ14" s="105">
        <f t="shared" si="12"/>
        <v>1099319.1003346234</v>
      </c>
      <c r="AK14" s="105">
        <f t="shared" si="12"/>
        <v>1146966.458626986</v>
      </c>
      <c r="AL14" s="105">
        <f>AL13-$AE$13</f>
        <v>314300.40161096212</v>
      </c>
      <c r="AM14" s="105">
        <f t="shared" ref="AM14:AW14" si="13">AM13-$AE$13</f>
        <v>360480.64970517927</v>
      </c>
      <c r="AN14" s="105">
        <f t="shared" si="13"/>
        <v>404338.57725257683</v>
      </c>
      <c r="AO14" s="105">
        <f t="shared" si="13"/>
        <v>446793.66898225993</v>
      </c>
      <c r="AP14" s="105">
        <f t="shared" si="13"/>
        <v>488401.35472651408</v>
      </c>
      <c r="AQ14" s="105">
        <f t="shared" si="13"/>
        <v>529497.15098585933</v>
      </c>
      <c r="AR14" s="105">
        <f t="shared" si="13"/>
        <v>570283.73200567858</v>
      </c>
      <c r="AS14" s="105">
        <f t="shared" si="13"/>
        <v>610883.52648821985</v>
      </c>
      <c r="AT14" s="105">
        <f t="shared" si="13"/>
        <v>651370.48949918849</v>
      </c>
      <c r="AU14" s="105">
        <f t="shared" si="13"/>
        <v>691789.29480905784</v>
      </c>
      <c r="AV14" s="105">
        <f t="shared" si="13"/>
        <v>732166.92834163504</v>
      </c>
      <c r="AW14" s="105">
        <f t="shared" si="13"/>
        <v>777043.0934792636</v>
      </c>
      <c r="AX14" s="105">
        <f t="shared" ref="AX14:BC14" si="14">AX13-$AQ$13</f>
        <v>294884.75924837822</v>
      </c>
      <c r="AY14" s="105">
        <f t="shared" si="14"/>
        <v>338933.01882856479</v>
      </c>
      <c r="AZ14" s="105">
        <f t="shared" si="14"/>
        <v>380993.5633746027</v>
      </c>
      <c r="BA14" s="105">
        <f t="shared" si="14"/>
        <v>421853.3960511568</v>
      </c>
      <c r="BB14" s="105">
        <f t="shared" si="14"/>
        <v>461987.91902850941</v>
      </c>
      <c r="BC14" s="105">
        <f t="shared" si="14"/>
        <v>501684.30678530829</v>
      </c>
      <c r="BD14" s="105">
        <f>BD13-$BC$13</f>
        <v>39431.724990397226</v>
      </c>
      <c r="BE14" s="105">
        <f t="shared" ref="BE14:CG14" si="15">BE13-$BC$13</f>
        <v>78703.576095669996</v>
      </c>
      <c r="BF14" s="105">
        <f t="shared" si="15"/>
        <v>117878.85275833309</v>
      </c>
      <c r="BG14" s="105">
        <f t="shared" si="15"/>
        <v>156995.79204489524</v>
      </c>
      <c r="BH14" s="105">
        <f t="shared" si="15"/>
        <v>196077.49168255553</v>
      </c>
      <c r="BI14" s="105">
        <f t="shared" si="15"/>
        <v>239516.96928802319</v>
      </c>
      <c r="BJ14" s="105">
        <f t="shared" si="15"/>
        <v>278643.59821988316</v>
      </c>
      <c r="BK14" s="105">
        <f t="shared" si="15"/>
        <v>307399.26626877021</v>
      </c>
      <c r="BL14" s="105">
        <f t="shared" si="15"/>
        <v>333202.64349268051</v>
      </c>
      <c r="BM14" s="105">
        <f t="shared" si="15"/>
        <v>357397.9557874687</v>
      </c>
      <c r="BN14" s="105">
        <f t="shared" si="15"/>
        <v>381601.81129364343</v>
      </c>
      <c r="BO14" s="105">
        <f t="shared" si="15"/>
        <v>407697.06027517328</v>
      </c>
      <c r="BP14" s="105">
        <f t="shared" si="15"/>
        <v>436400.83656102046</v>
      </c>
      <c r="BQ14" s="105">
        <f t="shared" si="15"/>
        <v>466088.38249800727</v>
      </c>
      <c r="BR14" s="105">
        <f t="shared" si="15"/>
        <v>495412.2133542099</v>
      </c>
      <c r="BS14" s="105">
        <f t="shared" si="15"/>
        <v>523833.66567458585</v>
      </c>
      <c r="BT14" s="105">
        <f t="shared" si="15"/>
        <v>550637.03911449201</v>
      </c>
      <c r="BU14" s="105">
        <f t="shared" si="15"/>
        <v>578796.45534445764</v>
      </c>
      <c r="BV14" s="105">
        <f t="shared" si="15"/>
        <v>603768.298142788</v>
      </c>
      <c r="BW14" s="105">
        <f t="shared" si="15"/>
        <v>622142.36117913807</v>
      </c>
      <c r="BX14" s="105">
        <f t="shared" si="15"/>
        <v>638658.81619269773</v>
      </c>
      <c r="BY14" s="105">
        <f t="shared" si="15"/>
        <v>654165.77301385859</v>
      </c>
      <c r="BZ14" s="105">
        <f t="shared" si="15"/>
        <v>669692.41719316039</v>
      </c>
      <c r="CA14" s="105">
        <f t="shared" si="15"/>
        <v>686442.65038864408</v>
      </c>
      <c r="CB14" s="105">
        <f t="shared" si="15"/>
        <v>704873.75594579335</v>
      </c>
      <c r="CC14" s="105">
        <f t="shared" si="15"/>
        <v>723939.95483150519</v>
      </c>
      <c r="CD14" s="105">
        <f t="shared" si="15"/>
        <v>742774.39751680009</v>
      </c>
      <c r="CE14" s="105">
        <f t="shared" si="15"/>
        <v>761030.30357989902</v>
      </c>
      <c r="CF14" s="105">
        <f t="shared" si="15"/>
        <v>778247.46230380284</v>
      </c>
      <c r="CG14" s="105">
        <f t="shared" si="15"/>
        <v>796336.14569514152</v>
      </c>
      <c r="CH14" s="95"/>
      <c r="CI14" s="89"/>
      <c r="CJ14" s="89"/>
      <c r="CK14" s="89"/>
      <c r="CL14" s="89"/>
      <c r="CW14" s="80">
        <f t="shared" ref="CW14" si="16">AVERAGE(AD14:AO14)</f>
        <v>788285.43078816228</v>
      </c>
    </row>
    <row r="15" spans="1:101" s="97" customFormat="1" collapsed="1">
      <c r="A15" t="s">
        <v>72</v>
      </c>
      <c r="B15"/>
      <c r="C15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94">
        <f>SUM(H13:M13)</f>
        <v>657842.85390612169</v>
      </c>
      <c r="CI15" s="102">
        <f t="shared" ref="CI15:CL17" si="17">CI$13*$CN15</f>
        <v>7327491.6098461244</v>
      </c>
      <c r="CJ15" s="102">
        <f t="shared" si="17"/>
        <v>6406908.2389586894</v>
      </c>
      <c r="CK15" s="102">
        <f>CK$13*$CN15</f>
        <v>5381508.2498643287</v>
      </c>
      <c r="CL15" s="102">
        <f>CL$13*$CN15</f>
        <v>2626801.3382192799</v>
      </c>
      <c r="CM15" s="97" t="s">
        <v>71</v>
      </c>
      <c r="CN15" s="104">
        <v>0.65</v>
      </c>
    </row>
    <row r="16" spans="1:101" s="97" customFormat="1">
      <c r="A16" t="s">
        <v>70</v>
      </c>
      <c r="B16"/>
      <c r="C16"/>
      <c r="D16" s="98"/>
      <c r="E16" s="98"/>
      <c r="F16" s="98"/>
      <c r="G16" s="83"/>
      <c r="H16" s="83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2">
        <f>CH13+CH15</f>
        <v>15972139.697083665</v>
      </c>
      <c r="CI16" s="102">
        <f t="shared" si="17"/>
        <v>3945572.405301759</v>
      </c>
      <c r="CJ16" s="102">
        <f t="shared" si="17"/>
        <v>3449873.6671316018</v>
      </c>
      <c r="CK16" s="102">
        <f t="shared" si="17"/>
        <v>2897735.2114654072</v>
      </c>
      <c r="CL16" s="102">
        <f t="shared" si="17"/>
        <v>1414431.4898103813</v>
      </c>
      <c r="CM16" s="97" t="s">
        <v>69</v>
      </c>
      <c r="CN16" s="104">
        <v>0.35</v>
      </c>
    </row>
    <row r="17" spans="1:101" s="97" customFormat="1">
      <c r="A17" t="s">
        <v>68</v>
      </c>
      <c r="B17"/>
      <c r="C17"/>
      <c r="D17" s="98"/>
      <c r="E17" s="98"/>
      <c r="F17" s="98"/>
      <c r="G17" s="101"/>
      <c r="H17" s="101"/>
      <c r="I17" s="101"/>
      <c r="J17" s="101"/>
      <c r="K17" s="101"/>
      <c r="L17" s="101"/>
      <c r="M17" s="103">
        <f>C36-M13</f>
        <v>-9623901.8539061211</v>
      </c>
      <c r="N17" s="101">
        <f t="shared" ref="N17:BY17" si="18">M17-N13</f>
        <v>-10315680.057624942</v>
      </c>
      <c r="O17" s="101">
        <f t="shared" si="18"/>
        <v>-11040183.962963713</v>
      </c>
      <c r="P17" s="101">
        <f t="shared" si="18"/>
        <v>-11828149.799408171</v>
      </c>
      <c r="Q17" s="101">
        <f t="shared" si="18"/>
        <v>-12617722.407724269</v>
      </c>
      <c r="R17" s="101">
        <f t="shared" si="18"/>
        <v>-13407295.016040366</v>
      </c>
      <c r="S17" s="101">
        <f t="shared" si="18"/>
        <v>-14330853.692194659</v>
      </c>
      <c r="T17" s="101">
        <f t="shared" si="18"/>
        <v>-15304583.029820196</v>
      </c>
      <c r="U17" s="101">
        <f t="shared" si="18"/>
        <v>-16326685.499797093</v>
      </c>
      <c r="V17" s="101">
        <f t="shared" si="18"/>
        <v>-17396075.397730961</v>
      </c>
      <c r="W17" s="101">
        <f t="shared" si="18"/>
        <v>-18512096.96009678</v>
      </c>
      <c r="X17" s="101">
        <f t="shared" si="18"/>
        <v>-19674354.106890656</v>
      </c>
      <c r="Y17" s="101">
        <f t="shared" si="18"/>
        <v>-20896965.869054008</v>
      </c>
      <c r="Z17" s="101">
        <f t="shared" si="18"/>
        <v>-22187890.417156395</v>
      </c>
      <c r="AA17" s="101">
        <f t="shared" si="18"/>
        <v>-23537006.080278743</v>
      </c>
      <c r="AB17" s="101">
        <f t="shared" si="18"/>
        <v>-24938198.697083671</v>
      </c>
      <c r="AC17" s="101">
        <f t="shared" si="18"/>
        <v>-26387774.908128995</v>
      </c>
      <c r="AD17" s="101">
        <f t="shared" si="18"/>
        <v>-27883503.679064065</v>
      </c>
      <c r="AE17" s="101">
        <f t="shared" si="18"/>
        <v>-29424037.316995267</v>
      </c>
      <c r="AF17" s="101">
        <f t="shared" si="18"/>
        <v>-31008561.725924946</v>
      </c>
      <c r="AG17" s="101">
        <f t="shared" si="18"/>
        <v>-32636585.137812667</v>
      </c>
      <c r="AH17" s="101">
        <f t="shared" si="18"/>
        <v>-34307810.492107473</v>
      </c>
      <c r="AI17" s="101">
        <f t="shared" si="18"/>
        <v>-36022058.344511084</v>
      </c>
      <c r="AJ17" s="101">
        <f t="shared" si="18"/>
        <v>-37779220.298751831</v>
      </c>
      <c r="AK17" s="101">
        <f t="shared" si="18"/>
        <v>-39584029.611284941</v>
      </c>
      <c r="AL17" s="101">
        <f t="shared" si="18"/>
        <v>-41438863.65082711</v>
      </c>
      <c r="AM17" s="101">
        <f t="shared" si="18"/>
        <v>-43339877.938463494</v>
      </c>
      <c r="AN17" s="101">
        <f t="shared" si="18"/>
        <v>-45284750.153647274</v>
      </c>
      <c r="AO17" s="101">
        <f t="shared" si="18"/>
        <v>-47272077.460560739</v>
      </c>
      <c r="AP17" s="101">
        <f t="shared" si="18"/>
        <v>-49301012.453218453</v>
      </c>
      <c r="AQ17" s="101">
        <f t="shared" si="18"/>
        <v>-51371043.242135517</v>
      </c>
      <c r="AR17" s="101">
        <f t="shared" si="18"/>
        <v>-53481860.612072401</v>
      </c>
      <c r="AS17" s="101">
        <f t="shared" si="18"/>
        <v>-55633277.776491821</v>
      </c>
      <c r="AT17" s="101">
        <f t="shared" si="18"/>
        <v>-57825181.903922215</v>
      </c>
      <c r="AU17" s="101">
        <f t="shared" si="18"/>
        <v>-60057504.836662479</v>
      </c>
      <c r="AV17" s="101">
        <f t="shared" si="18"/>
        <v>-62330205.402935319</v>
      </c>
      <c r="AW17" s="101">
        <f t="shared" si="18"/>
        <v>-64647782.134345785</v>
      </c>
      <c r="AX17" s="101">
        <f t="shared" si="18"/>
        <v>-67012697.682511225</v>
      </c>
      <c r="AY17" s="101">
        <f t="shared" si="18"/>
        <v>-69421661.490256846</v>
      </c>
      <c r="AZ17" s="101">
        <f t="shared" si="18"/>
        <v>-71872685.842548504</v>
      </c>
      <c r="BA17" s="101">
        <f t="shared" si="18"/>
        <v>-74364570.027516723</v>
      </c>
      <c r="BB17" s="101">
        <f t="shared" si="18"/>
        <v>-76896588.735462293</v>
      </c>
      <c r="BC17" s="101">
        <f t="shared" si="18"/>
        <v>-79468303.831164658</v>
      </c>
      <c r="BD17" s="101">
        <f t="shared" si="18"/>
        <v>-82079450.651857421</v>
      </c>
      <c r="BE17" s="101">
        <f t="shared" si="18"/>
        <v>-84729869.323655456</v>
      </c>
      <c r="BF17" s="101">
        <f t="shared" si="18"/>
        <v>-87419463.272116154</v>
      </c>
      <c r="BG17" s="101">
        <f t="shared" si="18"/>
        <v>-90148174.159863412</v>
      </c>
      <c r="BH17" s="101">
        <f t="shared" si="18"/>
        <v>-92915966.747248337</v>
      </c>
      <c r="BI17" s="101">
        <f t="shared" si="18"/>
        <v>-95727198.812238723</v>
      </c>
      <c r="BJ17" s="101">
        <f t="shared" si="18"/>
        <v>-98577557.506160975</v>
      </c>
      <c r="BK17" s="101">
        <f t="shared" si="18"/>
        <v>-101456671.86813211</v>
      </c>
      <c r="BL17" s="101">
        <f t="shared" si="18"/>
        <v>-104361589.60732716</v>
      </c>
      <c r="BM17" s="101">
        <f t="shared" si="18"/>
        <v>-107290702.65881701</v>
      </c>
      <c r="BN17" s="101">
        <f t="shared" si="18"/>
        <v>-110244019.56581302</v>
      </c>
      <c r="BO17" s="101">
        <f t="shared" si="18"/>
        <v>-113223431.72179057</v>
      </c>
      <c r="BP17" s="101">
        <f t="shared" si="18"/>
        <v>-116231547.65405396</v>
      </c>
      <c r="BQ17" s="101">
        <f t="shared" si="18"/>
        <v>-119269351.13225433</v>
      </c>
      <c r="BR17" s="101">
        <f t="shared" si="18"/>
        <v>-122336478.44131091</v>
      </c>
      <c r="BS17" s="101">
        <f t="shared" si="18"/>
        <v>-125432027.20268787</v>
      </c>
      <c r="BT17" s="101">
        <f t="shared" si="18"/>
        <v>-128554379.33750473</v>
      </c>
      <c r="BU17" s="101">
        <f t="shared" si="18"/>
        <v>-131704890.88855156</v>
      </c>
      <c r="BV17" s="101">
        <f t="shared" si="18"/>
        <v>-134880374.28239673</v>
      </c>
      <c r="BW17" s="101">
        <f t="shared" si="18"/>
        <v>-138074231.73927826</v>
      </c>
      <c r="BX17" s="101">
        <f t="shared" si="18"/>
        <v>-141284605.65117332</v>
      </c>
      <c r="BY17" s="101">
        <f t="shared" si="18"/>
        <v>-144510486.51988956</v>
      </c>
      <c r="BZ17" s="101">
        <f t="shared" ref="BZ17:CG17" si="19">BY17-BZ13</f>
        <v>-147751894.03278509</v>
      </c>
      <c r="CA17" s="101">
        <f t="shared" si="19"/>
        <v>-151010051.7788761</v>
      </c>
      <c r="CB17" s="101">
        <f t="shared" si="19"/>
        <v>-154286640.63052425</v>
      </c>
      <c r="CC17" s="101">
        <f t="shared" si="19"/>
        <v>-157582295.68105811</v>
      </c>
      <c r="CD17" s="101">
        <f t="shared" si="19"/>
        <v>-160896785.17427728</v>
      </c>
      <c r="CE17" s="101">
        <f t="shared" si="19"/>
        <v>-164229530.57355955</v>
      </c>
      <c r="CF17" s="101">
        <f t="shared" si="19"/>
        <v>-167579493.13156572</v>
      </c>
      <c r="CG17" s="101">
        <f t="shared" si="19"/>
        <v>-170947544.37296322</v>
      </c>
      <c r="CH17" s="94"/>
      <c r="CI17" s="102">
        <f t="shared" si="17"/>
        <v>11273064.015147883</v>
      </c>
      <c r="CJ17" s="102">
        <f t="shared" si="17"/>
        <v>9856781.9060902912</v>
      </c>
      <c r="CK17" s="102">
        <f t="shared" si="17"/>
        <v>8279243.4613297358</v>
      </c>
      <c r="CL17" s="102">
        <f t="shared" si="17"/>
        <v>4041232.8280296614</v>
      </c>
      <c r="CM17" s="97" t="s">
        <v>67</v>
      </c>
      <c r="CN17" s="97">
        <f>SUM(CN15:CN16)</f>
        <v>1</v>
      </c>
      <c r="CP17" s="110">
        <f t="shared" ref="CP17:CU18" si="20">AVERAGEIF($B$5:$CG$5,CP$5,$B17:$CG17)</f>
        <v>-15137553.816612152</v>
      </c>
      <c r="CQ17" s="110">
        <f t="shared" si="20"/>
        <v>-30474723.059091676</v>
      </c>
      <c r="CR17" s="110">
        <f t="shared" si="20"/>
        <v>-52665286.463773549</v>
      </c>
      <c r="CS17" s="110">
        <f t="shared" si="20"/>
        <v>-81004719.214703307</v>
      </c>
      <c r="CT17" s="110">
        <f t="shared" si="20"/>
        <v>-114890220.63203366</v>
      </c>
      <c r="CU17" s="110">
        <f t="shared" si="20"/>
        <v>-152752827.79736227</v>
      </c>
      <c r="CW17" s="80">
        <f t="shared" ref="CW17:CW18" si="21">AVERAGE(AD17:AO17)</f>
        <v>-37165114.650829241</v>
      </c>
    </row>
    <row r="18" spans="1:101" s="97" customFormat="1">
      <c r="A18" t="s">
        <v>40</v>
      </c>
      <c r="B18"/>
      <c r="C18"/>
      <c r="D18" s="98"/>
      <c r="E18" s="98"/>
      <c r="F18" s="98"/>
      <c r="G18" s="101"/>
      <c r="H18" s="101"/>
      <c r="I18" s="101"/>
      <c r="J18" s="101"/>
      <c r="K18" s="101"/>
      <c r="L18" s="101"/>
      <c r="M18" s="101">
        <f>D36</f>
        <v>-6060182</v>
      </c>
      <c r="N18" s="101">
        <f t="shared" ref="N18:BY18" si="22">M18*(N12/M12)</f>
        <v>-6372801.3358755717</v>
      </c>
      <c r="O18" s="101">
        <f t="shared" si="22"/>
        <v>-6674277.1468796656</v>
      </c>
      <c r="P18" s="101">
        <f t="shared" si="22"/>
        <v>-7258901.3474593544</v>
      </c>
      <c r="Q18" s="101">
        <f t="shared" si="22"/>
        <v>-7273703.2563298298</v>
      </c>
      <c r="R18" s="101">
        <f t="shared" si="22"/>
        <v>-7273703.2563298298</v>
      </c>
      <c r="S18" s="101">
        <f t="shared" si="22"/>
        <v>-8508010.1302929018</v>
      </c>
      <c r="T18" s="101">
        <f t="shared" si="22"/>
        <v>-8970192.4551000819</v>
      </c>
      <c r="U18" s="101">
        <f t="shared" si="22"/>
        <v>-9415815.5765168015</v>
      </c>
      <c r="V18" s="101">
        <f t="shared" si="22"/>
        <v>-9851436.9685096722</v>
      </c>
      <c r="W18" s="101">
        <f t="shared" si="22"/>
        <v>-10281017.333702574</v>
      </c>
      <c r="X18" s="101">
        <f t="shared" si="22"/>
        <v>-10706948.929442577</v>
      </c>
      <c r="Y18" s="101">
        <f t="shared" si="22"/>
        <v>-11262947.906260861</v>
      </c>
      <c r="Z18" s="101">
        <f t="shared" si="22"/>
        <v>-11892259.166935692</v>
      </c>
      <c r="AA18" s="101">
        <f t="shared" si="22"/>
        <v>-12428327.539055211</v>
      </c>
      <c r="AB18" s="101">
        <f t="shared" si="22"/>
        <v>-12908071.014944714</v>
      </c>
      <c r="AC18" s="101">
        <f t="shared" si="22"/>
        <v>-13353790.513408411</v>
      </c>
      <c r="AD18" s="101">
        <f t="shared" si="22"/>
        <v>-13778957.270236442</v>
      </c>
      <c r="AE18" s="101">
        <f t="shared" si="22"/>
        <v>-14191708.806367133</v>
      </c>
      <c r="AF18" s="101">
        <f t="shared" si="22"/>
        <v>-14596960.724797376</v>
      </c>
      <c r="AG18" s="101">
        <f t="shared" si="22"/>
        <v>-14997682.376144653</v>
      </c>
      <c r="AH18" s="101">
        <f t="shared" si="22"/>
        <v>-15395667.445353648</v>
      </c>
      <c r="AI18" s="101">
        <f t="shared" si="22"/>
        <v>-15791999.437235765</v>
      </c>
      <c r="AJ18" s="101">
        <f t="shared" si="22"/>
        <v>-16187332.860644301</v>
      </c>
      <c r="AK18" s="101">
        <f t="shared" si="22"/>
        <v>-16626270.004000623</v>
      </c>
      <c r="AL18" s="101">
        <f t="shared" si="22"/>
        <v>-17087107.950897988</v>
      </c>
      <c r="AM18" s="101">
        <f t="shared" si="22"/>
        <v>-17512529.777090006</v>
      </c>
      <c r="AN18" s="101">
        <f t="shared" si="22"/>
        <v>-17916557.914663985</v>
      </c>
      <c r="AO18" s="101">
        <f t="shared" si="22"/>
        <v>-18307662.843722455</v>
      </c>
      <c r="AP18" s="101">
        <f t="shared" si="22"/>
        <v>-18690961.296706744</v>
      </c>
      <c r="AQ18" s="101">
        <f t="shared" si="22"/>
        <v>-19069544.11977423</v>
      </c>
      <c r="AR18" s="101">
        <f t="shared" si="22"/>
        <v>-19445278.389243279</v>
      </c>
      <c r="AS18" s="101">
        <f t="shared" si="22"/>
        <v>-19819291.943188343</v>
      </c>
      <c r="AT18" s="101">
        <f t="shared" si="22"/>
        <v>-20192266.070697453</v>
      </c>
      <c r="AU18" s="101">
        <f t="shared" si="22"/>
        <v>-20564612.31561894</v>
      </c>
      <c r="AV18" s="101">
        <f t="shared" si="22"/>
        <v>-20936579.277764641</v>
      </c>
      <c r="AW18" s="101">
        <f t="shared" si="22"/>
        <v>-21349987.626857832</v>
      </c>
      <c r="AX18" s="101">
        <f t="shared" si="22"/>
        <v>-21786082.422896661</v>
      </c>
      <c r="AY18" s="101">
        <f t="shared" si="22"/>
        <v>-22191863.937819477</v>
      </c>
      <c r="AZ18" s="101">
        <f t="shared" si="22"/>
        <v>-22579334.21807652</v>
      </c>
      <c r="BA18" s="101">
        <f t="shared" si="22"/>
        <v>-22955743.296687268</v>
      </c>
      <c r="BB18" s="101">
        <f t="shared" si="22"/>
        <v>-23325470.67501438</v>
      </c>
      <c r="BC18" s="101">
        <f t="shared" si="22"/>
        <v>-23691161.862689886</v>
      </c>
      <c r="BD18" s="101">
        <f t="shared" si="22"/>
        <v>-24054414.92319946</v>
      </c>
      <c r="BE18" s="101">
        <f t="shared" si="22"/>
        <v>-24416195.193003558</v>
      </c>
      <c r="BF18" s="101">
        <f t="shared" si="22"/>
        <v>-24777085.799424846</v>
      </c>
      <c r="BG18" s="101">
        <f t="shared" si="22"/>
        <v>-25137438.990087222</v>
      </c>
      <c r="BH18" s="101">
        <f t="shared" si="22"/>
        <v>-25497467.54594557</v>
      </c>
      <c r="BI18" s="101">
        <f t="shared" si="22"/>
        <v>-25897640.837653361</v>
      </c>
      <c r="BJ18" s="101">
        <f t="shared" si="22"/>
        <v>-26258083.291296516</v>
      </c>
      <c r="BK18" s="101">
        <f t="shared" si="22"/>
        <v>-26522986.346597787</v>
      </c>
      <c r="BL18" s="101">
        <f t="shared" si="22"/>
        <v>-26760692.299110677</v>
      </c>
      <c r="BM18" s="101">
        <f t="shared" si="22"/>
        <v>-26983584.430844892</v>
      </c>
      <c r="BN18" s="101">
        <f t="shared" si="22"/>
        <v>-27206555.26437781</v>
      </c>
      <c r="BO18" s="101">
        <f t="shared" si="22"/>
        <v>-27446949.998810776</v>
      </c>
      <c r="BP18" s="101">
        <f t="shared" si="22"/>
        <v>-27711375.016649976</v>
      </c>
      <c r="BQ18" s="101">
        <f t="shared" si="22"/>
        <v>-27984862.720351893</v>
      </c>
      <c r="BR18" s="101">
        <f t="shared" si="22"/>
        <v>-28254999.806846969</v>
      </c>
      <c r="BS18" s="101">
        <f t="shared" si="22"/>
        <v>-28516823.998966839</v>
      </c>
      <c r="BT18" s="101">
        <f t="shared" si="22"/>
        <v>-28763742.119754054</v>
      </c>
      <c r="BU18" s="101">
        <f t="shared" si="22"/>
        <v>-29023152.382180803</v>
      </c>
      <c r="BV18" s="101">
        <f t="shared" si="22"/>
        <v>-29253198.07065288</v>
      </c>
      <c r="BW18" s="101">
        <f t="shared" si="22"/>
        <v>-29422463.671728551</v>
      </c>
      <c r="BX18" s="101">
        <f t="shared" si="22"/>
        <v>-29574616.610356152</v>
      </c>
      <c r="BY18" s="101">
        <f t="shared" si="22"/>
        <v>-29717469.846572638</v>
      </c>
      <c r="BZ18" s="101">
        <f t="shared" ref="BZ18:CG18" si="23">BY18*(BZ12/BY12)</f>
        <v>-29860504.446731474</v>
      </c>
      <c r="CA18" s="101">
        <f t="shared" si="23"/>
        <v>-30014810.997459102</v>
      </c>
      <c r="CB18" s="101">
        <f t="shared" si="23"/>
        <v>-30184602.085823614</v>
      </c>
      <c r="CC18" s="101">
        <f t="shared" si="23"/>
        <v>-30360243.782939475</v>
      </c>
      <c r="CD18" s="101">
        <f t="shared" si="23"/>
        <v>-30533750.494859677</v>
      </c>
      <c r="CE18" s="101">
        <f t="shared" si="23"/>
        <v>-30701927.609896138</v>
      </c>
      <c r="CF18" s="101">
        <f t="shared" si="23"/>
        <v>-30860535.573439717</v>
      </c>
      <c r="CG18" s="101">
        <f t="shared" si="23"/>
        <v>-31027172.199255425</v>
      </c>
      <c r="CH18" s="94"/>
      <c r="CP18" s="110">
        <f t="shared" si="20"/>
        <v>-8654146.3035583105</v>
      </c>
      <c r="CQ18" s="110">
        <f t="shared" si="20"/>
        <v>-14345752.263260329</v>
      </c>
      <c r="CR18" s="110">
        <f t="shared" si="20"/>
        <v>-19241031.62718549</v>
      </c>
      <c r="CS18" s="110">
        <f t="shared" si="20"/>
        <v>-23859158.308541518</v>
      </c>
      <c r="CT18" s="110">
        <f t="shared" si="20"/>
        <v>-27619483.972982422</v>
      </c>
      <c r="CU18" s="110">
        <f t="shared" si="20"/>
        <v>-30125941.282476235</v>
      </c>
      <c r="CW18" s="80">
        <f t="shared" si="21"/>
        <v>-16032536.450929532</v>
      </c>
    </row>
    <row r="19" spans="1:101" s="97" customFormat="1">
      <c r="A19" s="91" t="s">
        <v>55</v>
      </c>
      <c r="B19" s="91"/>
      <c r="C19" s="91"/>
      <c r="D19" s="100"/>
      <c r="E19" s="100"/>
      <c r="F19" s="100"/>
      <c r="G19" s="96"/>
      <c r="H19" s="96"/>
      <c r="I19" s="96"/>
      <c r="J19" s="96"/>
      <c r="K19" s="96"/>
      <c r="L19" s="96"/>
      <c r="M19" s="96">
        <f t="shared" ref="M19:BX19" si="24">M12+M17+M18</f>
        <v>76177737.446093872</v>
      </c>
      <c r="N19" s="96">
        <f t="shared" si="24"/>
        <v>79912105.436499491</v>
      </c>
      <c r="O19" s="96">
        <f t="shared" si="24"/>
        <v>83455974.790156603</v>
      </c>
      <c r="P19" s="96">
        <f t="shared" si="24"/>
        <v>90945271.05313246</v>
      </c>
      <c r="Q19" s="96">
        <f t="shared" si="24"/>
        <v>90365267.73594591</v>
      </c>
      <c r="R19" s="96">
        <f t="shared" si="24"/>
        <v>89575695.127629802</v>
      </c>
      <c r="S19" s="96">
        <f t="shared" si="24"/>
        <v>106127775.49751243</v>
      </c>
      <c r="T19" s="96">
        <f t="shared" si="24"/>
        <v>111697744.20788956</v>
      </c>
      <c r="U19" s="96">
        <f t="shared" si="24"/>
        <v>116984890.26007544</v>
      </c>
      <c r="V19" s="96">
        <f t="shared" si="24"/>
        <v>122083141.78728954</v>
      </c>
      <c r="W19" s="96">
        <f t="shared" si="24"/>
        <v>127049231.21509592</v>
      </c>
      <c r="X19" s="96">
        <f t="shared" si="24"/>
        <v>131917424.82772762</v>
      </c>
      <c r="Y19" s="96">
        <f t="shared" si="24"/>
        <v>138566791.77183601</v>
      </c>
      <c r="Z19" s="96">
        <f t="shared" si="24"/>
        <v>146185820.38947189</v>
      </c>
      <c r="AA19" s="96">
        <f t="shared" si="24"/>
        <v>152426500.72665733</v>
      </c>
      <c r="AB19" s="96">
        <f t="shared" si="24"/>
        <v>157817641.52076304</v>
      </c>
      <c r="AC19" s="96">
        <f t="shared" si="24"/>
        <v>162678678.36327931</v>
      </c>
      <c r="AD19" s="96">
        <f t="shared" si="24"/>
        <v>167202571.5627256</v>
      </c>
      <c r="AE19" s="96">
        <f t="shared" si="24"/>
        <v>171505881.95845649</v>
      </c>
      <c r="AF19" s="96">
        <f t="shared" si="24"/>
        <v>175659020.03735057</v>
      </c>
      <c r="AG19" s="96">
        <f t="shared" si="24"/>
        <v>179704518.40890092</v>
      </c>
      <c r="AH19" s="96">
        <f t="shared" si="24"/>
        <v>183668069.59350473</v>
      </c>
      <c r="AI19" s="96">
        <f t="shared" si="24"/>
        <v>187565193.57952443</v>
      </c>
      <c r="AJ19" s="96">
        <f t="shared" si="24"/>
        <v>191405265.47049385</v>
      </c>
      <c r="AK19" s="96">
        <f t="shared" si="24"/>
        <v>195815042.85678127</v>
      </c>
      <c r="AL19" s="96">
        <f t="shared" si="24"/>
        <v>200484872.81172648</v>
      </c>
      <c r="AM19" s="96">
        <f t="shared" si="24"/>
        <v>204607091.83313507</v>
      </c>
      <c r="AN19" s="96">
        <f t="shared" si="24"/>
        <v>208382555.4968363</v>
      </c>
      <c r="AO19" s="96">
        <f t="shared" si="24"/>
        <v>211932593.90790409</v>
      </c>
      <c r="AP19" s="96">
        <f t="shared" si="24"/>
        <v>215330498.50640154</v>
      </c>
      <c r="AQ19" s="96">
        <f t="shared" si="24"/>
        <v>218620542.18884724</v>
      </c>
      <c r="AR19" s="96">
        <f t="shared" si="24"/>
        <v>221829468.72456077</v>
      </c>
      <c r="AS19" s="96">
        <f t="shared" si="24"/>
        <v>224973433.12605897</v>
      </c>
      <c r="AT19" s="96">
        <f t="shared" si="24"/>
        <v>228062194.09363213</v>
      </c>
      <c r="AU19" s="96">
        <f t="shared" si="24"/>
        <v>231101646.53025579</v>
      </c>
      <c r="AV19" s="96">
        <f t="shared" si="24"/>
        <v>234095351.34876218</v>
      </c>
      <c r="AW19" s="96">
        <f t="shared" si="24"/>
        <v>237630917.98045582</v>
      </c>
      <c r="AX19" s="96">
        <f t="shared" si="24"/>
        <v>241440346.43554482</v>
      </c>
      <c r="AY19" s="96">
        <f t="shared" si="24"/>
        <v>244776543.28106254</v>
      </c>
      <c r="AZ19" s="96">
        <f t="shared" si="24"/>
        <v>247811424.33987647</v>
      </c>
      <c r="BA19" s="96">
        <f t="shared" si="24"/>
        <v>250648838.18460515</v>
      </c>
      <c r="BB19" s="96">
        <f t="shared" si="24"/>
        <v>253351516.24889475</v>
      </c>
      <c r="BC19" s="96">
        <f t="shared" si="24"/>
        <v>255957352.48417923</v>
      </c>
      <c r="BD19" s="96">
        <f t="shared" si="24"/>
        <v>258489237.35337031</v>
      </c>
      <c r="BE19" s="96">
        <f t="shared" si="24"/>
        <v>260960998.2160463</v>
      </c>
      <c r="BF19" s="96">
        <f t="shared" si="24"/>
        <v>263380987.71556094</v>
      </c>
      <c r="BG19" s="96">
        <f t="shared" si="24"/>
        <v>265754251.40313458</v>
      </c>
      <c r="BH19" s="96">
        <f t="shared" si="24"/>
        <v>268083837.12674057</v>
      </c>
      <c r="BI19" s="96">
        <f t="shared" si="24"/>
        <v>270938363.0262149</v>
      </c>
      <c r="BJ19" s="96">
        <f t="shared" si="24"/>
        <v>273191242.7162053</v>
      </c>
      <c r="BK19" s="96">
        <f t="shared" si="24"/>
        <v>274062694.98745209</v>
      </c>
      <c r="BL19" s="96">
        <f t="shared" si="24"/>
        <v>274523280.19799912</v>
      </c>
      <c r="BM19" s="96">
        <f t="shared" si="24"/>
        <v>274749932.15321487</v>
      </c>
      <c r="BN19" s="96">
        <f t="shared" si="24"/>
        <v>274953494.53354251</v>
      </c>
      <c r="BO19" s="96">
        <f t="shared" si="24"/>
        <v>275377653.80387473</v>
      </c>
      <c r="BP19" s="96">
        <f t="shared" si="24"/>
        <v>276113336.32560742</v>
      </c>
      <c r="BQ19" s="96">
        <f t="shared" si="24"/>
        <v>276947643.17445952</v>
      </c>
      <c r="BR19" s="96">
        <f t="shared" si="24"/>
        <v>277705187.27906728</v>
      </c>
      <c r="BS19" s="96">
        <f t="shared" si="24"/>
        <v>278316613.80197763</v>
      </c>
      <c r="BT19" s="96">
        <f t="shared" si="24"/>
        <v>278690192.90097815</v>
      </c>
      <c r="BU19" s="96">
        <f t="shared" si="24"/>
        <v>279212479.58725464</v>
      </c>
      <c r="BV19" s="96">
        <f t="shared" si="24"/>
        <v>279294043.12447542</v>
      </c>
      <c r="BW19" s="96">
        <f t="shared" si="24"/>
        <v>278496692.24930918</v>
      </c>
      <c r="BX19" s="96">
        <f t="shared" si="24"/>
        <v>277440539.37542254</v>
      </c>
      <c r="BY19" s="96">
        <f t="shared" ref="BY19:CG19" si="25">BY12+BY17+BY18</f>
        <v>276237211.92947221</v>
      </c>
      <c r="BZ19" s="96">
        <f t="shared" si="25"/>
        <v>275020925.63739955</v>
      </c>
      <c r="CA19" s="96">
        <f t="shared" si="25"/>
        <v>273947480.33181924</v>
      </c>
      <c r="CB19" s="96">
        <f t="shared" si="25"/>
        <v>273074838.04814643</v>
      </c>
      <c r="CC19" s="96">
        <f t="shared" si="25"/>
        <v>272265964.012106</v>
      </c>
      <c r="CD19" s="96">
        <f t="shared" si="25"/>
        <v>271408027.85545433</v>
      </c>
      <c r="CE19" s="96">
        <f t="shared" si="25"/>
        <v>270456377.96829909</v>
      </c>
      <c r="CF19" s="96">
        <f t="shared" si="25"/>
        <v>269352028.37671435</v>
      </c>
      <c r="CG19" s="96">
        <f t="shared" si="25"/>
        <v>268343261.99877611</v>
      </c>
      <c r="CH19" s="95"/>
    </row>
    <row r="20" spans="1:101" s="97" customFormat="1">
      <c r="A20"/>
      <c r="B20"/>
      <c r="C20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94"/>
    </row>
    <row r="21" spans="1:101" s="1" customFormat="1" hidden="1" outlineLevel="1">
      <c r="A21" s="91" t="s">
        <v>66</v>
      </c>
      <c r="B21" s="96">
        <f>B19*$B$4/12</f>
        <v>0</v>
      </c>
      <c r="C21" s="96">
        <f t="shared" ref="C21:BN21" si="26">C19*$B$4/12</f>
        <v>0</v>
      </c>
      <c r="D21" s="96">
        <f t="shared" si="26"/>
        <v>0</v>
      </c>
      <c r="E21" s="96">
        <f t="shared" si="26"/>
        <v>0</v>
      </c>
      <c r="F21" s="96">
        <f t="shared" si="26"/>
        <v>0</v>
      </c>
      <c r="G21" s="96">
        <f t="shared" si="26"/>
        <v>0</v>
      </c>
      <c r="H21" s="96">
        <f t="shared" si="26"/>
        <v>0</v>
      </c>
      <c r="I21" s="96">
        <f t="shared" si="26"/>
        <v>0</v>
      </c>
      <c r="J21" s="96">
        <f t="shared" si="26"/>
        <v>0</v>
      </c>
      <c r="K21" s="96">
        <f t="shared" si="26"/>
        <v>0</v>
      </c>
      <c r="L21" s="96">
        <f t="shared" si="26"/>
        <v>0</v>
      </c>
      <c r="M21" s="96">
        <f t="shared" si="26"/>
        <v>601868.41083464457</v>
      </c>
      <c r="N21" s="96">
        <f t="shared" si="26"/>
        <v>631373.06932424172</v>
      </c>
      <c r="O21" s="96">
        <f t="shared" si="26"/>
        <v>659372.6278251824</v>
      </c>
      <c r="P21" s="96">
        <f t="shared" si="26"/>
        <v>718544.38838392624</v>
      </c>
      <c r="Q21" s="96">
        <f t="shared" si="26"/>
        <v>713961.87272387638</v>
      </c>
      <c r="R21" s="96">
        <f t="shared" si="26"/>
        <v>707723.58281218063</v>
      </c>
      <c r="S21" s="96">
        <f t="shared" si="26"/>
        <v>838498.9857345653</v>
      </c>
      <c r="T21" s="96">
        <f t="shared" si="26"/>
        <v>882506.43894208083</v>
      </c>
      <c r="U21" s="96">
        <f t="shared" si="26"/>
        <v>924279.35448097566</v>
      </c>
      <c r="V21" s="96">
        <f t="shared" si="26"/>
        <v>964559.84386793105</v>
      </c>
      <c r="W21" s="96">
        <f t="shared" si="26"/>
        <v>1003796.1411403675</v>
      </c>
      <c r="X21" s="96">
        <f t="shared" si="26"/>
        <v>1042258.9788604217</v>
      </c>
      <c r="Y21" s="96">
        <f t="shared" si="26"/>
        <v>1094794.5889989997</v>
      </c>
      <c r="Z21" s="96">
        <f t="shared" si="26"/>
        <v>1154991.3446383378</v>
      </c>
      <c r="AA21" s="96">
        <f t="shared" si="26"/>
        <v>1204297.9856990119</v>
      </c>
      <c r="AB21" s="96">
        <f t="shared" si="26"/>
        <v>1246892.5474583493</v>
      </c>
      <c r="AC21" s="96">
        <f t="shared" si="26"/>
        <v>1285298.840655023</v>
      </c>
      <c r="AD21" s="96">
        <f t="shared" si="26"/>
        <v>1321041.4145620407</v>
      </c>
      <c r="AE21" s="96">
        <f t="shared" si="26"/>
        <v>1355041.1981738808</v>
      </c>
      <c r="AF21" s="96">
        <f t="shared" si="26"/>
        <v>1387854.4937550165</v>
      </c>
      <c r="AG21" s="96">
        <f t="shared" si="26"/>
        <v>1419817.3448129406</v>
      </c>
      <c r="AH21" s="96">
        <f t="shared" si="26"/>
        <v>1451132.7439402428</v>
      </c>
      <c r="AI21" s="96">
        <f t="shared" si="26"/>
        <v>1481923.3121420229</v>
      </c>
      <c r="AJ21" s="96">
        <f t="shared" si="26"/>
        <v>1512263.1206476782</v>
      </c>
      <c r="AK21" s="96">
        <f t="shared" si="26"/>
        <v>1547104.0833304764</v>
      </c>
      <c r="AL21" s="96">
        <f t="shared" si="26"/>
        <v>1583999.6807593156</v>
      </c>
      <c r="AM21" s="96">
        <f t="shared" si="26"/>
        <v>1616568.6896942842</v>
      </c>
      <c r="AN21" s="96">
        <f t="shared" si="26"/>
        <v>1646398.0386828098</v>
      </c>
      <c r="AO21" s="96">
        <f t="shared" si="26"/>
        <v>1674446.3379432503</v>
      </c>
      <c r="AP21" s="96">
        <f t="shared" si="26"/>
        <v>1701292.6517014212</v>
      </c>
      <c r="AQ21" s="96">
        <f t="shared" si="26"/>
        <v>1727286.7732009131</v>
      </c>
      <c r="AR21" s="96">
        <f t="shared" si="26"/>
        <v>1752640.0007879324</v>
      </c>
      <c r="AS21" s="96">
        <f t="shared" si="26"/>
        <v>1777479.9726942843</v>
      </c>
      <c r="AT21" s="96">
        <f t="shared" si="26"/>
        <v>1801883.790887452</v>
      </c>
      <c r="AU21" s="96">
        <f t="shared" si="26"/>
        <v>1825898.0300755438</v>
      </c>
      <c r="AV21" s="96">
        <f t="shared" si="26"/>
        <v>1849550.8244749245</v>
      </c>
      <c r="AW21" s="96">
        <f t="shared" si="26"/>
        <v>1877484.7844658373</v>
      </c>
      <c r="AX21" s="96">
        <f t="shared" si="26"/>
        <v>1907582.4839685976</v>
      </c>
      <c r="AY21" s="96">
        <f t="shared" si="26"/>
        <v>1933941.2544041753</v>
      </c>
      <c r="AZ21" s="96">
        <f t="shared" si="26"/>
        <v>1957919.3758498675</v>
      </c>
      <c r="BA21" s="96">
        <f t="shared" si="26"/>
        <v>1980337.3396652872</v>
      </c>
      <c r="BB21" s="96">
        <f t="shared" si="26"/>
        <v>2001690.7771141576</v>
      </c>
      <c r="BC21" s="96">
        <f t="shared" si="26"/>
        <v>2022279.082390825</v>
      </c>
      <c r="BD21" s="96">
        <f t="shared" si="26"/>
        <v>2042283.1094691388</v>
      </c>
      <c r="BE21" s="96">
        <f t="shared" si="26"/>
        <v>2061812.1061584249</v>
      </c>
      <c r="BF21" s="96">
        <f t="shared" si="26"/>
        <v>2080932.065389822</v>
      </c>
      <c r="BG21" s="96">
        <f t="shared" si="26"/>
        <v>2099682.8512758208</v>
      </c>
      <c r="BH21" s="96">
        <f t="shared" si="26"/>
        <v>2118088.5443874332</v>
      </c>
      <c r="BI21" s="96">
        <f t="shared" si="26"/>
        <v>2140641.7078758958</v>
      </c>
      <c r="BJ21" s="96">
        <f t="shared" si="26"/>
        <v>2158441.3585911156</v>
      </c>
      <c r="BK21" s="96">
        <f t="shared" si="26"/>
        <v>2165326.5669367258</v>
      </c>
      <c r="BL21" s="96">
        <f t="shared" si="26"/>
        <v>2168965.5787795498</v>
      </c>
      <c r="BM21" s="96">
        <f t="shared" si="26"/>
        <v>2170756.3204932269</v>
      </c>
      <c r="BN21" s="96">
        <f t="shared" si="26"/>
        <v>2172364.6350804148</v>
      </c>
      <c r="BO21" s="96">
        <f t="shared" ref="BO21:CG21" si="27">BO19*$B$4/12</f>
        <v>2175715.8512563519</v>
      </c>
      <c r="BP21" s="96">
        <f t="shared" si="27"/>
        <v>2181528.3640071722</v>
      </c>
      <c r="BQ21" s="96">
        <f t="shared" si="27"/>
        <v>2188120.0921695163</v>
      </c>
      <c r="BR21" s="96">
        <f t="shared" si="27"/>
        <v>2194105.3298736433</v>
      </c>
      <c r="BS21" s="96">
        <f t="shared" si="27"/>
        <v>2198936.1153763845</v>
      </c>
      <c r="BT21" s="96">
        <f t="shared" si="27"/>
        <v>2201887.7055151118</v>
      </c>
      <c r="BU21" s="96">
        <f t="shared" si="27"/>
        <v>2206014.2110849549</v>
      </c>
      <c r="BV21" s="96">
        <f t="shared" si="27"/>
        <v>2206658.6318589882</v>
      </c>
      <c r="BW21" s="96">
        <f t="shared" si="27"/>
        <v>2200358.8870752379</v>
      </c>
      <c r="BX21" s="96">
        <f t="shared" si="27"/>
        <v>2192014.3881032853</v>
      </c>
      <c r="BY21" s="96">
        <f t="shared" si="27"/>
        <v>2182507.0858140788</v>
      </c>
      <c r="BZ21" s="96">
        <f t="shared" si="27"/>
        <v>2172897.3977047703</v>
      </c>
      <c r="CA21" s="96">
        <f t="shared" si="27"/>
        <v>2164416.2739296686</v>
      </c>
      <c r="CB21" s="96">
        <f t="shared" si="27"/>
        <v>2157521.663481663</v>
      </c>
      <c r="CC21" s="96">
        <f t="shared" si="27"/>
        <v>2151130.8760028207</v>
      </c>
      <c r="CD21" s="96">
        <f t="shared" si="27"/>
        <v>2144352.4563685157</v>
      </c>
      <c r="CE21" s="96">
        <f t="shared" si="27"/>
        <v>2136833.6191799156</v>
      </c>
      <c r="CF21" s="96">
        <f t="shared" si="27"/>
        <v>2128108.3254658123</v>
      </c>
      <c r="CG21" s="96">
        <f t="shared" si="27"/>
        <v>2120138.2198004564</v>
      </c>
      <c r="CH21" s="95">
        <f>SUM(N21:AB21)</f>
        <v>13787851.750890447</v>
      </c>
      <c r="CI21" s="89">
        <f>SUM(N21:Y21)</f>
        <v>10181669.873094749</v>
      </c>
      <c r="CJ21" s="89">
        <f>SUM(P21:Y21)</f>
        <v>8890924.1759453267</v>
      </c>
      <c r="CK21" s="89">
        <f>SUM(R21:Y21)</f>
        <v>7458417.9148375234</v>
      </c>
      <c r="CL21" s="89">
        <f>SUM(Z21:AB21)</f>
        <v>3606181.8777956991</v>
      </c>
    </row>
    <row r="22" spans="1:101" s="1" customFormat="1" hidden="1" outlineLevel="1">
      <c r="A22" t="s">
        <v>65</v>
      </c>
      <c r="B22"/>
      <c r="C22"/>
      <c r="D22"/>
      <c r="E22"/>
      <c r="F22"/>
      <c r="G22" s="8">
        <v>4870301.4380605901</v>
      </c>
      <c r="H22" t="s">
        <v>527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 s="94">
        <f>SUM(H21:M21)</f>
        <v>601868.41083464457</v>
      </c>
      <c r="CI22" s="93">
        <f>CI21*0.6</f>
        <v>6109001.9238568489</v>
      </c>
      <c r="CJ22" s="93">
        <f>CJ21*0.6</f>
        <v>5334554.5055671958</v>
      </c>
      <c r="CK22" s="93">
        <f>CK21*0.6</f>
        <v>4475050.7489025136</v>
      </c>
      <c r="CL22" s="93">
        <f>CL21*0.6</f>
        <v>2163709.1266774195</v>
      </c>
      <c r="CM22" s="1" t="s">
        <v>64</v>
      </c>
    </row>
    <row r="23" spans="1:101" s="1" customFormat="1" hidden="1" outlineLevel="1">
      <c r="A23" t="s">
        <v>63</v>
      </c>
      <c r="B23"/>
      <c r="C23"/>
      <c r="D23"/>
      <c r="E23"/>
      <c r="F23"/>
      <c r="G23" s="8">
        <v>2635229</v>
      </c>
      <c r="H23" t="s">
        <v>528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 s="92">
        <f>CH21+CH22</f>
        <v>14389720.161725091</v>
      </c>
    </row>
    <row r="24" spans="1:101" s="1" customFormat="1" hidden="1" outlineLevel="1">
      <c r="A24"/>
      <c r="B24"/>
      <c r="C24"/>
      <c r="D24"/>
      <c r="E24"/>
      <c r="F24"/>
      <c r="G24" s="8">
        <v>6266889</v>
      </c>
      <c r="H24" t="s">
        <v>529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101" s="1" customFormat="1" hidden="1" outlineLevel="1">
      <c r="A25" t="s">
        <v>60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101" s="1" customFormat="1" hidden="1" outlineLevel="1">
      <c r="A26" s="91" t="s">
        <v>62</v>
      </c>
      <c r="B26" s="90">
        <f t="shared" ref="B26:BM26" si="28">B13+B21</f>
        <v>0</v>
      </c>
      <c r="C26" s="90">
        <f t="shared" si="28"/>
        <v>0</v>
      </c>
      <c r="D26" s="90">
        <f t="shared" si="28"/>
        <v>0</v>
      </c>
      <c r="E26" s="90">
        <f t="shared" si="28"/>
        <v>0</v>
      </c>
      <c r="F26" s="90">
        <f t="shared" si="28"/>
        <v>0</v>
      </c>
      <c r="G26" s="90">
        <f t="shared" si="28"/>
        <v>0</v>
      </c>
      <c r="H26" s="90">
        <f t="shared" si="28"/>
        <v>0</v>
      </c>
      <c r="I26" s="90">
        <f t="shared" si="28"/>
        <v>0</v>
      </c>
      <c r="J26" s="90">
        <f t="shared" si="28"/>
        <v>0</v>
      </c>
      <c r="K26" s="90">
        <f t="shared" si="28"/>
        <v>0</v>
      </c>
      <c r="L26" s="90">
        <f t="shared" si="28"/>
        <v>0</v>
      </c>
      <c r="M26" s="90">
        <f t="shared" si="28"/>
        <v>1259711.2647407663</v>
      </c>
      <c r="N26" s="90">
        <f t="shared" si="28"/>
        <v>1323151.2730430625</v>
      </c>
      <c r="O26" s="90">
        <f t="shared" si="28"/>
        <v>1383876.533163954</v>
      </c>
      <c r="P26" s="90">
        <f t="shared" si="28"/>
        <v>1506510.2248283853</v>
      </c>
      <c r="Q26" s="90">
        <f t="shared" si="28"/>
        <v>1503534.4810399741</v>
      </c>
      <c r="R26" s="90">
        <f t="shared" si="28"/>
        <v>1497296.1911282784</v>
      </c>
      <c r="S26" s="90">
        <f t="shared" si="28"/>
        <v>1762057.6618888583</v>
      </c>
      <c r="T26" s="90">
        <f t="shared" si="28"/>
        <v>1856235.776567617</v>
      </c>
      <c r="U26" s="90">
        <f t="shared" si="28"/>
        <v>1946381.8244578717</v>
      </c>
      <c r="V26" s="90">
        <f t="shared" si="28"/>
        <v>2033949.7418018004</v>
      </c>
      <c r="W26" s="90">
        <f t="shared" si="28"/>
        <v>2119817.7035061852</v>
      </c>
      <c r="X26" s="90">
        <f t="shared" si="28"/>
        <v>2204516.1256542965</v>
      </c>
      <c r="Y26" s="90">
        <f t="shared" si="28"/>
        <v>2317406.3511623507</v>
      </c>
      <c r="Z26" s="90">
        <f t="shared" si="28"/>
        <v>2445915.8927407227</v>
      </c>
      <c r="AA26" s="90">
        <f t="shared" si="28"/>
        <v>2553413.6488213614</v>
      </c>
      <c r="AB26" s="90">
        <f t="shared" si="28"/>
        <v>2648085.1642632764</v>
      </c>
      <c r="AC26" s="90">
        <f t="shared" si="28"/>
        <v>2734875.051700348</v>
      </c>
      <c r="AD26" s="90">
        <f t="shared" si="28"/>
        <v>2816770.1854971121</v>
      </c>
      <c r="AE26" s="90">
        <f t="shared" si="28"/>
        <v>2895574.8361050831</v>
      </c>
      <c r="AF26" s="90">
        <f t="shared" si="28"/>
        <v>2972378.9026846942</v>
      </c>
      <c r="AG26" s="90">
        <f t="shared" si="28"/>
        <v>3047840.7567006592</v>
      </c>
      <c r="AH26" s="90">
        <f t="shared" si="28"/>
        <v>3122358.0982350493</v>
      </c>
      <c r="AI26" s="90">
        <f t="shared" si="28"/>
        <v>3196171.1645456376</v>
      </c>
      <c r="AJ26" s="90">
        <f t="shared" si="28"/>
        <v>3269425.0748884231</v>
      </c>
      <c r="AK26" s="90">
        <f t="shared" si="28"/>
        <v>3351913.3958635842</v>
      </c>
      <c r="AL26" s="90">
        <f t="shared" si="28"/>
        <v>3438833.72030148</v>
      </c>
      <c r="AM26" s="90">
        <f t="shared" si="28"/>
        <v>3517582.977330666</v>
      </c>
      <c r="AN26" s="90">
        <f t="shared" si="28"/>
        <v>3591270.2538665892</v>
      </c>
      <c r="AO26" s="90">
        <f t="shared" si="28"/>
        <v>3661773.6448567128</v>
      </c>
      <c r="AP26" s="90">
        <f t="shared" si="28"/>
        <v>3730227.6443591379</v>
      </c>
      <c r="AQ26" s="90">
        <f t="shared" si="28"/>
        <v>3797317.5621179752</v>
      </c>
      <c r="AR26" s="90">
        <f t="shared" si="28"/>
        <v>3863457.3707248135</v>
      </c>
      <c r="AS26" s="90">
        <f t="shared" si="28"/>
        <v>3928897.1371137067</v>
      </c>
      <c r="AT26" s="90">
        <f t="shared" si="28"/>
        <v>3993787.9183178432</v>
      </c>
      <c r="AU26" s="90">
        <f t="shared" si="28"/>
        <v>4058220.9628158044</v>
      </c>
      <c r="AV26" s="90">
        <f t="shared" si="28"/>
        <v>4122251.3907477623</v>
      </c>
      <c r="AW26" s="90">
        <f t="shared" si="28"/>
        <v>4195061.5158763034</v>
      </c>
      <c r="AX26" s="90">
        <f t="shared" si="28"/>
        <v>4272498.0321340375</v>
      </c>
      <c r="AY26" s="90">
        <f t="shared" si="28"/>
        <v>4342905.0621498022</v>
      </c>
      <c r="AZ26" s="90">
        <f t="shared" si="28"/>
        <v>4408943.7281415323</v>
      </c>
      <c r="BA26" s="90">
        <f t="shared" si="28"/>
        <v>4472221.5246335063</v>
      </c>
      <c r="BB26" s="90">
        <f t="shared" si="28"/>
        <v>4533709.4850597288</v>
      </c>
      <c r="BC26" s="90">
        <f t="shared" si="28"/>
        <v>4593994.178093195</v>
      </c>
      <c r="BD26" s="90">
        <f t="shared" si="28"/>
        <v>4653429.9301619064</v>
      </c>
      <c r="BE26" s="90">
        <f t="shared" si="28"/>
        <v>4712230.7779564653</v>
      </c>
      <c r="BF26" s="90">
        <f t="shared" si="28"/>
        <v>4770526.013850525</v>
      </c>
      <c r="BG26" s="90">
        <f t="shared" si="28"/>
        <v>4828393.7390230857</v>
      </c>
      <c r="BH26" s="90">
        <f t="shared" si="28"/>
        <v>4885881.1317723589</v>
      </c>
      <c r="BI26" s="90">
        <f t="shared" si="28"/>
        <v>4951873.7728662891</v>
      </c>
      <c r="BJ26" s="90">
        <f t="shared" si="28"/>
        <v>5008800.0525133684</v>
      </c>
      <c r="BK26" s="90">
        <f t="shared" si="28"/>
        <v>5044440.9289078657</v>
      </c>
      <c r="BL26" s="90">
        <f t="shared" si="28"/>
        <v>5073883.3179746009</v>
      </c>
      <c r="BM26" s="90">
        <f t="shared" si="28"/>
        <v>5099869.3719830662</v>
      </c>
      <c r="BN26" s="90">
        <f t="shared" ref="BN26:CG26" si="29">BN13+BN21</f>
        <v>5125681.5420764284</v>
      </c>
      <c r="BO26" s="90">
        <f t="shared" si="29"/>
        <v>5155128.0072338954</v>
      </c>
      <c r="BP26" s="90">
        <f t="shared" si="29"/>
        <v>5189644.2962705623</v>
      </c>
      <c r="BQ26" s="90">
        <f t="shared" si="29"/>
        <v>5225923.5703698937</v>
      </c>
      <c r="BR26" s="90">
        <f t="shared" si="29"/>
        <v>5261232.6389302239</v>
      </c>
      <c r="BS26" s="90">
        <f t="shared" si="29"/>
        <v>5294484.8767533405</v>
      </c>
      <c r="BT26" s="90">
        <f t="shared" si="29"/>
        <v>5324239.8403319735</v>
      </c>
      <c r="BU26" s="90">
        <f t="shared" si="29"/>
        <v>5356525.7621317822</v>
      </c>
      <c r="BV26" s="90">
        <f t="shared" si="29"/>
        <v>5382142.0257041464</v>
      </c>
      <c r="BW26" s="90">
        <f t="shared" si="29"/>
        <v>5394216.3439567462</v>
      </c>
      <c r="BX26" s="90">
        <f t="shared" si="29"/>
        <v>5402388.2999983532</v>
      </c>
      <c r="BY26" s="90">
        <f t="shared" si="29"/>
        <v>5408387.954530308</v>
      </c>
      <c r="BZ26" s="90">
        <f t="shared" si="29"/>
        <v>5414304.9106003009</v>
      </c>
      <c r="CA26" s="90">
        <f t="shared" si="29"/>
        <v>5422574.0200206824</v>
      </c>
      <c r="CB26" s="90">
        <f t="shared" si="29"/>
        <v>5434110.515129827</v>
      </c>
      <c r="CC26" s="90">
        <f t="shared" si="29"/>
        <v>5446785.926536696</v>
      </c>
      <c r="CD26" s="90">
        <f t="shared" si="29"/>
        <v>5458841.949587686</v>
      </c>
      <c r="CE26" s="90">
        <f t="shared" si="29"/>
        <v>5469579.0184621848</v>
      </c>
      <c r="CF26" s="90">
        <f t="shared" si="29"/>
        <v>5478070.8834719853</v>
      </c>
      <c r="CG26" s="90">
        <f t="shared" si="29"/>
        <v>5488189.4611979686</v>
      </c>
      <c r="CH26" s="90">
        <f>CH13+CH21</f>
        <v>29102148.594067991</v>
      </c>
      <c r="CI26" s="89">
        <f>SUM(N26:Y26)</f>
        <v>21454733.888242632</v>
      </c>
      <c r="CJ26" s="89">
        <f>SUM(P26:Y26)</f>
        <v>18747706.082035616</v>
      </c>
      <c r="CK26" s="89">
        <f>SUM(R26:Y26)</f>
        <v>15737661.37616726</v>
      </c>
    </row>
    <row r="27" spans="1:101" hidden="1" outlineLevel="1">
      <c r="A27" t="s">
        <v>61</v>
      </c>
      <c r="CH27" s="11">
        <f>CH15+CH22</f>
        <v>1259711.2647407663</v>
      </c>
    </row>
    <row r="28" spans="1:101" ht="15.75" hidden="1" outlineLevel="1" thickBot="1">
      <c r="A28" t="s">
        <v>60</v>
      </c>
      <c r="CH28" s="88">
        <f>CH16+CH23</f>
        <v>30361859.858808756</v>
      </c>
    </row>
    <row r="29" spans="1:101" collapsed="1"/>
    <row r="30" spans="1:101" ht="21">
      <c r="A30" s="76"/>
      <c r="J30" s="87" t="s">
        <v>118</v>
      </c>
    </row>
    <row r="31" spans="1:101">
      <c r="A31" s="76"/>
      <c r="B31" s="652">
        <v>43435</v>
      </c>
      <c r="C31" s="653"/>
      <c r="D31" s="653"/>
      <c r="E31" s="654"/>
      <c r="L31" s="6" t="s">
        <v>58</v>
      </c>
      <c r="M31" s="655" t="s">
        <v>59</v>
      </c>
      <c r="N31" s="656"/>
      <c r="O31" s="657"/>
      <c r="P31" s="6" t="s">
        <v>58</v>
      </c>
    </row>
    <row r="32" spans="1:101">
      <c r="B32" s="74" t="s">
        <v>57</v>
      </c>
      <c r="C32" s="74" t="s">
        <v>56</v>
      </c>
      <c r="D32" s="74" t="s">
        <v>40</v>
      </c>
      <c r="E32" s="74" t="s">
        <v>55</v>
      </c>
      <c r="L32" s="460">
        <v>2018</v>
      </c>
      <c r="M32" s="460">
        <v>2019</v>
      </c>
      <c r="N32" s="460">
        <v>2020</v>
      </c>
      <c r="O32" s="460">
        <v>2021</v>
      </c>
      <c r="P32" s="460">
        <v>2021</v>
      </c>
    </row>
    <row r="33" spans="1:21">
      <c r="A33" t="s">
        <v>51</v>
      </c>
      <c r="B33" s="9">
        <v>65960577.016595259</v>
      </c>
      <c r="C33" s="9">
        <v>-6147696</v>
      </c>
      <c r="D33" s="9">
        <v>-4195173</v>
      </c>
      <c r="E33" s="9">
        <v>55617709</v>
      </c>
      <c r="K33" s="6" t="str">
        <f>A12</f>
        <v>Plant</v>
      </c>
      <c r="L33" s="86">
        <f>M12</f>
        <v>91861821.299999997</v>
      </c>
      <c r="M33" s="86">
        <f>SUM(N11:Y11)</f>
        <v>78864884.247150913</v>
      </c>
      <c r="N33" s="86">
        <f>SUM(Z11:AK11)</f>
        <v>81298636.924915999</v>
      </c>
      <c r="O33" s="86">
        <f>SUM(AL11:AW11)</f>
        <v>71603345.269592553</v>
      </c>
      <c r="P33" s="86">
        <f>SUM(L33:O33)</f>
        <v>323628687.74165946</v>
      </c>
      <c r="Q33" s="86">
        <f>AW12-P33</f>
        <v>0</v>
      </c>
    </row>
    <row r="34" spans="1:21">
      <c r="A34" t="s">
        <v>15</v>
      </c>
      <c r="B34" s="9">
        <v>25901244.283404738</v>
      </c>
      <c r="C34" s="9">
        <v>-2818363</v>
      </c>
      <c r="D34" s="9">
        <v>-1865009</v>
      </c>
      <c r="E34" s="9">
        <v>21217873</v>
      </c>
      <c r="K34" s="6"/>
    </row>
    <row r="35" spans="1:21">
      <c r="A35" t="s">
        <v>49</v>
      </c>
      <c r="B35" s="9"/>
      <c r="C35" s="9"/>
      <c r="D35" s="9"/>
      <c r="E35" s="9"/>
      <c r="J35" s="85">
        <f>L35/L33</f>
        <v>0.71804125025110144</v>
      </c>
      <c r="K35" s="6" t="s">
        <v>51</v>
      </c>
      <c r="L35" s="75">
        <v>65960577.016595259</v>
      </c>
      <c r="M35" s="75">
        <f>M33*$J$35</f>
        <v>56628240.085732639</v>
      </c>
      <c r="N35" s="75">
        <f t="shared" ref="N35:O35" si="30">N33*$J$35</f>
        <v>58375774.901277043</v>
      </c>
      <c r="O35" s="75">
        <f t="shared" si="30"/>
        <v>51414155.559539527</v>
      </c>
      <c r="P35" s="75">
        <f>SUM(L35:O35)</f>
        <v>232378747.56314448</v>
      </c>
      <c r="R35" s="458" t="s">
        <v>129</v>
      </c>
      <c r="S35" s="458" t="s">
        <v>16</v>
      </c>
      <c r="T35" s="458" t="s">
        <v>15</v>
      </c>
    </row>
    <row r="36" spans="1:21" ht="15.75" thickBot="1">
      <c r="A36" t="s">
        <v>44</v>
      </c>
      <c r="B36" s="73">
        <f>SUM(B33:B35)</f>
        <v>91861821.299999997</v>
      </c>
      <c r="C36" s="73">
        <f>SUM(C33:C35)</f>
        <v>-8966059</v>
      </c>
      <c r="D36" s="73">
        <f>SUM(D33:D35)</f>
        <v>-6060182</v>
      </c>
      <c r="E36" s="73">
        <f>SUM(E33:E35)</f>
        <v>76835582</v>
      </c>
      <c r="J36" s="85">
        <f>1-J35</f>
        <v>0.28195874974889856</v>
      </c>
      <c r="K36" s="6" t="s">
        <v>15</v>
      </c>
      <c r="L36" s="75">
        <f>L33-L35</f>
        <v>25901244.283404738</v>
      </c>
      <c r="M36" s="75">
        <f>M33-M35</f>
        <v>22236644.161418274</v>
      </c>
      <c r="N36" s="75">
        <f t="shared" ref="N36:O36" si="31">N33-N35</f>
        <v>22922862.023638956</v>
      </c>
      <c r="O36" s="75">
        <f t="shared" si="31"/>
        <v>20189189.710053027</v>
      </c>
      <c r="P36" s="75">
        <f>SUM(L36:O36)</f>
        <v>91249940.178514987</v>
      </c>
      <c r="R36" s="452">
        <f>M12</f>
        <v>91861821.299999997</v>
      </c>
      <c r="S36" s="452">
        <f>L35</f>
        <v>65960577.016595259</v>
      </c>
      <c r="T36" s="452">
        <f>L36</f>
        <v>25901244.283404738</v>
      </c>
      <c r="U36" s="453" t="s">
        <v>86</v>
      </c>
    </row>
    <row r="37" spans="1:21" ht="16.5" thickTop="1" thickBot="1">
      <c r="L37" s="84">
        <f>SUM(L35:L36)</f>
        <v>91861821.299999997</v>
      </c>
      <c r="M37" s="84">
        <f>SUM(M35:M36)</f>
        <v>78864884.247150913</v>
      </c>
      <c r="N37" s="84">
        <f t="shared" ref="N37:P37" si="32">SUM(N35:N36)</f>
        <v>81298636.924915999</v>
      </c>
      <c r="O37" s="84">
        <f t="shared" si="32"/>
        <v>71603345.269592553</v>
      </c>
      <c r="P37" s="84">
        <f t="shared" si="32"/>
        <v>323628687.74165946</v>
      </c>
      <c r="Q37" s="86">
        <f>AW12-P37</f>
        <v>0</v>
      </c>
      <c r="R37" s="459">
        <f>R2</f>
        <v>37104818.019999996</v>
      </c>
      <c r="S37" s="459">
        <f>R37*J35</f>
        <v>26642789.921420395</v>
      </c>
      <c r="T37" s="459">
        <f>R37*J36</f>
        <v>10462028.0985796</v>
      </c>
      <c r="U37" s="453" t="s">
        <v>239</v>
      </c>
    </row>
    <row r="38" spans="1:21" ht="15.75" thickTop="1">
      <c r="Q38" s="454">
        <f>AMI!D36-R38</f>
        <v>0</v>
      </c>
      <c r="R38" s="455">
        <f>SUM(R36:R37)</f>
        <v>128966639.31999999</v>
      </c>
      <c r="S38" s="455">
        <f t="shared" ref="S38:T38" si="33">SUM(S36:S37)</f>
        <v>92603366.938015655</v>
      </c>
      <c r="T38" s="455">
        <f t="shared" si="33"/>
        <v>36363272.381984338</v>
      </c>
      <c r="U38" s="456" t="s">
        <v>237</v>
      </c>
    </row>
    <row r="39" spans="1:21">
      <c r="B39" s="82" t="s">
        <v>54</v>
      </c>
      <c r="C39" s="74" t="s">
        <v>53</v>
      </c>
      <c r="D39" s="74" t="s">
        <v>8</v>
      </c>
      <c r="R39" s="454"/>
      <c r="S39" s="454"/>
      <c r="T39" s="454"/>
      <c r="U39" s="451" t="s">
        <v>240</v>
      </c>
    </row>
    <row r="40" spans="1:21">
      <c r="A40" t="s">
        <v>51</v>
      </c>
      <c r="B40" s="9">
        <v>5438518.1342967749</v>
      </c>
      <c r="J40" s="72" t="s">
        <v>13</v>
      </c>
      <c r="K40" t="s">
        <v>52</v>
      </c>
      <c r="L40" s="9">
        <f>B43</f>
        <v>7894114.2468734607</v>
      </c>
      <c r="M40" s="86">
        <f>SUM(N13:Y13)</f>
        <v>11273064.015147883</v>
      </c>
      <c r="N40" s="86">
        <f>SUM(Z13:AK13)</f>
        <v>18687063.742230929</v>
      </c>
      <c r="O40" s="86">
        <f>SUM(AL13:AW13)</f>
        <v>25063752.523060825</v>
      </c>
      <c r="R40" s="454">
        <f>M57</f>
        <v>41760066.227150902</v>
      </c>
      <c r="S40" s="454">
        <f>R40*J35</f>
        <v>29985450.164312229</v>
      </c>
      <c r="T40" s="454">
        <f>R40*J36</f>
        <v>11774616.062838672</v>
      </c>
      <c r="U40" s="453" t="s">
        <v>238</v>
      </c>
    </row>
    <row r="41" spans="1:21">
      <c r="A41" t="s">
        <v>15</v>
      </c>
      <c r="B41" s="9">
        <v>2455596.1125766858</v>
      </c>
      <c r="J41" s="72" t="str">
        <f>J40</f>
        <v xml:space="preserve">Total </v>
      </c>
      <c r="K41" t="s">
        <v>50</v>
      </c>
      <c r="L41" s="11">
        <f>M17</f>
        <v>-9623901.8539061211</v>
      </c>
      <c r="M41" s="11">
        <f>L41-M40</f>
        <v>-20896965.869054005</v>
      </c>
      <c r="N41" s="11">
        <f t="shared" ref="N41:O41" si="34">M41-N40</f>
        <v>-39584029.611284934</v>
      </c>
      <c r="O41" s="11">
        <f t="shared" si="34"/>
        <v>-64647782.134345755</v>
      </c>
      <c r="R41" s="459">
        <f>N33/12*4</f>
        <v>27099545.641638666</v>
      </c>
      <c r="S41" s="459">
        <f>R41*J35</f>
        <v>19458591.633759014</v>
      </c>
      <c r="T41" s="459">
        <f>R41*J36</f>
        <v>7640954.0078796512</v>
      </c>
      <c r="U41" s="453" t="s">
        <v>233</v>
      </c>
    </row>
    <row r="42" spans="1:21">
      <c r="A42" t="s">
        <v>49</v>
      </c>
      <c r="B42" s="9"/>
      <c r="K42" s="456" t="s">
        <v>539</v>
      </c>
      <c r="N42" s="454">
        <f>+M41-(4*N40/12)</f>
        <v>-27125987.116464313</v>
      </c>
      <c r="O42" s="454">
        <f>+N41-(4*O40/12)</f>
        <v>-47938613.785638541</v>
      </c>
      <c r="P42" s="454">
        <f>AVERAGE(N42:O42)</f>
        <v>-37532300.451051429</v>
      </c>
      <c r="Q42" s="451" t="s">
        <v>540</v>
      </c>
      <c r="R42" s="455">
        <f>SUM(R38:R41)</f>
        <v>197826251.18878958</v>
      </c>
      <c r="S42" s="455">
        <f t="shared" ref="S42:T42" si="35">SUM(S38:S41)</f>
        <v>142047408.73608691</v>
      </c>
      <c r="T42" s="455">
        <f t="shared" si="35"/>
        <v>55778842.452702664</v>
      </c>
      <c r="U42" s="453" t="s">
        <v>234</v>
      </c>
    </row>
    <row r="43" spans="1:21" ht="15.75" thickBot="1">
      <c r="A43" t="s">
        <v>44</v>
      </c>
      <c r="B43" s="73">
        <f>SUM(B40:B42)</f>
        <v>7894114.2468734607</v>
      </c>
      <c r="C43" s="79">
        <f>B36/B43</f>
        <v>11.63674839598157</v>
      </c>
      <c r="D43" s="7">
        <f>B43/12</f>
        <v>657842.85390612169</v>
      </c>
      <c r="H43" s="605"/>
      <c r="J43" s="72" t="str">
        <f>K35</f>
        <v xml:space="preserve">Electric </v>
      </c>
      <c r="K43" t="str">
        <f>K40</f>
        <v>AMORT</v>
      </c>
      <c r="L43" s="75">
        <f>B40</f>
        <v>5438518.1342967749</v>
      </c>
      <c r="M43" s="75">
        <f t="shared" ref="M43:O44" si="36">M40*$J$35</f>
        <v>8094524.9795974875</v>
      </c>
      <c r="N43" s="75">
        <f t="shared" si="36"/>
        <v>13418082.612993523</v>
      </c>
      <c r="O43" s="75">
        <f t="shared" si="36"/>
        <v>17996808.197642792</v>
      </c>
      <c r="P43" s="4">
        <f>SUM(L43:O43)</f>
        <v>44947933.924530581</v>
      </c>
      <c r="R43" s="452">
        <f>N33/12*8</f>
        <v>54199091.283277333</v>
      </c>
      <c r="S43" s="452">
        <f>R43*$J$35</f>
        <v>38917183.267518029</v>
      </c>
      <c r="T43" s="452">
        <f>R43*$J$36</f>
        <v>15281908.015759302</v>
      </c>
      <c r="U43" s="453" t="s">
        <v>236</v>
      </c>
    </row>
    <row r="44" spans="1:21" ht="15.75" thickTop="1">
      <c r="A44" t="s">
        <v>48</v>
      </c>
      <c r="C44" s="78">
        <f>1/C43</f>
        <v>8.5934658546482148E-2</v>
      </c>
      <c r="J44" s="72" t="str">
        <f>J43</f>
        <v xml:space="preserve">Electric </v>
      </c>
      <c r="K44" t="str">
        <f>K41</f>
        <v>RSRV</v>
      </c>
      <c r="L44" s="75">
        <f>L41*$J$35</f>
        <v>-6910358.5194726437</v>
      </c>
      <c r="M44" s="75">
        <f t="shared" si="36"/>
        <v>-15004883.499070132</v>
      </c>
      <c r="N44" s="75">
        <f t="shared" si="36"/>
        <v>-28422966.112063654</v>
      </c>
      <c r="O44" s="75">
        <f t="shared" si="36"/>
        <v>-46419774.309706442</v>
      </c>
      <c r="R44" s="459">
        <f>O33/12*4</f>
        <v>23867781.756530851</v>
      </c>
      <c r="S44" s="452">
        <f>R44*$J$35</f>
        <v>17138051.853179842</v>
      </c>
      <c r="T44" s="452">
        <f>R44*$J$36</f>
        <v>6729729.9033510089</v>
      </c>
      <c r="U44" s="453" t="s">
        <v>232</v>
      </c>
    </row>
    <row r="45" spans="1:21">
      <c r="J45" s="72"/>
      <c r="K45" s="456" t="s">
        <v>539</v>
      </c>
      <c r="N45" s="454">
        <f>+M44-(4*N43/12)</f>
        <v>-19477577.703401305</v>
      </c>
      <c r="O45" s="454">
        <f>+N44-(4*O43/12)</f>
        <v>-34421902.177944586</v>
      </c>
      <c r="P45" s="454">
        <f>AVERAGE(N45:O45)</f>
        <v>-26949739.940672945</v>
      </c>
      <c r="Q45" s="451" t="s">
        <v>540</v>
      </c>
      <c r="R45" s="455">
        <f>SUM(R42:R44)</f>
        <v>275893124.22859776</v>
      </c>
      <c r="S45" s="455">
        <f t="shared" ref="S45:T45" si="37">SUM(S42:S44)</f>
        <v>198102643.85678479</v>
      </c>
      <c r="T45" s="455">
        <f t="shared" si="37"/>
        <v>77790480.371812969</v>
      </c>
      <c r="U45" s="456" t="s">
        <v>235</v>
      </c>
    </row>
    <row r="46" spans="1:21" outlineLevel="1">
      <c r="A46" s="76"/>
      <c r="J46" s="72" t="str">
        <f>K36</f>
        <v>Gas</v>
      </c>
      <c r="K46" t="str">
        <f>K43</f>
        <v>AMORT</v>
      </c>
      <c r="L46" s="75">
        <f>B41</f>
        <v>2455596.1125766858</v>
      </c>
      <c r="M46" s="75">
        <f t="shared" ref="M46:O47" si="38">M40*$J$36</f>
        <v>3178539.0355503955</v>
      </c>
      <c r="N46" s="75">
        <f t="shared" si="38"/>
        <v>5268981.1292374069</v>
      </c>
      <c r="O46" s="75">
        <f t="shared" si="38"/>
        <v>7066944.3254180318</v>
      </c>
      <c r="P46" s="4">
        <f>SUM(L46:O46)</f>
        <v>17970060.602782521</v>
      </c>
      <c r="R46" s="623">
        <f>AVERAGE(R42,R45)</f>
        <v>236859687.70869368</v>
      </c>
      <c r="S46" s="623">
        <f t="shared" ref="S46:T46" si="39">AVERAGE(S42,S45)</f>
        <v>170075026.29643583</v>
      </c>
      <c r="T46" s="623">
        <f t="shared" si="39"/>
        <v>66784661.41225782</v>
      </c>
      <c r="U46" s="456" t="s">
        <v>241</v>
      </c>
    </row>
    <row r="47" spans="1:21" outlineLevel="1">
      <c r="A47" s="13"/>
      <c r="B47" s="74" t="s">
        <v>47</v>
      </c>
      <c r="C47" s="74" t="s">
        <v>46</v>
      </c>
      <c r="D47" s="74" t="s">
        <v>44</v>
      </c>
      <c r="J47" s="72" t="str">
        <f>J46</f>
        <v>Gas</v>
      </c>
      <c r="K47" t="str">
        <f>K44</f>
        <v>RSRV</v>
      </c>
      <c r="L47" s="75">
        <f>L41*$J$36</f>
        <v>-2713543.3344334769</v>
      </c>
      <c r="M47" s="75">
        <f t="shared" si="38"/>
        <v>-5892082.3699838724</v>
      </c>
      <c r="N47" s="75">
        <f t="shared" si="38"/>
        <v>-11161063.499221278</v>
      </c>
      <c r="O47" s="75">
        <f t="shared" si="38"/>
        <v>-18228007.824639309</v>
      </c>
      <c r="R47" s="452">
        <f>R46-R38</f>
        <v>107893048.38869369</v>
      </c>
      <c r="S47" s="452">
        <f t="shared" ref="S47:T47" si="40">S46-S38</f>
        <v>77471659.358420178</v>
      </c>
      <c r="T47" s="452">
        <f t="shared" si="40"/>
        <v>30421389.030273482</v>
      </c>
      <c r="U47" s="457" t="s">
        <v>102</v>
      </c>
    </row>
    <row r="48" spans="1:21" outlineLevel="1">
      <c r="B48" s="9">
        <v>11536</v>
      </c>
      <c r="C48" s="9">
        <f>D48-B48</f>
        <v>26861</v>
      </c>
      <c r="D48" s="9">
        <v>38397</v>
      </c>
      <c r="J48" s="72"/>
      <c r="K48" s="456" t="s">
        <v>539</v>
      </c>
      <c r="N48" s="454">
        <f>+M47-(4*N46/12)</f>
        <v>-7648409.4130630083</v>
      </c>
      <c r="O48" s="454">
        <f>+N47-(4*O46/12)</f>
        <v>-13516711.607693955</v>
      </c>
      <c r="P48" s="454">
        <f>AVERAGE(N48:O48)</f>
        <v>-10582560.510378482</v>
      </c>
      <c r="Q48" s="451" t="s">
        <v>540</v>
      </c>
    </row>
    <row r="49" spans="2:16" outlineLevel="1">
      <c r="B49" s="9">
        <v>6926</v>
      </c>
      <c r="C49" s="9">
        <f>D49-B49</f>
        <v>3012</v>
      </c>
      <c r="D49" s="9">
        <v>9938</v>
      </c>
      <c r="J49" s="72"/>
    </row>
    <row r="50" spans="2:16" outlineLevel="1">
      <c r="B50" s="9">
        <v>9065</v>
      </c>
      <c r="C50" s="9">
        <f>D50-B50</f>
        <v>1346</v>
      </c>
      <c r="D50" s="9">
        <v>10411</v>
      </c>
      <c r="J50" s="72"/>
      <c r="K50" s="456" t="s">
        <v>1</v>
      </c>
      <c r="M50" s="456" t="s">
        <v>1</v>
      </c>
      <c r="N50" s="454">
        <f>+N40*8/12</f>
        <v>12458042.494820619</v>
      </c>
      <c r="O50" s="454">
        <f>+O40*4/12</f>
        <v>8354584.1743536079</v>
      </c>
      <c r="P50" s="454">
        <f>SUM(N50:O50)</f>
        <v>20812626.669174228</v>
      </c>
    </row>
    <row r="51" spans="2:16" ht="15.75" outlineLevel="1" thickBot="1">
      <c r="B51" s="73">
        <f>SUM(B48:B50)</f>
        <v>27527</v>
      </c>
      <c r="C51" s="73">
        <f>SUM(C48:C50)</f>
        <v>31219</v>
      </c>
      <c r="D51" s="73">
        <f>SUM(D48:D50)</f>
        <v>58746</v>
      </c>
      <c r="J51" s="72"/>
      <c r="M51" s="456" t="s">
        <v>16</v>
      </c>
      <c r="N51" s="454">
        <f>+N43*8/12</f>
        <v>8945388.408662349</v>
      </c>
      <c r="O51" s="454">
        <f>+O43*4/12</f>
        <v>5998936.065880931</v>
      </c>
      <c r="P51" s="454">
        <f t="shared" ref="P51:P52" si="41">SUM(N51:O51)</f>
        <v>14944324.474543281</v>
      </c>
    </row>
    <row r="52" spans="2:16" ht="15.75" thickTop="1">
      <c r="J52" s="72"/>
      <c r="M52" s="456" t="s">
        <v>15</v>
      </c>
      <c r="N52" s="454">
        <f>+N46*8/12</f>
        <v>3512654.0861582714</v>
      </c>
      <c r="O52" s="454">
        <f>+O46*4/12</f>
        <v>2355648.1084726774</v>
      </c>
      <c r="P52" s="454">
        <f t="shared" si="41"/>
        <v>5868302.1946309488</v>
      </c>
    </row>
    <row r="53" spans="2:16">
      <c r="B53" s="606">
        <f>B33/B$36</f>
        <v>0.71804125025110144</v>
      </c>
      <c r="C53" s="606">
        <f t="shared" ref="C53:E54" si="42">C33/C$36</f>
        <v>0.6856631213334643</v>
      </c>
      <c r="D53" s="606">
        <f t="shared" si="42"/>
        <v>0.69225198187117154</v>
      </c>
      <c r="E53" s="606">
        <f t="shared" si="42"/>
        <v>0.72385355264179552</v>
      </c>
    </row>
    <row r="54" spans="2:16">
      <c r="B54" s="606">
        <f>B34/B$36</f>
        <v>0.28195874974889856</v>
      </c>
      <c r="C54" s="606">
        <f t="shared" si="42"/>
        <v>0.31433687866653565</v>
      </c>
      <c r="D54" s="606">
        <f t="shared" si="42"/>
        <v>0.30774801812882846</v>
      </c>
      <c r="E54" s="606">
        <f t="shared" si="42"/>
        <v>0.27614644735820443</v>
      </c>
    </row>
    <row r="56" spans="2:16">
      <c r="M56" s="324">
        <f>R2</f>
        <v>37104818.019999996</v>
      </c>
      <c r="N56" s="309" t="s">
        <v>229</v>
      </c>
    </row>
    <row r="57" spans="2:16">
      <c r="M57" s="324">
        <f>SUM(T11:Y11)</f>
        <v>41760066.227150902</v>
      </c>
      <c r="N57" s="309" t="s">
        <v>231</v>
      </c>
    </row>
    <row r="58" spans="2:16">
      <c r="M58" s="324">
        <f>SUM(M56:M57)</f>
        <v>78864884.247150898</v>
      </c>
      <c r="N58" s="309" t="s">
        <v>230</v>
      </c>
    </row>
    <row r="59" spans="2:16">
      <c r="M59" s="324">
        <f>M33-M58</f>
        <v>0</v>
      </c>
    </row>
  </sheetData>
  <mergeCells count="2">
    <mergeCell ref="B31:E31"/>
    <mergeCell ref="M31:O31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7" sqref="E17"/>
    </sheetView>
  </sheetViews>
  <sheetFormatPr defaultRowHeight="15" outlineLevelCol="1"/>
  <cols>
    <col min="1" max="1" width="36.5703125" customWidth="1"/>
    <col min="2" max="2" width="4.7109375" customWidth="1"/>
    <col min="3" max="3" width="13.140625" customWidth="1" outlineLevel="1"/>
    <col min="4" max="4" width="12" customWidth="1" outlineLevel="1"/>
    <col min="5" max="5" width="13.140625" customWidth="1" outlineLevel="1"/>
    <col min="6" max="6" width="3.7109375" customWidth="1" outlineLevel="1"/>
    <col min="7" max="7" width="13.140625" bestFit="1" customWidth="1"/>
    <col min="8" max="8" width="12" bestFit="1" customWidth="1"/>
    <col min="9" max="9" width="13.140625" bestFit="1" customWidth="1"/>
  </cols>
  <sheetData>
    <row r="1" spans="1:9">
      <c r="A1" t="s">
        <v>345</v>
      </c>
    </row>
    <row r="3" spans="1:9">
      <c r="C3" s="445" t="s">
        <v>118</v>
      </c>
      <c r="D3" s="445"/>
      <c r="E3" s="445"/>
      <c r="G3" s="445" t="s">
        <v>45</v>
      </c>
      <c r="H3" s="445"/>
      <c r="I3" s="445"/>
    </row>
    <row r="4" spans="1:9">
      <c r="A4" s="446" t="s">
        <v>344</v>
      </c>
      <c r="B4" s="81"/>
      <c r="C4" s="446" t="s">
        <v>16</v>
      </c>
      <c r="D4" s="446" t="s">
        <v>15</v>
      </c>
      <c r="E4" s="446" t="s">
        <v>342</v>
      </c>
      <c r="F4" s="81"/>
      <c r="G4" s="446" t="s">
        <v>16</v>
      </c>
      <c r="H4" s="446" t="s">
        <v>15</v>
      </c>
      <c r="I4" s="446" t="s">
        <v>342</v>
      </c>
    </row>
    <row r="6" spans="1:9">
      <c r="A6" t="s">
        <v>129</v>
      </c>
      <c r="C6" s="9">
        <f>'RJA-3_Electric_Attrition'!J47</f>
        <v>170075026.29643583</v>
      </c>
      <c r="D6" s="9">
        <f>'RJA-4_Gas_Attrition'!K45</f>
        <v>66784661.41225782</v>
      </c>
      <c r="E6" s="9">
        <f>SUM(C6:D6)</f>
        <v>236859687.70869365</v>
      </c>
      <c r="G6" s="9">
        <f>'RJA-3_Electric_Attrition'!K47</f>
        <v>162226501.42875069</v>
      </c>
      <c r="H6" s="9">
        <f>'RJA-4_Gas_Attrition'!L45</f>
        <v>82865659.666204244</v>
      </c>
      <c r="I6" s="9">
        <f>SUM(G6:H6)</f>
        <v>245092161.09495494</v>
      </c>
    </row>
    <row r="7" spans="1:9">
      <c r="A7" t="s">
        <v>2</v>
      </c>
      <c r="C7" s="12">
        <f>'RJA-3_Electric_Attrition'!J48</f>
        <v>-26949739.940672945</v>
      </c>
      <c r="D7" s="12">
        <f>'RJA-4_Gas_Attrition'!K46</f>
        <v>-10582560.510378484</v>
      </c>
      <c r="E7" s="12">
        <f>SUM(C7:D7)</f>
        <v>-37532300.451051429</v>
      </c>
      <c r="F7" s="12"/>
      <c r="G7" s="12">
        <f>'RJA-3_Electric_Attrition'!K48</f>
        <v>-36667721.805506274</v>
      </c>
      <c r="H7" s="12">
        <f>'RJA-4_Gas_Attrition'!L46</f>
        <v>-18729954.286813222</v>
      </c>
      <c r="I7" s="12">
        <f t="shared" ref="I7:I8" si="0">SUM(G7:H7)</f>
        <v>-55397676.092319496</v>
      </c>
    </row>
    <row r="8" spans="1:9">
      <c r="A8" t="s">
        <v>343</v>
      </c>
      <c r="C8" s="12">
        <f>'RJA-3_Electric_Attrition'!J51</f>
        <v>-8820726.9787761793</v>
      </c>
      <c r="D8" s="12">
        <f>'RJA-4_Gas_Attrition'!K47</f>
        <v>-2256392.3988461853</v>
      </c>
      <c r="E8" s="12">
        <f>SUM(C8:D8)</f>
        <v>-11077119.377622364</v>
      </c>
      <c r="F8" s="12"/>
      <c r="G8" s="12">
        <f>'RJA-3_Electric_Attrition'!K51</f>
        <v>-13230005.209756112</v>
      </c>
      <c r="H8" s="12">
        <f>'RJA-4_Gas_Attrition'!L47</f>
        <v>-6741150.1060194559</v>
      </c>
      <c r="I8" s="12">
        <f t="shared" si="0"/>
        <v>-19971155.315775566</v>
      </c>
    </row>
    <row r="9" spans="1:9" ht="15.75" thickBot="1">
      <c r="A9" t="s">
        <v>44</v>
      </c>
      <c r="C9" s="447">
        <f t="shared" ref="C9:E9" si="1">SUM(C6:C8)</f>
        <v>134304559.37698671</v>
      </c>
      <c r="D9" s="447">
        <f t="shared" si="1"/>
        <v>53945708.503033154</v>
      </c>
      <c r="E9" s="447">
        <f t="shared" si="1"/>
        <v>188250267.88001984</v>
      </c>
      <c r="F9" s="9"/>
      <c r="G9" s="447">
        <f>SUM(G6:G8)</f>
        <v>112328774.41348831</v>
      </c>
      <c r="H9" s="447">
        <f>SUM(H6:H8)</f>
        <v>57394555.273371562</v>
      </c>
      <c r="I9" s="447">
        <f>SUM(I6:I8)</f>
        <v>169723329.68685988</v>
      </c>
    </row>
    <row r="10" spans="1:9" ht="15.75" thickTop="1">
      <c r="A10" s="449" t="s">
        <v>346</v>
      </c>
      <c r="C10" s="448">
        <f>'RJA-3_Electric_Attrition'!J54-C9</f>
        <v>0</v>
      </c>
      <c r="D10" s="448">
        <f>'RJA-4_Gas_Attrition'!K51-D9</f>
        <v>0</v>
      </c>
      <c r="G10" s="448">
        <f>'RJA-3_Electric_Attrition'!K54-G9</f>
        <v>0</v>
      </c>
      <c r="H10" s="448">
        <f>'RJA-4_Gas_Attrition'!L51-H9</f>
        <v>0</v>
      </c>
    </row>
    <row r="12" spans="1:9">
      <c r="A12" t="s">
        <v>492</v>
      </c>
      <c r="C12" s="9">
        <f>'Electric SEF-22'!K55</f>
        <v>9420126.0023907125</v>
      </c>
      <c r="D12" s="9">
        <f>'Gas SEF-22'!I55</f>
        <v>4188383.9579070485</v>
      </c>
      <c r="E12" s="9">
        <f>SUM(C12:D12)</f>
        <v>13608509.960297761</v>
      </c>
      <c r="G12" s="9">
        <f>'Electric SEF-22'!L55</f>
        <v>16851957.74198458</v>
      </c>
      <c r="H12" s="9">
        <f>'Gas SEF-22'!J55</f>
        <v>8608017.6953693703</v>
      </c>
      <c r="I12" s="9">
        <f>SUM(G12:H12)</f>
        <v>25459975.43735395</v>
      </c>
    </row>
    <row r="13" spans="1:9">
      <c r="A13" t="s">
        <v>493</v>
      </c>
      <c r="C13" s="4">
        <f>'Electric SEF-22'!K56</f>
        <v>-1978226.4605020492</v>
      </c>
      <c r="D13" s="4">
        <f>'Gas SEF-22'!I52</f>
        <v>-879560.63116048009</v>
      </c>
      <c r="E13" s="4">
        <f>SUM(C13:D13)</f>
        <v>-2857787.0916625294</v>
      </c>
      <c r="G13" s="4">
        <f>'Electric SEF-22'!L56</f>
        <v>-3538911.1258167643</v>
      </c>
      <c r="H13" s="4">
        <f>'Gas SEF-22'!J52</f>
        <v>-1807683.7160275693</v>
      </c>
      <c r="I13" s="4">
        <f>SUM(G13:H13)</f>
        <v>-5346594.8418443333</v>
      </c>
    </row>
    <row r="14" spans="1:9" ht="15.75" thickBot="1">
      <c r="C14" s="447">
        <f>SUM(C12:C13)</f>
        <v>7441899.5418886635</v>
      </c>
      <c r="D14" s="447">
        <f>SUM(D12:D13)</f>
        <v>3308823.3267465685</v>
      </c>
      <c r="E14" s="447">
        <f>SUM(E12:E13)</f>
        <v>10750722.868635232</v>
      </c>
      <c r="G14" s="447">
        <f>SUM(G12:G13)</f>
        <v>13313046.616167815</v>
      </c>
      <c r="H14" s="447">
        <f>SUM(H12:H13)</f>
        <v>6800333.9793418013</v>
      </c>
      <c r="I14" s="447">
        <f>SUM(I12:I13)</f>
        <v>20113380.595509619</v>
      </c>
    </row>
    <row r="15" spans="1:9" ht="15.75" thickTop="1"/>
    <row r="16" spans="1:9">
      <c r="A16" t="s">
        <v>491</v>
      </c>
      <c r="C16" s="9">
        <f>'Electric Consol'!O45</f>
        <v>14944324.474543281</v>
      </c>
      <c r="D16" s="9">
        <f>'Gas Consol'!N46</f>
        <v>5868302.1946309488</v>
      </c>
      <c r="E16" s="9">
        <f>SUM(C16:D16)</f>
        <v>20812626.669174232</v>
      </c>
      <c r="F16" s="9"/>
      <c r="G16" s="9">
        <f>'Electric Consol'!O46</f>
        <v>18361558.719435599</v>
      </c>
      <c r="H16" s="9">
        <f>'Gas Consol'!N47</f>
        <v>9379125.2500999756</v>
      </c>
      <c r="I16" s="9">
        <f>SUM(G16:H16)</f>
        <v>27740683.969535574</v>
      </c>
    </row>
    <row r="17" spans="1:9">
      <c r="A17" t="s">
        <v>499</v>
      </c>
      <c r="C17" s="4">
        <f>'Electric SEF-22'!K39</f>
        <v>4868445.0880221995</v>
      </c>
      <c r="D17" s="4">
        <f>'Gas SEF-22'!I37</f>
        <v>2065892.0664164524</v>
      </c>
      <c r="E17" s="4">
        <f>SUM(C17:D17)</f>
        <v>6934337.1544386521</v>
      </c>
      <c r="G17" s="4">
        <f>'Electric SEF-22'!L39</f>
        <v>7034671.9484617077</v>
      </c>
      <c r="H17" s="4">
        <f>'Gas SEF-22'!J37</f>
        <v>3593326.1607114412</v>
      </c>
      <c r="I17" s="4">
        <f>SUM(G17:H17)</f>
        <v>10627998.109173149</v>
      </c>
    </row>
    <row r="18" spans="1:9" ht="15.75" thickBot="1">
      <c r="C18" s="447">
        <f>SUM(C16:C17)</f>
        <v>19812769.562565479</v>
      </c>
      <c r="D18" s="447">
        <f>SUM(D16:D17)</f>
        <v>7934194.2610474015</v>
      </c>
      <c r="E18" s="447">
        <f>SUM(E16:E17)</f>
        <v>27746963.823612884</v>
      </c>
      <c r="G18" s="447">
        <f>SUM(G16:G17)</f>
        <v>25396230.667897306</v>
      </c>
      <c r="H18" s="447">
        <f>SUM(H16:H17)</f>
        <v>12972451.410811417</v>
      </c>
      <c r="I18" s="447">
        <f>SUM(I16:I17)</f>
        <v>38368682.078708723</v>
      </c>
    </row>
    <row r="19" spans="1:9" ht="15.75" thickTop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0"/>
  <sheetViews>
    <sheetView zoomScale="85" zoomScaleNormal="85" workbookViewId="0">
      <pane xSplit="2" ySplit="6" topLeftCell="C39" activePane="bottomRight" state="frozen"/>
      <selection activeCell="N48" sqref="N48"/>
      <selection pane="topRight" activeCell="N48" sqref="N48"/>
      <selection pane="bottomLeft" activeCell="N48" sqref="N48"/>
      <selection pane="bottomRight" activeCell="K54" sqref="K54"/>
    </sheetView>
  </sheetViews>
  <sheetFormatPr defaultColWidth="9.140625" defaultRowHeight="15" outlineLevelRow="1" outlineLevelCol="1"/>
  <cols>
    <col min="1" max="1" width="4.85546875" style="1" bestFit="1" customWidth="1"/>
    <col min="2" max="2" width="35.140625" style="1" bestFit="1" customWidth="1"/>
    <col min="3" max="3" width="23.42578125" style="1" bestFit="1" customWidth="1"/>
    <col min="4" max="4" width="15" style="1" bestFit="1" customWidth="1"/>
    <col min="5" max="5" width="15.42578125" style="1" bestFit="1" customWidth="1"/>
    <col min="6" max="6" width="15" style="1" bestFit="1" customWidth="1"/>
    <col min="7" max="7" width="20.140625" style="1" bestFit="1" customWidth="1"/>
    <col min="8" max="8" width="9.5703125" style="1" bestFit="1" customWidth="1"/>
    <col min="9" max="9" width="18.7109375" style="1" bestFit="1" customWidth="1"/>
    <col min="10" max="11" width="15.7109375" style="1" bestFit="1" customWidth="1"/>
    <col min="12" max="12" width="18.28515625" style="1" hidden="1" customWidth="1" outlineLevel="1"/>
    <col min="13" max="13" width="22.42578125" style="1" bestFit="1" customWidth="1" collapsed="1"/>
    <col min="14" max="14" width="13.5703125" style="1" bestFit="1" customWidth="1"/>
    <col min="15" max="15" width="14.140625" bestFit="1" customWidth="1"/>
    <col min="16" max="16" width="13.7109375" bestFit="1" customWidth="1"/>
    <col min="17" max="17" width="18.140625" bestFit="1" customWidth="1"/>
    <col min="18" max="18" width="16.28515625" bestFit="1" customWidth="1"/>
    <col min="21" max="16384" width="9.140625" style="1"/>
  </cols>
  <sheetData>
    <row r="1" spans="1:13" outlineLevel="1">
      <c r="A1" s="141"/>
    </row>
    <row r="2" spans="1:13" outlineLevel="1">
      <c r="F2" s="444" t="s">
        <v>340</v>
      </c>
    </row>
    <row r="3" spans="1:13" outlineLevel="1"/>
    <row r="4" spans="1:13">
      <c r="A4" s="141" t="s">
        <v>317</v>
      </c>
      <c r="B4" s="390"/>
      <c r="C4" s="388" t="s">
        <v>316</v>
      </c>
      <c r="D4" s="388"/>
      <c r="E4" s="388"/>
      <c r="F4" s="388"/>
      <c r="G4" s="388"/>
      <c r="I4" s="389" t="s">
        <v>315</v>
      </c>
      <c r="J4" s="388"/>
      <c r="K4" s="388"/>
      <c r="L4" s="388"/>
      <c r="M4" s="388"/>
    </row>
    <row r="5" spans="1:13" ht="30">
      <c r="A5" s="387" t="s">
        <v>314</v>
      </c>
      <c r="B5" s="387" t="s">
        <v>313</v>
      </c>
      <c r="C5" s="387" t="s">
        <v>312</v>
      </c>
      <c r="D5" s="387" t="s">
        <v>116</v>
      </c>
      <c r="E5" s="387" t="s">
        <v>118</v>
      </c>
      <c r="F5" s="387" t="s">
        <v>45</v>
      </c>
      <c r="G5" s="387" t="s">
        <v>311</v>
      </c>
      <c r="H5" s="387" t="s">
        <v>310</v>
      </c>
      <c r="I5" s="387" t="s">
        <v>309</v>
      </c>
      <c r="J5" s="387" t="s">
        <v>118</v>
      </c>
      <c r="K5" s="387" t="s">
        <v>45</v>
      </c>
      <c r="L5" s="387" t="s">
        <v>308</v>
      </c>
      <c r="M5" s="387" t="s">
        <v>307</v>
      </c>
    </row>
    <row r="6" spans="1:13">
      <c r="A6" s="344"/>
      <c r="B6" s="344"/>
      <c r="C6" s="148" t="s">
        <v>162</v>
      </c>
      <c r="D6" s="148" t="s">
        <v>163</v>
      </c>
      <c r="E6" s="148" t="s">
        <v>164</v>
      </c>
      <c r="F6" s="148" t="s">
        <v>306</v>
      </c>
      <c r="G6" s="148" t="s">
        <v>305</v>
      </c>
      <c r="H6" s="148" t="s">
        <v>304</v>
      </c>
      <c r="I6" s="148" t="s">
        <v>69</v>
      </c>
      <c r="J6" s="148" t="s">
        <v>303</v>
      </c>
      <c r="K6" s="148" t="s">
        <v>302</v>
      </c>
      <c r="L6" s="148" t="s">
        <v>301</v>
      </c>
      <c r="M6" s="148" t="s">
        <v>300</v>
      </c>
    </row>
    <row r="7" spans="1:13">
      <c r="A7" s="335">
        <f>IF(ISBLANK(B7),"",MAX(A$6:A6)+1)</f>
        <v>1</v>
      </c>
      <c r="B7" s="386" t="s">
        <v>299</v>
      </c>
    </row>
    <row r="8" spans="1:13">
      <c r="A8" s="335">
        <f>IF(ISBLANK(B8),"",MAX(A$6:A7)+1)</f>
        <v>2</v>
      </c>
      <c r="B8" s="384" t="s">
        <v>298</v>
      </c>
      <c r="C8" s="375">
        <v>1285578905.296809</v>
      </c>
      <c r="D8" s="375"/>
      <c r="E8" s="375"/>
      <c r="F8" s="375"/>
      <c r="G8" s="375">
        <f>SUM(C8:F8)</f>
        <v>1285578905.296809</v>
      </c>
      <c r="H8" s="348"/>
      <c r="I8" s="375">
        <v>1330085063.5070419</v>
      </c>
      <c r="J8" s="375"/>
      <c r="K8" s="375"/>
      <c r="L8" s="375"/>
      <c r="M8" s="375">
        <f>SUM(I8:L8)</f>
        <v>1330085063.5070419</v>
      </c>
    </row>
    <row r="9" spans="1:13">
      <c r="A9" s="335">
        <f>IF(ISBLANK(B9),"",MAX(A$6:A8)+1)</f>
        <v>3</v>
      </c>
      <c r="B9" s="384" t="s">
        <v>297</v>
      </c>
      <c r="C9" s="342">
        <v>327360.15999999898</v>
      </c>
      <c r="D9" s="342"/>
      <c r="E9" s="342"/>
      <c r="F9" s="342"/>
      <c r="G9" s="342">
        <f>SUM(C9:F9)</f>
        <v>327360.15999999898</v>
      </c>
      <c r="H9" s="357">
        <v>1.1759750394165991E-2</v>
      </c>
      <c r="I9" s="342">
        <f>G9*(1+H9)^(28/12)</f>
        <v>336413.24583847454</v>
      </c>
      <c r="J9" s="342"/>
      <c r="K9" s="342"/>
      <c r="L9" s="342"/>
      <c r="M9" s="342">
        <f>SUM(I9:L9)</f>
        <v>336413.24583847454</v>
      </c>
    </row>
    <row r="10" spans="1:13">
      <c r="A10" s="335">
        <f>IF(ISBLANK(B10),"",MAX(A$6:A9)+1)</f>
        <v>4</v>
      </c>
      <c r="B10" s="384" t="s">
        <v>296</v>
      </c>
      <c r="C10" s="342">
        <v>0</v>
      </c>
      <c r="D10" s="342"/>
      <c r="E10" s="342"/>
      <c r="F10" s="342"/>
      <c r="G10" s="342">
        <f>SUM(C10:F10)</f>
        <v>0</v>
      </c>
      <c r="H10" s="357"/>
      <c r="I10" s="342">
        <f>G10*(1+H10)^(28/12)</f>
        <v>0</v>
      </c>
      <c r="J10" s="342"/>
      <c r="K10" s="342"/>
      <c r="L10" s="342"/>
      <c r="M10" s="342">
        <f>SUM(I10:L10)</f>
        <v>0</v>
      </c>
    </row>
    <row r="11" spans="1:13">
      <c r="A11" s="335">
        <f>IF(ISBLANK(B11),"",MAX(A$6:A10)+1)</f>
        <v>5</v>
      </c>
      <c r="B11" s="384" t="s">
        <v>295</v>
      </c>
      <c r="C11" s="383">
        <v>52105313.610000014</v>
      </c>
      <c r="D11" s="383"/>
      <c r="E11" s="383"/>
      <c r="F11" s="383"/>
      <c r="G11" s="383">
        <f>SUM(C11:F11)</f>
        <v>52105313.610000014</v>
      </c>
      <c r="H11" s="357">
        <v>1.1759750394165991E-2</v>
      </c>
      <c r="I11" s="383">
        <f>G11*(1+H11)^(28/12)</f>
        <v>53546276.605472714</v>
      </c>
      <c r="J11" s="383"/>
      <c r="K11" s="383"/>
      <c r="L11" s="383"/>
      <c r="M11" s="383">
        <f>SUM(I11:L11)</f>
        <v>53546276.605472714</v>
      </c>
    </row>
    <row r="12" spans="1:13">
      <c r="A12" s="335">
        <f>IF(ISBLANK(B12),"",MAX(A$6:A11)+1)</f>
        <v>6</v>
      </c>
      <c r="B12" s="353" t="s">
        <v>294</v>
      </c>
      <c r="C12" s="382">
        <f>SUM(C8:C11)</f>
        <v>1338011579.0668092</v>
      </c>
      <c r="D12" s="382">
        <f>SUM(D8:D11)</f>
        <v>0</v>
      </c>
      <c r="E12" s="382">
        <f>SUM(E8:E11)</f>
        <v>0</v>
      </c>
      <c r="F12" s="382">
        <f>SUM(F8:F11)</f>
        <v>0</v>
      </c>
      <c r="G12" s="382">
        <f>SUM(G8:G11)</f>
        <v>1338011579.0668092</v>
      </c>
      <c r="H12" s="357">
        <f>(I12/G12)^(12/28)-1</f>
        <v>1.4578070656687148E-2</v>
      </c>
      <c r="I12" s="382">
        <f>SUM(I8:I11)</f>
        <v>1383967753.3583531</v>
      </c>
      <c r="J12" s="382">
        <f>SUM(J8:J11)</f>
        <v>0</v>
      </c>
      <c r="K12" s="382">
        <f>SUM(K8:K11)</f>
        <v>0</v>
      </c>
      <c r="L12" s="382">
        <f>SUM(L8:L11)</f>
        <v>0</v>
      </c>
      <c r="M12" s="382">
        <f>SUM(M8:M11)</f>
        <v>1383967753.3583531</v>
      </c>
    </row>
    <row r="13" spans="1:13">
      <c r="A13" s="335" t="str">
        <f>IF(ISBLANK(B13),"",MAX(A$6:A12)+1)</f>
        <v/>
      </c>
      <c r="B13" s="344"/>
      <c r="C13" s="344"/>
      <c r="D13" s="344"/>
      <c r="E13" s="344"/>
      <c r="F13" s="344"/>
      <c r="G13" s="344"/>
      <c r="H13" s="352"/>
      <c r="I13" s="344"/>
      <c r="J13" s="344"/>
      <c r="K13" s="344"/>
      <c r="L13" s="344"/>
      <c r="M13" s="344"/>
    </row>
    <row r="14" spans="1:13">
      <c r="A14" s="335">
        <f>IF(ISBLANK(B14),"",MAX(A$6:A13)+1)</f>
        <v>7</v>
      </c>
      <c r="B14" s="386" t="s">
        <v>293</v>
      </c>
      <c r="C14" s="385"/>
      <c r="D14" s="385"/>
      <c r="E14" s="385"/>
      <c r="F14" s="385"/>
      <c r="G14" s="385"/>
      <c r="H14" s="352"/>
      <c r="I14" s="385"/>
      <c r="J14" s="385"/>
      <c r="K14" s="385"/>
      <c r="L14" s="385"/>
      <c r="M14" s="385"/>
    </row>
    <row r="15" spans="1:13">
      <c r="A15" s="335" t="str">
        <f>IF(ISBLANK(B15),"",MAX(A$6:A14)+1)</f>
        <v/>
      </c>
      <c r="B15" s="344"/>
      <c r="C15" s="344"/>
      <c r="D15" s="344"/>
      <c r="E15" s="344"/>
      <c r="F15" s="344"/>
      <c r="G15" s="344"/>
      <c r="H15" s="352"/>
      <c r="I15" s="344"/>
      <c r="J15" s="344"/>
      <c r="K15" s="344"/>
      <c r="L15" s="344"/>
      <c r="M15" s="344"/>
    </row>
    <row r="16" spans="1:13">
      <c r="A16" s="335">
        <f>IF(ISBLANK(B16),"",MAX(A$6:A15)+1)</f>
        <v>8</v>
      </c>
      <c r="B16" s="386" t="s">
        <v>292</v>
      </c>
      <c r="C16" s="385"/>
      <c r="D16" s="385"/>
      <c r="E16" s="385"/>
      <c r="F16" s="385"/>
      <c r="G16" s="385"/>
      <c r="H16" s="352"/>
      <c r="I16" s="385"/>
      <c r="J16" s="385"/>
      <c r="K16" s="385"/>
      <c r="L16" s="385"/>
      <c r="M16" s="385"/>
    </row>
    <row r="17" spans="1:13">
      <c r="A17" s="335">
        <f>IF(ISBLANK(B17),"",MAX(A$6:A16)+1)</f>
        <v>9</v>
      </c>
      <c r="B17" s="384" t="s">
        <v>291</v>
      </c>
      <c r="C17" s="342">
        <v>0</v>
      </c>
      <c r="D17" s="342"/>
      <c r="E17" s="342"/>
      <c r="F17" s="342"/>
      <c r="G17" s="342">
        <f>SUM(C17:F17)</f>
        <v>0</v>
      </c>
      <c r="H17" s="357"/>
      <c r="I17" s="342">
        <f>G17*(1+H17)^(28/12)</f>
        <v>0</v>
      </c>
      <c r="J17" s="342"/>
      <c r="K17" s="342"/>
      <c r="L17" s="342"/>
      <c r="M17" s="342">
        <f>SUM(I17:L17)</f>
        <v>0</v>
      </c>
    </row>
    <row r="18" spans="1:13">
      <c r="A18" s="335">
        <f>IF(ISBLANK(B18),"",MAX(A$6:A17)+1)</f>
        <v>10</v>
      </c>
      <c r="B18" s="384" t="s">
        <v>290</v>
      </c>
      <c r="C18" s="342">
        <v>0</v>
      </c>
      <c r="D18" s="342"/>
      <c r="E18" s="342"/>
      <c r="F18" s="342"/>
      <c r="G18" s="342">
        <f>SUM(C18:F18)</f>
        <v>0</v>
      </c>
      <c r="H18" s="357"/>
      <c r="I18" s="342">
        <f>G18*(1+H18)^(28/12)</f>
        <v>0</v>
      </c>
      <c r="J18" s="342"/>
      <c r="K18" s="342"/>
      <c r="L18" s="342"/>
      <c r="M18" s="342">
        <f>SUM(I18:L18)</f>
        <v>0</v>
      </c>
    </row>
    <row r="19" spans="1:13">
      <c r="A19" s="335">
        <f>IF(ISBLANK(B19),"",MAX(A$6:A18)+1)</f>
        <v>11</v>
      </c>
      <c r="B19" s="384" t="s">
        <v>289</v>
      </c>
      <c r="C19" s="342">
        <v>0</v>
      </c>
      <c r="D19" s="342"/>
      <c r="E19" s="342"/>
      <c r="F19" s="342"/>
      <c r="G19" s="342">
        <f>SUM(C19:F19)</f>
        <v>0</v>
      </c>
      <c r="H19" s="357"/>
      <c r="I19" s="342">
        <f>G19*(1+H19)^(28/12)</f>
        <v>0</v>
      </c>
      <c r="J19" s="342"/>
      <c r="K19" s="342"/>
      <c r="L19" s="342"/>
      <c r="M19" s="342">
        <f>SUM(I19:L19)</f>
        <v>0</v>
      </c>
    </row>
    <row r="20" spans="1:13">
      <c r="A20" s="335">
        <f>IF(ISBLANK(B20),"",MAX(A$6:A19)+1)</f>
        <v>12</v>
      </c>
      <c r="B20" s="384" t="s">
        <v>288</v>
      </c>
      <c r="C20" s="383">
        <v>0</v>
      </c>
      <c r="D20" s="383"/>
      <c r="E20" s="383"/>
      <c r="F20" s="383"/>
      <c r="G20" s="383">
        <f>SUM(C20:F20)</f>
        <v>0</v>
      </c>
      <c r="H20" s="357"/>
      <c r="I20" s="383">
        <f>G20*(1+H20)^(28/12)</f>
        <v>0</v>
      </c>
      <c r="J20" s="383"/>
      <c r="K20" s="383"/>
      <c r="L20" s="383"/>
      <c r="M20" s="383">
        <f>SUM(I20:L20)</f>
        <v>0</v>
      </c>
    </row>
    <row r="21" spans="1:13">
      <c r="A21" s="335">
        <f>IF(ISBLANK(B21),"",MAX(A$6:A20)+1)</f>
        <v>13</v>
      </c>
      <c r="B21" s="353" t="s">
        <v>287</v>
      </c>
      <c r="C21" s="382">
        <f>SUM(C17:C20)</f>
        <v>0</v>
      </c>
      <c r="D21" s="382"/>
      <c r="E21" s="382"/>
      <c r="F21" s="382">
        <f>SUM(F17:F20)</f>
        <v>0</v>
      </c>
      <c r="G21" s="382">
        <f>SUM(G17:G20)</f>
        <v>0</v>
      </c>
      <c r="H21" s="352"/>
      <c r="I21" s="382">
        <f>SUM(I17:I20)</f>
        <v>0</v>
      </c>
      <c r="J21" s="382">
        <f>SUM(J17:J20)</f>
        <v>0</v>
      </c>
      <c r="K21" s="382">
        <f>SUM(K17:K20)</f>
        <v>0</v>
      </c>
      <c r="L21" s="382">
        <f>SUM(L17:L20)</f>
        <v>0</v>
      </c>
      <c r="M21" s="382">
        <f>SUM(M17:M20)</f>
        <v>0</v>
      </c>
    </row>
    <row r="22" spans="1:13">
      <c r="A22" s="335" t="str">
        <f>IF(ISBLANK(B22),"",MAX(A$6:A21)+1)</f>
        <v/>
      </c>
      <c r="B22" s="373"/>
      <c r="C22" s="381"/>
      <c r="D22" s="381"/>
      <c r="E22" s="381"/>
      <c r="F22" s="381"/>
      <c r="G22" s="381"/>
      <c r="H22" s="352"/>
      <c r="I22" s="381"/>
      <c r="J22" s="381"/>
      <c r="K22" s="381"/>
      <c r="L22" s="381"/>
      <c r="M22" s="381"/>
    </row>
    <row r="23" spans="1:13">
      <c r="A23" s="335">
        <f>IF(ISBLANK(B23),"",MAX(A$6:A22)+1)</f>
        <v>14</v>
      </c>
      <c r="B23" s="349" t="s">
        <v>286</v>
      </c>
      <c r="C23" s="375">
        <v>127132037.69018357</v>
      </c>
      <c r="D23" s="374">
        <v>-18854857.18</v>
      </c>
      <c r="E23" s="375"/>
      <c r="F23" s="375"/>
      <c r="G23" s="374">
        <f t="shared" ref="G23:G37" si="0">SUM(C23:F23)</f>
        <v>108277180.51018357</v>
      </c>
      <c r="H23" s="357">
        <v>2.2058288256380676E-2</v>
      </c>
      <c r="I23" s="374">
        <f t="shared" ref="I23:I29" si="1">G23*(1+H23)^(28/12)</f>
        <v>113932288.80731113</v>
      </c>
      <c r="J23" s="375"/>
      <c r="K23" s="375"/>
      <c r="L23" s="375"/>
      <c r="M23" s="374">
        <f t="shared" ref="M23:M35" si="2">SUM(I23:L23)</f>
        <v>113932288.80731113</v>
      </c>
    </row>
    <row r="24" spans="1:13">
      <c r="A24" s="335">
        <f>IF(ISBLANK(B24),"",MAX(A$6:A23)+1)</f>
        <v>15</v>
      </c>
      <c r="B24" s="373" t="s">
        <v>285</v>
      </c>
      <c r="C24" s="342">
        <v>24319869.025746707</v>
      </c>
      <c r="D24" s="342"/>
      <c r="E24" s="342"/>
      <c r="F24" s="342"/>
      <c r="G24" s="342">
        <f t="shared" si="0"/>
        <v>24319869.025746707</v>
      </c>
      <c r="H24" s="357">
        <v>2.3221538863637203E-2</v>
      </c>
      <c r="I24" s="342">
        <f t="shared" si="1"/>
        <v>25658059.22110616</v>
      </c>
      <c r="J24" s="342"/>
      <c r="K24" s="342"/>
      <c r="L24" s="342"/>
      <c r="M24" s="342">
        <f t="shared" si="2"/>
        <v>25658059.22110616</v>
      </c>
    </row>
    <row r="25" spans="1:13">
      <c r="A25" s="335">
        <f>IF(ISBLANK(B25),"",MAX(A$6:A24)+1)</f>
        <v>16</v>
      </c>
      <c r="B25" s="373" t="s">
        <v>284</v>
      </c>
      <c r="C25" s="342">
        <v>83321444.144423828</v>
      </c>
      <c r="D25" s="342"/>
      <c r="E25" s="342"/>
      <c r="F25" s="342"/>
      <c r="G25" s="342">
        <f t="shared" si="0"/>
        <v>83321444.144423828</v>
      </c>
      <c r="H25" s="357">
        <v>2.3221538863637203E-2</v>
      </c>
      <c r="I25" s="342">
        <f t="shared" si="1"/>
        <v>87906170.299783334</v>
      </c>
      <c r="J25" s="342"/>
      <c r="K25" s="342"/>
      <c r="L25" s="342"/>
      <c r="M25" s="342">
        <f t="shared" si="2"/>
        <v>87906170.299783334</v>
      </c>
    </row>
    <row r="26" spans="1:13">
      <c r="A26" s="335">
        <f>IF(ISBLANK(B26),"",MAX(A$6:A25)+1)</f>
        <v>17</v>
      </c>
      <c r="B26" s="373" t="s">
        <v>283</v>
      </c>
      <c r="C26" s="342">
        <v>46156575.140734799</v>
      </c>
      <c r="D26" s="342"/>
      <c r="E26" s="342"/>
      <c r="F26" s="342"/>
      <c r="G26" s="342">
        <f t="shared" si="0"/>
        <v>46156575.140734799</v>
      </c>
      <c r="H26" s="357">
        <v>2.4518113913641004E-2</v>
      </c>
      <c r="I26" s="342">
        <f t="shared" si="1"/>
        <v>48840421.806414381</v>
      </c>
      <c r="J26" s="342"/>
      <c r="K26" s="342"/>
      <c r="L26" s="342"/>
      <c r="M26" s="342">
        <f t="shared" si="2"/>
        <v>48840421.806414381</v>
      </c>
    </row>
    <row r="27" spans="1:13">
      <c r="A27" s="335">
        <f>IF(ISBLANK(B27),"",MAX(A$6:A26)+1)</f>
        <v>18</v>
      </c>
      <c r="B27" s="373" t="s">
        <v>282</v>
      </c>
      <c r="C27" s="342">
        <v>4015681.2075902633</v>
      </c>
      <c r="D27" s="342"/>
      <c r="E27" s="342"/>
      <c r="F27" s="342"/>
      <c r="G27" s="342">
        <f t="shared" si="0"/>
        <v>4015681.2075902633</v>
      </c>
      <c r="H27" s="357">
        <v>2.4518113913641004E-2</v>
      </c>
      <c r="I27" s="342">
        <f t="shared" si="1"/>
        <v>4249179.3080572495</v>
      </c>
      <c r="J27" s="342"/>
      <c r="K27" s="342"/>
      <c r="L27" s="342"/>
      <c r="M27" s="342">
        <f t="shared" si="2"/>
        <v>4249179.3080572495</v>
      </c>
    </row>
    <row r="28" spans="1:13">
      <c r="A28" s="335">
        <f>IF(ISBLANK(B28),"",MAX(A$6:A27)+1)</f>
        <v>19</v>
      </c>
      <c r="B28" s="373" t="s">
        <v>281</v>
      </c>
      <c r="C28" s="342">
        <v>0</v>
      </c>
      <c r="D28" s="342"/>
      <c r="E28" s="342"/>
      <c r="F28" s="342"/>
      <c r="G28" s="342">
        <f t="shared" si="0"/>
        <v>0</v>
      </c>
      <c r="H28" s="357"/>
      <c r="I28" s="342">
        <f t="shared" si="1"/>
        <v>0</v>
      </c>
      <c r="J28" s="342"/>
      <c r="K28" s="342"/>
      <c r="L28" s="342"/>
      <c r="M28" s="342">
        <f t="shared" si="2"/>
        <v>0</v>
      </c>
    </row>
    <row r="29" spans="1:13">
      <c r="A29" s="335">
        <f>IF(ISBLANK(B29),"",MAX(A$6:A28)+1)</f>
        <v>20</v>
      </c>
      <c r="B29" s="373" t="s">
        <v>280</v>
      </c>
      <c r="C29" s="342">
        <v>124099219.17215073</v>
      </c>
      <c r="D29" s="342"/>
      <c r="E29" s="342"/>
      <c r="F29" s="342"/>
      <c r="G29" s="342">
        <f t="shared" si="0"/>
        <v>124099219.17215073</v>
      </c>
      <c r="H29" s="357">
        <v>3.0173455755267975E-2</v>
      </c>
      <c r="I29" s="342">
        <f t="shared" si="1"/>
        <v>133012731.28494009</v>
      </c>
      <c r="J29" s="342"/>
      <c r="K29" s="342"/>
      <c r="L29" s="342"/>
      <c r="M29" s="342">
        <f t="shared" si="2"/>
        <v>133012731.28494009</v>
      </c>
    </row>
    <row r="30" spans="1:13">
      <c r="A30" s="335">
        <f>IF(ISBLANK(B30),"",MAX(A$6:A29)+1)</f>
        <v>21</v>
      </c>
      <c r="B30" s="373" t="s">
        <v>11</v>
      </c>
      <c r="C30" s="345">
        <v>341356195.95999998</v>
      </c>
      <c r="D30" s="342">
        <v>-42298712.619999997</v>
      </c>
      <c r="E30" s="342">
        <v>-5438518.1342967749</v>
      </c>
      <c r="F30" s="342">
        <v>0</v>
      </c>
      <c r="G30" s="345">
        <f t="shared" si="0"/>
        <v>293618965.2057032</v>
      </c>
      <c r="H30" s="357"/>
      <c r="I30" s="345">
        <v>399268794.73172241</v>
      </c>
      <c r="J30" s="380" t="s">
        <v>279</v>
      </c>
      <c r="K30" s="380"/>
      <c r="L30" s="342"/>
      <c r="M30" s="345">
        <f t="shared" si="2"/>
        <v>399268794.73172241</v>
      </c>
    </row>
    <row r="31" spans="1:13">
      <c r="A31" s="335">
        <f>IF(ISBLANK(B31),"",MAX(A$6:A30)+1)</f>
        <v>22</v>
      </c>
      <c r="B31" s="373" t="s">
        <v>192</v>
      </c>
      <c r="C31" s="342">
        <v>75292958.060000002</v>
      </c>
      <c r="D31" s="342"/>
      <c r="E31" s="342"/>
      <c r="F31" s="342">
        <v>-6449028.8199709654</v>
      </c>
      <c r="G31" s="342">
        <f t="shared" si="0"/>
        <v>68843929.240029037</v>
      </c>
      <c r="H31" s="357"/>
      <c r="I31" s="342">
        <v>92202250.778924987</v>
      </c>
      <c r="J31" s="380"/>
      <c r="K31" s="380" t="s">
        <v>279</v>
      </c>
      <c r="L31" s="342"/>
      <c r="M31" s="342">
        <f t="shared" si="2"/>
        <v>92202250.778924987</v>
      </c>
    </row>
    <row r="32" spans="1:13">
      <c r="A32" s="335">
        <f>IF(ISBLANK(B32),"",MAX(A$6:A31)+1)</f>
        <v>23</v>
      </c>
      <c r="B32" s="379" t="s">
        <v>278</v>
      </c>
      <c r="C32" s="345">
        <v>43150399.323406145</v>
      </c>
      <c r="D32" s="342"/>
      <c r="E32" s="342"/>
      <c r="F32" s="342"/>
      <c r="G32" s="345">
        <f t="shared" si="0"/>
        <v>43150399.323406145</v>
      </c>
      <c r="H32" s="357"/>
      <c r="I32" s="345">
        <f>G32*(1+H32)^(28/12)</f>
        <v>43150399.323406145</v>
      </c>
      <c r="J32" s="342"/>
      <c r="K32" s="342"/>
      <c r="L32" s="342"/>
      <c r="M32" s="345">
        <f t="shared" si="2"/>
        <v>43150399.323406145</v>
      </c>
    </row>
    <row r="33" spans="1:15">
      <c r="A33" s="335">
        <f>IF(ISBLANK(B33),"",MAX(A$6:A32)+1)</f>
        <v>24</v>
      </c>
      <c r="B33" s="373" t="s">
        <v>277</v>
      </c>
      <c r="C33" s="345">
        <v>12818324.85102915</v>
      </c>
      <c r="D33" s="342"/>
      <c r="E33" s="342"/>
      <c r="F33" s="342"/>
      <c r="G33" s="345">
        <f t="shared" si="0"/>
        <v>12818324.85102915</v>
      </c>
      <c r="H33" s="378">
        <v>0</v>
      </c>
      <c r="I33" s="345">
        <f>G33*(1+H33)^(28/12)</f>
        <v>12818324.85102915</v>
      </c>
      <c r="J33" s="342"/>
      <c r="K33" s="342"/>
      <c r="L33" s="342"/>
      <c r="M33" s="345">
        <f t="shared" si="2"/>
        <v>12818324.85102915</v>
      </c>
    </row>
    <row r="34" spans="1:15">
      <c r="A34" s="335">
        <f>IF(ISBLANK(B34),"",MAX(A$6:A33)+1)</f>
        <v>25</v>
      </c>
      <c r="B34" s="344" t="s">
        <v>276</v>
      </c>
      <c r="C34" s="342">
        <v>0</v>
      </c>
      <c r="D34" s="342"/>
      <c r="E34" s="342"/>
      <c r="F34" s="342"/>
      <c r="G34" s="342">
        <f t="shared" si="0"/>
        <v>0</v>
      </c>
      <c r="H34" s="357"/>
      <c r="I34" s="342">
        <f>G34*(1+H34)^(28/12)</f>
        <v>0</v>
      </c>
      <c r="J34" s="342"/>
      <c r="K34" s="342"/>
      <c r="L34" s="342"/>
      <c r="M34" s="342">
        <f t="shared" si="2"/>
        <v>0</v>
      </c>
    </row>
    <row r="35" spans="1:15">
      <c r="A35" s="335">
        <f>IF(ISBLANK(B35),"",MAX(A$6:A34)+1)</f>
        <v>26</v>
      </c>
      <c r="B35" s="373" t="s">
        <v>275</v>
      </c>
      <c r="C35" s="342">
        <v>57992756.224727258</v>
      </c>
      <c r="D35" s="342"/>
      <c r="E35" s="342"/>
      <c r="F35" s="342"/>
      <c r="G35" s="342">
        <f t="shared" si="0"/>
        <v>57992756.224727258</v>
      </c>
      <c r="H35" s="357">
        <v>8.69009851137581E-3</v>
      </c>
      <c r="I35" s="342">
        <f>G35*(1+H35)^(28/12)</f>
        <v>59175488.444326468</v>
      </c>
      <c r="J35" s="342"/>
      <c r="K35" s="342"/>
      <c r="L35" s="342"/>
      <c r="M35" s="342">
        <f t="shared" si="2"/>
        <v>59175488.444326468</v>
      </c>
    </row>
    <row r="36" spans="1:15">
      <c r="A36" s="335">
        <f>IF(ISBLANK(B36),"",MAX(A$6:A35)+1)</f>
        <v>27</v>
      </c>
      <c r="B36" s="373" t="s">
        <v>274</v>
      </c>
      <c r="C36" s="345">
        <v>84057444.08153142</v>
      </c>
      <c r="D36" s="342"/>
      <c r="E36" s="342"/>
      <c r="F36" s="342"/>
      <c r="G36" s="345">
        <f t="shared" si="0"/>
        <v>84057444.08153142</v>
      </c>
      <c r="H36" s="357"/>
      <c r="I36" s="345">
        <v>74132421.345279619</v>
      </c>
      <c r="J36" s="342"/>
      <c r="K36" s="342"/>
      <c r="L36" s="342"/>
      <c r="M36" s="345">
        <f>I36</f>
        <v>74132421.345279619</v>
      </c>
    </row>
    <row r="37" spans="1:15">
      <c r="A37" s="335">
        <f>IF(ISBLANK(B37),"",MAX(A$6:A36)+1)</f>
        <v>28</v>
      </c>
      <c r="B37" s="344" t="s">
        <v>273</v>
      </c>
      <c r="C37" s="342">
        <v>-51808800.905295342</v>
      </c>
      <c r="D37" s="342"/>
      <c r="E37" s="342"/>
      <c r="F37" s="342"/>
      <c r="G37" s="342">
        <f t="shared" si="0"/>
        <v>-51808800.905295342</v>
      </c>
      <c r="H37" s="357"/>
      <c r="I37" s="345">
        <v>-58908382.197239473</v>
      </c>
      <c r="J37" s="342"/>
      <c r="K37" s="342"/>
      <c r="L37" s="342"/>
      <c r="M37" s="345">
        <f>I37</f>
        <v>-58908382.197239473</v>
      </c>
      <c r="N37" s="333"/>
    </row>
    <row r="38" spans="1:15">
      <c r="A38" s="335">
        <f>IF(ISBLANK(B38),"",MAX(A$6:A37)+1)</f>
        <v>29</v>
      </c>
      <c r="B38" s="353" t="s">
        <v>272</v>
      </c>
      <c r="C38" s="376">
        <f>SUM(C21:C37)</f>
        <v>971904103.97622836</v>
      </c>
      <c r="D38" s="376">
        <f>SUM(D21:D37)</f>
        <v>-61153569.799999997</v>
      </c>
      <c r="E38" s="377">
        <f>SUM(E21:E37)</f>
        <v>-5438518.1342967749</v>
      </c>
      <c r="F38" s="377">
        <f>SUM(F21:F37)</f>
        <v>-6449028.8199709654</v>
      </c>
      <c r="G38" s="376">
        <f>SUM(G21:G37)</f>
        <v>898862987.22196066</v>
      </c>
      <c r="H38" s="352"/>
      <c r="I38" s="376">
        <f>SUM(I21:I37)</f>
        <v>1035438148.0050617</v>
      </c>
      <c r="J38" s="377">
        <f>SUM(J21:J37)</f>
        <v>0</v>
      </c>
      <c r="K38" s="377">
        <f>SUM(K21:K37)</f>
        <v>0</v>
      </c>
      <c r="L38" s="377">
        <f>SUM(L21:L37)</f>
        <v>0</v>
      </c>
      <c r="M38" s="376">
        <f>SUM(M21:M37)</f>
        <v>1035438148.0050617</v>
      </c>
    </row>
    <row r="39" spans="1:15">
      <c r="A39" s="335" t="str">
        <f>IF(ISBLANK(B39),"",MAX(A$6:A38)+1)</f>
        <v/>
      </c>
      <c r="B39" s="344"/>
      <c r="C39" s="371"/>
      <c r="D39" s="371"/>
      <c r="E39" s="371"/>
      <c r="F39" s="371"/>
      <c r="G39" s="371"/>
      <c r="H39" s="352"/>
      <c r="I39" s="371"/>
      <c r="J39" s="371"/>
      <c r="K39" s="371"/>
      <c r="L39" s="371"/>
      <c r="M39" s="371"/>
    </row>
    <row r="40" spans="1:15">
      <c r="A40" s="335">
        <f>IF(ISBLANK(B40),"",MAX(A$6:A39)+1)</f>
        <v>30</v>
      </c>
      <c r="B40" s="344" t="s">
        <v>271</v>
      </c>
      <c r="C40" s="374">
        <f>C12-C38</f>
        <v>366107475.09058082</v>
      </c>
      <c r="D40" s="375"/>
      <c r="E40" s="375"/>
      <c r="F40" s="375"/>
      <c r="G40" s="374">
        <f>G12-G38</f>
        <v>439148591.84484851</v>
      </c>
      <c r="H40" s="352"/>
      <c r="I40" s="374">
        <f>I12-I38</f>
        <v>348529605.35329139</v>
      </c>
      <c r="J40" s="375"/>
      <c r="K40" s="375"/>
      <c r="L40" s="375"/>
      <c r="M40" s="374">
        <f>M12-M38</f>
        <v>348529605.35329139</v>
      </c>
    </row>
    <row r="41" spans="1:15">
      <c r="A41" s="335" t="str">
        <f>IF(ISBLANK(B41),"",MAX(A$6:A40)+1)</f>
        <v/>
      </c>
      <c r="B41" s="373"/>
      <c r="C41" s="372"/>
      <c r="D41" s="372"/>
      <c r="E41" s="372"/>
      <c r="F41" s="372"/>
      <c r="G41" s="372"/>
      <c r="H41" s="352"/>
      <c r="I41" s="372"/>
      <c r="J41" s="372"/>
      <c r="K41" s="372"/>
      <c r="L41" s="372"/>
      <c r="M41" s="372"/>
    </row>
    <row r="42" spans="1:15">
      <c r="A42" s="335">
        <f>IF(ISBLANK(B42),"",MAX(A$6:A41)+1)</f>
        <v>31</v>
      </c>
      <c r="B42" s="344" t="s">
        <v>270</v>
      </c>
      <c r="C42" s="370">
        <f>C54</f>
        <v>5203693617.2019539</v>
      </c>
      <c r="D42" s="371"/>
      <c r="E42" s="371"/>
      <c r="F42" s="371"/>
      <c r="G42" s="370">
        <f>G54</f>
        <v>5138329714.250844</v>
      </c>
      <c r="H42" s="352"/>
      <c r="I42" s="370">
        <f>I54</f>
        <v>5270759871.915473</v>
      </c>
      <c r="J42" s="371"/>
      <c r="K42" s="371"/>
      <c r="L42" s="371"/>
      <c r="M42" s="370">
        <f>M54</f>
        <v>5517393205.705946</v>
      </c>
    </row>
    <row r="43" spans="1:15">
      <c r="A43" s="335" t="str">
        <f>IF(ISBLANK(B43),"",MAX(A$6:A42)+1)</f>
        <v/>
      </c>
      <c r="B43" s="344"/>
      <c r="C43" s="344"/>
      <c r="D43" s="344"/>
      <c r="E43" s="344"/>
      <c r="F43" s="344"/>
      <c r="G43" s="344"/>
      <c r="H43" s="352"/>
      <c r="I43" s="344"/>
      <c r="J43" s="344"/>
      <c r="K43" s="344"/>
      <c r="L43" s="344"/>
      <c r="M43" s="344"/>
    </row>
    <row r="44" spans="1:15">
      <c r="A44" s="335">
        <f>IF(ISBLANK(B44),"",MAX(A$6:A43)+1)</f>
        <v>32</v>
      </c>
      <c r="B44" s="344" t="s">
        <v>269</v>
      </c>
      <c r="C44" s="369">
        <f>C40/C42</f>
        <v>7.0355309520977946E-2</v>
      </c>
      <c r="D44" s="368"/>
      <c r="E44" s="368"/>
      <c r="F44" s="368"/>
      <c r="G44" s="368">
        <f>G40/G42</f>
        <v>8.5465241871672162E-2</v>
      </c>
      <c r="H44" s="352"/>
      <c r="I44" s="368">
        <f>I40/I42</f>
        <v>6.6125115509508212E-2</v>
      </c>
      <c r="J44" s="368"/>
      <c r="K44" s="368"/>
      <c r="L44" s="368"/>
      <c r="M44" s="368">
        <f>M40/M42</f>
        <v>6.3169252645044596E-2</v>
      </c>
    </row>
    <row r="45" spans="1:15">
      <c r="A45" s="335" t="str">
        <f>IF(ISBLANK(B45),"",MAX(A$6:A44)+1)</f>
        <v/>
      </c>
      <c r="B45" s="344"/>
      <c r="C45" s="344"/>
      <c r="D45" s="344"/>
      <c r="E45" s="344"/>
      <c r="F45" s="344"/>
      <c r="G45" s="344"/>
      <c r="H45" s="352"/>
      <c r="I45" s="344"/>
      <c r="J45" s="344"/>
      <c r="K45" s="344"/>
      <c r="L45" s="344"/>
      <c r="M45" s="344"/>
    </row>
    <row r="46" spans="1:15">
      <c r="A46" s="335">
        <f>IF(ISBLANK(B46),"",MAX(A$6:A45)+1)</f>
        <v>33</v>
      </c>
      <c r="B46" s="344" t="s">
        <v>268</v>
      </c>
      <c r="C46" s="344"/>
      <c r="D46" s="344"/>
      <c r="E46" s="344"/>
      <c r="F46" s="344"/>
      <c r="G46" s="344"/>
      <c r="H46" s="352"/>
      <c r="I46" s="344"/>
      <c r="J46" s="344"/>
      <c r="K46" s="344"/>
      <c r="L46" s="344"/>
      <c r="M46" s="344"/>
    </row>
    <row r="47" spans="1:15">
      <c r="A47" s="335">
        <f>IF(ISBLANK(B47),"",MAX(A$6:A46)+1)</f>
        <v>34</v>
      </c>
      <c r="B47" s="367" t="s">
        <v>267</v>
      </c>
      <c r="C47" s="346">
        <f>C62</f>
        <v>10567150332.031586</v>
      </c>
      <c r="D47" s="347">
        <f>D62</f>
        <v>0</v>
      </c>
      <c r="E47" s="347">
        <f>E62</f>
        <v>-43086547.452637523</v>
      </c>
      <c r="F47" s="347">
        <f>F62</f>
        <v>-32493590.70949842</v>
      </c>
      <c r="G47" s="346">
        <f>G62</f>
        <v>10491570193.86945</v>
      </c>
      <c r="H47" s="352"/>
      <c r="I47" s="346">
        <f>I62</f>
        <v>11427754208.041882</v>
      </c>
      <c r="J47" s="347">
        <f>J62</f>
        <v>170075026.29643583</v>
      </c>
      <c r="K47" s="347">
        <f>K62</f>
        <v>162226501.42875069</v>
      </c>
      <c r="L47" s="347">
        <f>L62</f>
        <v>0</v>
      </c>
      <c r="M47" s="346">
        <f>M62</f>
        <v>11760055735.767067</v>
      </c>
      <c r="N47" s="333"/>
      <c r="O47" s="9"/>
    </row>
    <row r="48" spans="1:15">
      <c r="A48" s="335">
        <f>IF(ISBLANK(B48),"",MAX(A$6:A47)+1)</f>
        <v>35</v>
      </c>
      <c r="B48" s="367" t="s">
        <v>266</v>
      </c>
      <c r="C48" s="342">
        <f>C70</f>
        <v>-4242911054.3971</v>
      </c>
      <c r="D48" s="342">
        <f>D70</f>
        <v>0</v>
      </c>
      <c r="E48" s="342">
        <f>E70</f>
        <v>2800433.4436958949</v>
      </c>
      <c r="F48" s="342">
        <f>F70</f>
        <v>2801052.512056177</v>
      </c>
      <c r="G48" s="342">
        <f>G70</f>
        <v>-4237309568.4413481</v>
      </c>
      <c r="H48" s="352"/>
      <c r="I48" s="345">
        <f>I70</f>
        <v>-5173194217.8279486</v>
      </c>
      <c r="J48" s="342">
        <f>J70</f>
        <v>-26949739.940672945</v>
      </c>
      <c r="K48" s="342">
        <f>K70</f>
        <v>-36667721.805506274</v>
      </c>
      <c r="L48" s="342">
        <f>L70</f>
        <v>0</v>
      </c>
      <c r="M48" s="345">
        <f>M70</f>
        <v>-5236811679.5741282</v>
      </c>
      <c r="N48" s="333"/>
      <c r="O48" s="9"/>
    </row>
    <row r="49" spans="1:15">
      <c r="A49" s="335">
        <f>IF(ISBLANK(B49),"",MAX(A$6:A47)+1)</f>
        <v>35</v>
      </c>
      <c r="B49" s="349" t="s">
        <v>265</v>
      </c>
      <c r="C49" s="345">
        <f t="shared" ref="C49:G50" si="3">C104</f>
        <v>-23695575.657928072</v>
      </c>
      <c r="D49" s="342">
        <f t="shared" si="3"/>
        <v>0</v>
      </c>
      <c r="E49" s="342">
        <f t="shared" si="3"/>
        <v>0</v>
      </c>
      <c r="F49" s="342">
        <f t="shared" si="3"/>
        <v>0</v>
      </c>
      <c r="G49" s="345">
        <f t="shared" si="3"/>
        <v>-23695575.657928072</v>
      </c>
      <c r="H49" s="352"/>
      <c r="I49" s="345">
        <f t="shared" ref="I49:M50" si="4">I104</f>
        <v>-23695575.657928072</v>
      </c>
      <c r="J49" s="342">
        <f t="shared" si="4"/>
        <v>0</v>
      </c>
      <c r="K49" s="342">
        <f t="shared" si="4"/>
        <v>0</v>
      </c>
      <c r="L49" s="342">
        <f t="shared" si="4"/>
        <v>0</v>
      </c>
      <c r="M49" s="345">
        <f t="shared" si="4"/>
        <v>-23695575.657928072</v>
      </c>
      <c r="N49" s="333"/>
      <c r="O49" s="9"/>
    </row>
    <row r="50" spans="1:15">
      <c r="A50" s="335">
        <f>IF(ISBLANK(B50),"",MAX(A$6:A48)+1)</f>
        <v>36</v>
      </c>
      <c r="B50" s="344" t="s">
        <v>264</v>
      </c>
      <c r="C50" s="345">
        <f t="shared" si="3"/>
        <v>281073578.47439861</v>
      </c>
      <c r="D50" s="342">
        <f t="shared" si="3"/>
        <v>0</v>
      </c>
      <c r="E50" s="342">
        <f t="shared" si="3"/>
        <v>0</v>
      </c>
      <c r="F50" s="342">
        <f t="shared" si="3"/>
        <v>0</v>
      </c>
      <c r="G50" s="345">
        <f t="shared" si="3"/>
        <v>281073578.47439861</v>
      </c>
      <c r="H50" s="352"/>
      <c r="I50" s="345">
        <f t="shared" si="4"/>
        <v>281073578.47439861</v>
      </c>
      <c r="J50" s="342">
        <f t="shared" si="4"/>
        <v>0</v>
      </c>
      <c r="K50" s="342">
        <f t="shared" si="4"/>
        <v>0</v>
      </c>
      <c r="L50" s="342">
        <f t="shared" si="4"/>
        <v>0</v>
      </c>
      <c r="M50" s="345">
        <f t="shared" si="4"/>
        <v>281073578.47439861</v>
      </c>
      <c r="N50" s="333"/>
      <c r="O50" s="9"/>
    </row>
    <row r="51" spans="1:15">
      <c r="A51" s="335">
        <f>IF(ISBLANK(B51),"",MAX(A$6:A50)+1)</f>
        <v>37</v>
      </c>
      <c r="B51" s="344" t="s">
        <v>263</v>
      </c>
      <c r="C51" s="345">
        <f>C94</f>
        <v>-1417003604.7176015</v>
      </c>
      <c r="D51" s="342">
        <f>D94</f>
        <v>0</v>
      </c>
      <c r="E51" s="345">
        <f>E94</f>
        <v>2798356.0552379121</v>
      </c>
      <c r="F51" s="342">
        <f>F94</f>
        <v>1816393.2000356747</v>
      </c>
      <c r="G51" s="345">
        <f>G94</f>
        <v>-1412388855.4623277</v>
      </c>
      <c r="H51" s="352"/>
      <c r="I51" s="345">
        <f>I94</f>
        <v>-1280258062.5835309</v>
      </c>
      <c r="J51" s="345">
        <f>J94</f>
        <v>-8820726.9787761793</v>
      </c>
      <c r="K51" s="345">
        <f>K94</f>
        <v>-13230005.209756112</v>
      </c>
      <c r="L51" s="342">
        <f>L94</f>
        <v>0</v>
      </c>
      <c r="M51" s="345">
        <f>M94</f>
        <v>-1302308794.7720635</v>
      </c>
      <c r="N51" s="333"/>
      <c r="O51" s="9"/>
    </row>
    <row r="52" spans="1:15">
      <c r="A52" s="335">
        <f>IF(ISBLANK(B52),"",MAX(A$6:A51)+1)</f>
        <v>38</v>
      </c>
      <c r="B52" s="344" t="s">
        <v>262</v>
      </c>
      <c r="C52" s="342">
        <f t="shared" ref="C52:G53" si="5">C106</f>
        <v>145303204.9988502</v>
      </c>
      <c r="D52" s="342">
        <f t="shared" si="5"/>
        <v>0</v>
      </c>
      <c r="E52" s="342">
        <f t="shared" si="5"/>
        <v>0</v>
      </c>
      <c r="F52" s="342">
        <f t="shared" si="5"/>
        <v>0</v>
      </c>
      <c r="G52" s="342">
        <f t="shared" si="5"/>
        <v>145303204.9988502</v>
      </c>
      <c r="H52" s="352"/>
      <c r="I52" s="342">
        <f t="shared" ref="I52:M53" si="6">I106</f>
        <v>145303204.9988502</v>
      </c>
      <c r="J52" s="342">
        <f t="shared" si="6"/>
        <v>0</v>
      </c>
      <c r="K52" s="342">
        <f t="shared" si="6"/>
        <v>0</v>
      </c>
      <c r="L52" s="342">
        <f t="shared" si="6"/>
        <v>0</v>
      </c>
      <c r="M52" s="342">
        <f t="shared" si="6"/>
        <v>145303204.9988502</v>
      </c>
    </row>
    <row r="53" spans="1:15">
      <c r="A53" s="335">
        <f>IF(ISBLANK(B53),"",MAX(A$6:A52)+1)</f>
        <v>39</v>
      </c>
      <c r="B53" s="344" t="s">
        <v>261</v>
      </c>
      <c r="C53" s="342">
        <f t="shared" si="5"/>
        <v>-106223263.53024991</v>
      </c>
      <c r="D53" s="342">
        <f t="shared" si="5"/>
        <v>0</v>
      </c>
      <c r="E53" s="342">
        <f t="shared" si="5"/>
        <v>0</v>
      </c>
      <c r="F53" s="342">
        <f t="shared" si="5"/>
        <v>0</v>
      </c>
      <c r="G53" s="342">
        <f t="shared" si="5"/>
        <v>-106223263.53024991</v>
      </c>
      <c r="H53" s="352"/>
      <c r="I53" s="342">
        <f t="shared" si="6"/>
        <v>-106223263.53024991</v>
      </c>
      <c r="J53" s="342">
        <f t="shared" si="6"/>
        <v>0</v>
      </c>
      <c r="K53" s="342">
        <f t="shared" si="6"/>
        <v>0</v>
      </c>
      <c r="L53" s="342">
        <f t="shared" si="6"/>
        <v>0</v>
      </c>
      <c r="M53" s="342">
        <f t="shared" si="6"/>
        <v>-106223263.53024991</v>
      </c>
    </row>
    <row r="54" spans="1:15" ht="15.75" thickBot="1">
      <c r="A54" s="335">
        <f>IF(ISBLANK(B54),"",MAX(A$6:A53)+1)</f>
        <v>40</v>
      </c>
      <c r="B54" s="366" t="s">
        <v>250</v>
      </c>
      <c r="C54" s="364">
        <f>SUM(C47:C53)</f>
        <v>5203693617.2019539</v>
      </c>
      <c r="D54" s="365">
        <f>SUM(D47:D53)</f>
        <v>0</v>
      </c>
      <c r="E54" s="364">
        <f>SUM(E47:E53)</f>
        <v>-37487757.953703716</v>
      </c>
      <c r="F54" s="365">
        <f>SUM(F47:F53)</f>
        <v>-27876144.997406568</v>
      </c>
      <c r="G54" s="364">
        <f>SUM(G47:G53)</f>
        <v>5138329714.250844</v>
      </c>
      <c r="H54" s="352"/>
      <c r="I54" s="364">
        <f>SUM(I47:I53)</f>
        <v>5270759871.915473</v>
      </c>
      <c r="J54" s="364">
        <f>SUM(J47:J53)</f>
        <v>134304559.37698671</v>
      </c>
      <c r="K54" s="364">
        <f>SUM(K47:K53)</f>
        <v>112328774.41348831</v>
      </c>
      <c r="L54" s="365">
        <f>SUM(L47:L53)</f>
        <v>0</v>
      </c>
      <c r="M54" s="364">
        <f>SUM(M47:M53)</f>
        <v>5517393205.705946</v>
      </c>
    </row>
    <row r="55" spans="1:15" ht="15.75" thickTop="1">
      <c r="A55" s="335" t="str">
        <f>IF(ISBLANK(B55),"",MAX(A$6:A54)+1)</f>
        <v/>
      </c>
      <c r="B55" s="359"/>
      <c r="C55" s="359"/>
      <c r="D55" s="359"/>
      <c r="E55" s="359"/>
      <c r="F55" s="359"/>
      <c r="G55" s="359"/>
      <c r="H55" s="363"/>
      <c r="I55" s="359"/>
      <c r="J55" s="359"/>
      <c r="K55" s="359"/>
      <c r="L55" s="359"/>
      <c r="M55" s="359"/>
    </row>
    <row r="56" spans="1:15">
      <c r="A56" s="335">
        <f>IF(ISBLANK(B56),"",MAX(A$6:A55)+1)</f>
        <v>41</v>
      </c>
      <c r="B56" s="358" t="s">
        <v>129</v>
      </c>
      <c r="C56" s="359"/>
      <c r="D56" s="359"/>
      <c r="E56" s="359"/>
      <c r="F56" s="359"/>
      <c r="G56" s="359"/>
      <c r="H56" s="363"/>
      <c r="I56" s="359"/>
      <c r="J56" s="359"/>
      <c r="K56" s="359"/>
      <c r="L56" s="359"/>
      <c r="M56" s="359"/>
    </row>
    <row r="57" spans="1:15">
      <c r="A57" s="335">
        <f>IF(ISBLANK(B57),"",MAX(A$6:A56)+1)</f>
        <v>42</v>
      </c>
      <c r="B57" s="356" t="s">
        <v>255</v>
      </c>
      <c r="C57" s="347">
        <v>4226607969.3040905</v>
      </c>
      <c r="D57" s="347"/>
      <c r="E57" s="347"/>
      <c r="F57" s="347"/>
      <c r="G57" s="347">
        <f>SUM(C57:F57)</f>
        <v>4226607969.3040905</v>
      </c>
      <c r="H57" s="361">
        <v>1.5006211864456276E-2</v>
      </c>
      <c r="I57" s="347">
        <v>4373337306.4057026</v>
      </c>
      <c r="J57" s="347"/>
      <c r="K57" s="347"/>
      <c r="L57" s="347"/>
      <c r="M57" s="347">
        <f>SUM(I57:L57)</f>
        <v>4373337306.4057026</v>
      </c>
    </row>
    <row r="58" spans="1:15">
      <c r="A58" s="335">
        <f>IF(ISBLANK(B58),"",MAX(A$6:A57)+1)</f>
        <v>43</v>
      </c>
      <c r="B58" s="356" t="s">
        <v>112</v>
      </c>
      <c r="C58" s="342">
        <v>1537389479.4362583</v>
      </c>
      <c r="D58" s="342"/>
      <c r="E58" s="342"/>
      <c r="F58" s="342"/>
      <c r="G58" s="342">
        <f>SUM(C58:F58)</f>
        <v>1537389479.4362583</v>
      </c>
      <c r="H58" s="362">
        <v>5.7703848240210798E-2</v>
      </c>
      <c r="I58" s="345">
        <v>1735183365.7944</v>
      </c>
      <c r="J58" s="342"/>
      <c r="K58" s="342"/>
      <c r="L58" s="342"/>
      <c r="M58" s="345">
        <f>SUM(I58:L58)</f>
        <v>1735183365.7944</v>
      </c>
    </row>
    <row r="59" spans="1:15">
      <c r="A59" s="335">
        <f>IF(ISBLANK(B59),"",MAX(A$6:A58)+1)</f>
        <v>44</v>
      </c>
      <c r="B59" s="356" t="s">
        <v>113</v>
      </c>
      <c r="C59" s="354">
        <v>3905799563.9733167</v>
      </c>
      <c r="D59" s="355"/>
      <c r="E59" s="355">
        <v>-43086547.452637523</v>
      </c>
      <c r="F59" s="355"/>
      <c r="G59" s="354">
        <f>SUM(C59:F59)</f>
        <v>3862713016.520679</v>
      </c>
      <c r="H59" s="362">
        <v>3.0927206976522292E-2</v>
      </c>
      <c r="I59" s="345">
        <v>4213913822.4465628</v>
      </c>
      <c r="J59" s="355">
        <v>170075026.29643583</v>
      </c>
      <c r="K59" s="355"/>
      <c r="L59" s="355"/>
      <c r="M59" s="354">
        <f>SUM(I59:L59)</f>
        <v>4383988848.7429981</v>
      </c>
    </row>
    <row r="60" spans="1:15">
      <c r="A60" s="335">
        <f>IF(ISBLANK(B60),"",MAX(A$6:A59)+1)</f>
        <v>45</v>
      </c>
      <c r="B60" s="356" t="s">
        <v>114</v>
      </c>
      <c r="C60" s="354">
        <v>381682360.51568586</v>
      </c>
      <c r="D60" s="355"/>
      <c r="E60" s="355"/>
      <c r="F60" s="355">
        <v>-32493590.70949842</v>
      </c>
      <c r="G60" s="354">
        <f>SUM(C60:F60)</f>
        <v>349188769.80618745</v>
      </c>
      <c r="H60" s="361">
        <v>0.16157434378051261</v>
      </c>
      <c r="I60" s="342">
        <v>446682537.10684574</v>
      </c>
      <c r="J60" s="355"/>
      <c r="K60" s="355">
        <v>162226501.42875069</v>
      </c>
      <c r="L60" s="355"/>
      <c r="M60" s="355">
        <f>SUM(I60:L60)</f>
        <v>608909038.53559637</v>
      </c>
    </row>
    <row r="61" spans="1:15">
      <c r="A61" s="335">
        <f>IF(ISBLANK(B61),"",MAX(A$6:A60)+1)</f>
        <v>46</v>
      </c>
      <c r="B61" s="356" t="s">
        <v>115</v>
      </c>
      <c r="C61" s="355">
        <v>515670958.80223441</v>
      </c>
      <c r="D61" s="355"/>
      <c r="E61" s="355"/>
      <c r="F61" s="355"/>
      <c r="G61" s="355">
        <f>SUM(C61:F61)</f>
        <v>515670958.80223441</v>
      </c>
      <c r="H61" s="361">
        <v>6.0398964202900807E-2</v>
      </c>
      <c r="I61" s="342">
        <v>658637176.28836942</v>
      </c>
      <c r="J61" s="355"/>
      <c r="K61" s="355"/>
      <c r="L61" s="355"/>
      <c r="M61" s="355">
        <f>SUM(I61:L61)</f>
        <v>658637176.28836942</v>
      </c>
    </row>
    <row r="62" spans="1:15">
      <c r="A62" s="335">
        <f>IF(ISBLANK(B62),"",MAX(A$6:A61)+1)</f>
        <v>47</v>
      </c>
      <c r="B62" s="353" t="s">
        <v>44</v>
      </c>
      <c r="C62" s="350">
        <f>SUM(C57:C61)</f>
        <v>10567150332.031586</v>
      </c>
      <c r="D62" s="351">
        <f>SUM(D57:D61)</f>
        <v>0</v>
      </c>
      <c r="E62" s="351">
        <f>SUM(E57:E61)</f>
        <v>-43086547.452637523</v>
      </c>
      <c r="F62" s="351">
        <f>SUM(F57:F61)</f>
        <v>-32493590.70949842</v>
      </c>
      <c r="G62" s="350">
        <f>SUM(G57:G61)</f>
        <v>10491570193.86945</v>
      </c>
      <c r="H62" s="352"/>
      <c r="I62" s="350">
        <f>SUM(I57:I61)</f>
        <v>11427754208.041882</v>
      </c>
      <c r="J62" s="351">
        <f>SUM(J57:J61)</f>
        <v>170075026.29643583</v>
      </c>
      <c r="K62" s="351">
        <f>SUM(K57:K61)</f>
        <v>162226501.42875069</v>
      </c>
      <c r="L62" s="351">
        <f>SUM(L57:L61)</f>
        <v>0</v>
      </c>
      <c r="M62" s="350">
        <f>SUM(M57:M61)</f>
        <v>11760055735.767067</v>
      </c>
    </row>
    <row r="63" spans="1:15">
      <c r="A63" s="335" t="str">
        <f>IF(ISBLANK(B63),"",MAX(A$6:A62)+1)</f>
        <v/>
      </c>
      <c r="B63" s="359"/>
      <c r="C63" s="360"/>
      <c r="D63" s="360"/>
      <c r="E63" s="360"/>
      <c r="F63" s="360"/>
      <c r="G63" s="360"/>
      <c r="H63" s="352"/>
      <c r="I63" s="360"/>
      <c r="J63" s="360"/>
      <c r="K63" s="360"/>
      <c r="L63" s="360"/>
      <c r="M63" s="360"/>
    </row>
    <row r="64" spans="1:15">
      <c r="A64" s="335">
        <f>IF(ISBLANK(B64),"",MAX(A$6:A63)+1)</f>
        <v>48</v>
      </c>
      <c r="B64" s="358" t="s">
        <v>260</v>
      </c>
      <c r="C64" s="359"/>
      <c r="D64" s="359"/>
      <c r="E64" s="359"/>
      <c r="F64" s="359"/>
      <c r="G64" s="359"/>
      <c r="H64" s="352"/>
      <c r="I64" s="359"/>
      <c r="J64" s="359"/>
      <c r="K64" s="359"/>
      <c r="L64" s="359"/>
      <c r="M64" s="359"/>
    </row>
    <row r="65" spans="1:13">
      <c r="A65" s="335">
        <f>IF(ISBLANK(B65),"",MAX(A$6:A64)+1)</f>
        <v>49</v>
      </c>
      <c r="B65" s="356" t="s">
        <v>255</v>
      </c>
      <c r="C65" s="347">
        <v>-1967130595.695049</v>
      </c>
      <c r="D65" s="347"/>
      <c r="E65" s="347"/>
      <c r="F65" s="347"/>
      <c r="G65" s="347">
        <f>SUM(C65:F65)</f>
        <v>-1967130595.695049</v>
      </c>
      <c r="H65" s="357"/>
      <c r="I65" s="347">
        <v>-2304556918.466495</v>
      </c>
      <c r="J65" s="347"/>
      <c r="K65" s="347"/>
      <c r="L65" s="347"/>
      <c r="M65" s="347">
        <f>SUM(I65:L65)</f>
        <v>-2304556918.466495</v>
      </c>
    </row>
    <row r="66" spans="1:13">
      <c r="A66" s="335">
        <f>IF(ISBLANK(B66),"",MAX(A$6:A65)+1)</f>
        <v>50</v>
      </c>
      <c r="B66" s="356" t="s">
        <v>112</v>
      </c>
      <c r="C66" s="342">
        <v>-503717591.12299544</v>
      </c>
      <c r="D66" s="342"/>
      <c r="E66" s="342"/>
      <c r="F66" s="342"/>
      <c r="G66" s="342">
        <f>SUM(C66:F66)</f>
        <v>-503717591.12299544</v>
      </c>
      <c r="H66" s="343"/>
      <c r="I66" s="345">
        <v>-586638640.69211459</v>
      </c>
      <c r="J66" s="342"/>
      <c r="K66" s="342"/>
      <c r="L66" s="342"/>
      <c r="M66" s="345">
        <f>SUM(I66:L66)</f>
        <v>-586638640.69211459</v>
      </c>
    </row>
    <row r="67" spans="1:13">
      <c r="A67" s="335">
        <f>IF(ISBLANK(B67),"",MAX(A$6:A66)+1)</f>
        <v>51</v>
      </c>
      <c r="B67" s="356" t="s">
        <v>113</v>
      </c>
      <c r="C67" s="355">
        <v>-1461014489.0522759</v>
      </c>
      <c r="D67" s="355"/>
      <c r="E67" s="355">
        <v>2800433.4436958949</v>
      </c>
      <c r="F67" s="355"/>
      <c r="G67" s="355">
        <f>SUM(C67:F67)</f>
        <v>-1458214055.6085801</v>
      </c>
      <c r="H67" s="343"/>
      <c r="I67" s="345">
        <v>-1765810076.1162992</v>
      </c>
      <c r="J67" s="355">
        <v>-26949739.940672945</v>
      </c>
      <c r="K67" s="355"/>
      <c r="L67" s="355"/>
      <c r="M67" s="354">
        <f>SUM(I67:L67)</f>
        <v>-1792759816.056972</v>
      </c>
    </row>
    <row r="68" spans="1:13">
      <c r="A68" s="335">
        <f>IF(ISBLANK(B68),"",MAX(A$6:A67)+1)</f>
        <v>52</v>
      </c>
      <c r="B68" s="356" t="s">
        <v>114</v>
      </c>
      <c r="C68" s="355">
        <v>-128663487.36185595</v>
      </c>
      <c r="D68" s="355"/>
      <c r="E68" s="355"/>
      <c r="F68" s="355">
        <v>2801052.512056177</v>
      </c>
      <c r="G68" s="355">
        <f>SUM(C68:F68)</f>
        <v>-125862434.84979978</v>
      </c>
      <c r="H68" s="343"/>
      <c r="I68" s="342">
        <v>-258015692.95561469</v>
      </c>
      <c r="J68" s="355"/>
      <c r="K68" s="355">
        <v>-36667721.805506274</v>
      </c>
      <c r="L68" s="355"/>
      <c r="M68" s="355">
        <f>SUM(I68:L68)</f>
        <v>-294683414.76112098</v>
      </c>
    </row>
    <row r="69" spans="1:13">
      <c r="A69" s="335">
        <f>IF(ISBLANK(B69),"",MAX(A$6:A68)+1)</f>
        <v>53</v>
      </c>
      <c r="B69" s="356" t="s">
        <v>115</v>
      </c>
      <c r="C69" s="355">
        <v>-182384891.16492367</v>
      </c>
      <c r="D69" s="355"/>
      <c r="E69" s="355"/>
      <c r="F69" s="355"/>
      <c r="G69" s="355">
        <f>SUM(C69:F69)</f>
        <v>-182384891.16492367</v>
      </c>
      <c r="H69" s="343"/>
      <c r="I69" s="342">
        <v>-258172889.5974254</v>
      </c>
      <c r="J69" s="355"/>
      <c r="K69" s="355"/>
      <c r="L69" s="355"/>
      <c r="M69" s="355">
        <f>SUM(I69:L69)</f>
        <v>-258172889.5974254</v>
      </c>
    </row>
    <row r="70" spans="1:13">
      <c r="A70" s="335">
        <f>IF(ISBLANK(B70),"",MAX(A$6:A69)+1)</f>
        <v>54</v>
      </c>
      <c r="B70" s="353" t="s">
        <v>44</v>
      </c>
      <c r="C70" s="351">
        <f>SUM(C65:C69)</f>
        <v>-4242911054.3971</v>
      </c>
      <c r="D70" s="351">
        <f>SUM(D65:D69)</f>
        <v>0</v>
      </c>
      <c r="E70" s="351">
        <f>SUM(E65:E69)</f>
        <v>2800433.4436958949</v>
      </c>
      <c r="F70" s="351">
        <f>SUM(F65:F69)</f>
        <v>2801052.512056177</v>
      </c>
      <c r="G70" s="351">
        <f>SUM(G65:G69)</f>
        <v>-4237309568.4413481</v>
      </c>
      <c r="H70" s="352"/>
      <c r="I70" s="350">
        <f>SUM(I65:I69)</f>
        <v>-5173194217.8279486</v>
      </c>
      <c r="J70" s="351">
        <f>SUM(J65:J69)</f>
        <v>-26949739.940672945</v>
      </c>
      <c r="K70" s="351">
        <f>SUM(K65:K69)</f>
        <v>-36667721.805506274</v>
      </c>
      <c r="L70" s="351">
        <f>SUM(L65:L69)</f>
        <v>0</v>
      </c>
      <c r="M70" s="350">
        <f>SUM(M65:M69)</f>
        <v>-5236811679.5741282</v>
      </c>
    </row>
    <row r="71" spans="1:13">
      <c r="A71" s="335" t="str">
        <f>IF(ISBLANK(B71),"",MAX(A$6:A70)+1)</f>
        <v/>
      </c>
      <c r="B71" s="359"/>
      <c r="C71" s="355"/>
      <c r="D71" s="355"/>
      <c r="E71" s="355"/>
      <c r="F71" s="355"/>
      <c r="G71" s="355"/>
      <c r="H71" s="352"/>
      <c r="I71" s="355"/>
      <c r="J71" s="355"/>
      <c r="K71" s="355"/>
      <c r="L71" s="355"/>
      <c r="M71" s="355"/>
    </row>
    <row r="72" spans="1:13">
      <c r="A72" s="335">
        <f>IF(ISBLANK(B72),"",MAX(A$6:A71)+1)</f>
        <v>55</v>
      </c>
      <c r="B72" s="358" t="s">
        <v>259</v>
      </c>
      <c r="C72" s="359"/>
      <c r="D72" s="359"/>
      <c r="E72" s="359"/>
      <c r="F72" s="359"/>
      <c r="G72" s="359"/>
      <c r="H72" s="352"/>
      <c r="I72" s="359"/>
      <c r="J72" s="359"/>
      <c r="K72" s="359"/>
      <c r="L72" s="359"/>
      <c r="M72" s="359"/>
    </row>
    <row r="73" spans="1:13">
      <c r="A73" s="335">
        <f>IF(ISBLANK(B73),"",MAX(A$6:A72)+1)</f>
        <v>56</v>
      </c>
      <c r="B73" s="356" t="s">
        <v>255</v>
      </c>
      <c r="C73" s="347">
        <v>-270203768.24207133</v>
      </c>
      <c r="D73" s="347"/>
      <c r="E73" s="347"/>
      <c r="F73" s="347"/>
      <c r="G73" s="347">
        <f>SUM(C73:F73)</f>
        <v>-270203768.24207133</v>
      </c>
      <c r="H73" s="357"/>
      <c r="I73" s="347"/>
      <c r="J73" s="347"/>
      <c r="K73" s="347"/>
      <c r="L73" s="347"/>
      <c r="M73" s="347">
        <f>SUM(I73:L73)</f>
        <v>0</v>
      </c>
    </row>
    <row r="74" spans="1:13">
      <c r="A74" s="335">
        <f>IF(ISBLANK(B74),"",MAX(A$6:A73)+1)</f>
        <v>57</v>
      </c>
      <c r="B74" s="356" t="s">
        <v>112</v>
      </c>
      <c r="C74" s="342">
        <v>-77896904.817563176</v>
      </c>
      <c r="D74" s="342"/>
      <c r="E74" s="342"/>
      <c r="F74" s="342"/>
      <c r="G74" s="342">
        <f>SUM(C74:F74)</f>
        <v>-77896904.817563176</v>
      </c>
      <c r="H74" s="343"/>
      <c r="I74" s="342"/>
      <c r="J74" s="342"/>
      <c r="K74" s="342"/>
      <c r="L74" s="342"/>
      <c r="M74" s="342">
        <f>SUM(I74:L74)</f>
        <v>0</v>
      </c>
    </row>
    <row r="75" spans="1:13">
      <c r="A75" s="335">
        <f>IF(ISBLANK(B75),"",MAX(A$6:A74)+1)</f>
        <v>58</v>
      </c>
      <c r="B75" s="356" t="s">
        <v>113</v>
      </c>
      <c r="C75" s="355">
        <v>-361910119.91365826</v>
      </c>
      <c r="D75" s="355"/>
      <c r="E75" s="354">
        <v>2798356.0552379121</v>
      </c>
      <c r="F75" s="355"/>
      <c r="G75" s="354">
        <f>SUM(C75:F75)</f>
        <v>-359111763.85842037</v>
      </c>
      <c r="H75" s="343"/>
      <c r="I75" s="355"/>
      <c r="J75" s="355"/>
      <c r="K75" s="355"/>
      <c r="L75" s="355"/>
      <c r="M75" s="355">
        <f>SUM(I75:L75)</f>
        <v>0</v>
      </c>
    </row>
    <row r="76" spans="1:13">
      <c r="A76" s="335">
        <f>IF(ISBLANK(B76),"",MAX(A$6:A75)+1)</f>
        <v>59</v>
      </c>
      <c r="B76" s="356" t="s">
        <v>114</v>
      </c>
      <c r="C76" s="355">
        <v>-3945447.1849596915</v>
      </c>
      <c r="D76" s="355"/>
      <c r="E76" s="355"/>
      <c r="F76" s="355">
        <v>1816393.2000356747</v>
      </c>
      <c r="G76" s="355">
        <f>SUM(C76:F76)</f>
        <v>-2129053.9849240165</v>
      </c>
      <c r="H76" s="343"/>
      <c r="I76" s="355"/>
      <c r="J76" s="355"/>
      <c r="K76" s="355"/>
      <c r="L76" s="355"/>
      <c r="M76" s="355">
        <f>SUM(I76:L76)</f>
        <v>0</v>
      </c>
    </row>
    <row r="77" spans="1:13">
      <c r="A77" s="335">
        <f>IF(ISBLANK(B77),"",MAX(A$6:A76)+1)</f>
        <v>60</v>
      </c>
      <c r="B77" s="356" t="s">
        <v>115</v>
      </c>
      <c r="C77" s="355">
        <v>-5327313.3915682975</v>
      </c>
      <c r="D77" s="355"/>
      <c r="E77" s="355"/>
      <c r="F77" s="355"/>
      <c r="G77" s="355">
        <f>SUM(C77:F77)</f>
        <v>-5327313.3915682975</v>
      </c>
      <c r="H77" s="343"/>
      <c r="I77" s="355"/>
      <c r="J77" s="355"/>
      <c r="K77" s="355"/>
      <c r="L77" s="355"/>
      <c r="M77" s="355">
        <f>SUM(I77:L77)</f>
        <v>0</v>
      </c>
    </row>
    <row r="78" spans="1:13">
      <c r="A78" s="335">
        <f>IF(ISBLANK(B78),"",MAX(A$6:A77)+1)</f>
        <v>61</v>
      </c>
      <c r="B78" s="353" t="s">
        <v>44</v>
      </c>
      <c r="C78" s="351">
        <f>SUM(C73:C77)</f>
        <v>-719283553.54982078</v>
      </c>
      <c r="D78" s="351">
        <f>SUM(D73:D77)</f>
        <v>0</v>
      </c>
      <c r="E78" s="350">
        <f>SUM(E73:E77)</f>
        <v>2798356.0552379121</v>
      </c>
      <c r="F78" s="351">
        <f>SUM(F73:F77)</f>
        <v>1816393.2000356747</v>
      </c>
      <c r="G78" s="350">
        <f>SUM(G73:G77)</f>
        <v>-714668804.29454708</v>
      </c>
      <c r="H78" s="352"/>
      <c r="I78" s="351">
        <f>SUM(I73:I77)</f>
        <v>0</v>
      </c>
      <c r="J78" s="351">
        <f>SUM(J73:J77)</f>
        <v>0</v>
      </c>
      <c r="K78" s="351">
        <f>SUM(K73:K77)</f>
        <v>0</v>
      </c>
      <c r="L78" s="351">
        <f>SUM(L73:L77)</f>
        <v>0</v>
      </c>
      <c r="M78" s="351">
        <f>SUM(M73:M77)</f>
        <v>0</v>
      </c>
    </row>
    <row r="79" spans="1:13">
      <c r="A79" s="335" t="str">
        <f>IF(ISBLANK(B79),"",MAX(A$6:A78)+1)</f>
        <v/>
      </c>
      <c r="B79" s="359"/>
      <c r="C79" s="359"/>
      <c r="D79" s="359"/>
      <c r="E79" s="359"/>
      <c r="F79" s="359"/>
      <c r="G79" s="359"/>
      <c r="H79" s="352"/>
      <c r="I79" s="359"/>
      <c r="J79" s="359"/>
      <c r="K79" s="359"/>
      <c r="L79" s="359"/>
      <c r="M79" s="359"/>
    </row>
    <row r="80" spans="1:13">
      <c r="A80" s="335">
        <f>IF(ISBLANK(B80),"",MAX(A$6:A79)+1)</f>
        <v>62</v>
      </c>
      <c r="B80" s="358" t="s">
        <v>258</v>
      </c>
      <c r="C80" s="359"/>
      <c r="D80" s="359"/>
      <c r="E80" s="359"/>
      <c r="F80" s="359"/>
      <c r="G80" s="359"/>
      <c r="H80" s="97"/>
      <c r="I80" s="359"/>
      <c r="J80" s="359"/>
      <c r="K80" s="359"/>
      <c r="L80" s="359"/>
      <c r="M80" s="359"/>
    </row>
    <row r="81" spans="1:13">
      <c r="A81" s="335">
        <f>IF(ISBLANK(B81),"",MAX(A$6:A80)+1)</f>
        <v>63</v>
      </c>
      <c r="B81" s="356" t="s">
        <v>255</v>
      </c>
      <c r="C81" s="347">
        <v>-262616542.75874937</v>
      </c>
      <c r="D81" s="347"/>
      <c r="E81" s="347"/>
      <c r="F81" s="347"/>
      <c r="G81" s="347">
        <f>SUM(C81:F81)</f>
        <v>-262616542.75874937</v>
      </c>
      <c r="H81" s="357"/>
      <c r="I81" s="347"/>
      <c r="J81" s="347"/>
      <c r="K81" s="347"/>
      <c r="L81" s="347"/>
      <c r="M81" s="347">
        <f>SUM(I81:L81)</f>
        <v>0</v>
      </c>
    </row>
    <row r="82" spans="1:13">
      <c r="A82" s="335">
        <f>IF(ISBLANK(B82),"",MAX(A$6:A81)+1)</f>
        <v>64</v>
      </c>
      <c r="B82" s="356" t="s">
        <v>112</v>
      </c>
      <c r="C82" s="342">
        <v>-75475354.295997649</v>
      </c>
      <c r="D82" s="342"/>
      <c r="E82" s="342"/>
      <c r="F82" s="342"/>
      <c r="G82" s="342">
        <f>SUM(C82:F82)</f>
        <v>-75475354.295997649</v>
      </c>
      <c r="H82" s="343"/>
      <c r="I82" s="342"/>
      <c r="J82" s="342"/>
      <c r="K82" s="342"/>
      <c r="L82" s="342"/>
      <c r="M82" s="342">
        <f>SUM(I82:L82)</f>
        <v>0</v>
      </c>
    </row>
    <row r="83" spans="1:13">
      <c r="A83" s="335">
        <f>IF(ISBLANK(B83),"",MAX(A$6:A82)+1)</f>
        <v>65</v>
      </c>
      <c r="B83" s="356" t="s">
        <v>113</v>
      </c>
      <c r="C83" s="355">
        <v>-350659561.99111593</v>
      </c>
      <c r="D83" s="355"/>
      <c r="E83" s="355"/>
      <c r="F83" s="355"/>
      <c r="G83" s="355">
        <f>SUM(C83:F83)</f>
        <v>-350659561.99111593</v>
      </c>
      <c r="H83" s="343"/>
      <c r="I83" s="355"/>
      <c r="J83" s="355"/>
      <c r="K83" s="355"/>
      <c r="L83" s="355"/>
      <c r="M83" s="355">
        <f>SUM(I83:L83)</f>
        <v>0</v>
      </c>
    </row>
    <row r="84" spans="1:13">
      <c r="A84" s="335">
        <f>IF(ISBLANK(B84),"",MAX(A$6:A83)+1)</f>
        <v>66</v>
      </c>
      <c r="B84" s="356" t="s">
        <v>114</v>
      </c>
      <c r="C84" s="354">
        <v>-3806886.5463951686</v>
      </c>
      <c r="D84" s="355"/>
      <c r="E84" s="355"/>
      <c r="F84" s="355"/>
      <c r="G84" s="354">
        <f>SUM(C84:F84)</f>
        <v>-3806886.5463951686</v>
      </c>
      <c r="H84" s="343"/>
      <c r="I84" s="355"/>
      <c r="J84" s="355"/>
      <c r="K84" s="355"/>
      <c r="L84" s="355"/>
      <c r="M84" s="355">
        <f>SUM(I84:L84)</f>
        <v>0</v>
      </c>
    </row>
    <row r="85" spans="1:13">
      <c r="A85" s="335">
        <f>IF(ISBLANK(B85),"",MAX(A$6:A84)+1)</f>
        <v>67</v>
      </c>
      <c r="B85" s="356" t="s">
        <v>115</v>
      </c>
      <c r="C85" s="355">
        <v>-5161705.5755225085</v>
      </c>
      <c r="D85" s="355"/>
      <c r="E85" s="355"/>
      <c r="F85" s="355"/>
      <c r="G85" s="355">
        <f>SUM(C85:F85)</f>
        <v>-5161705.5755225085</v>
      </c>
      <c r="H85" s="343"/>
      <c r="I85" s="355"/>
      <c r="J85" s="355"/>
      <c r="K85" s="355"/>
      <c r="L85" s="355"/>
      <c r="M85" s="355">
        <f>SUM(I85:L85)</f>
        <v>0</v>
      </c>
    </row>
    <row r="86" spans="1:13">
      <c r="A86" s="335">
        <f>IF(ISBLANK(B86),"",MAX(A$6:A85)+1)</f>
        <v>68</v>
      </c>
      <c r="B86" s="353" t="s">
        <v>44</v>
      </c>
      <c r="C86" s="350">
        <f>SUM(C81:C85)</f>
        <v>-697720051.16778064</v>
      </c>
      <c r="D86" s="351">
        <f>SUM(D81:D85)</f>
        <v>0</v>
      </c>
      <c r="E86" s="351">
        <f>SUM(E81:E85)</f>
        <v>0</v>
      </c>
      <c r="F86" s="351">
        <f>SUM(F81:F85)</f>
        <v>0</v>
      </c>
      <c r="G86" s="350">
        <f>SUM(G81:G85)</f>
        <v>-697720051.16778064</v>
      </c>
      <c r="H86" s="352"/>
      <c r="I86" s="351">
        <f>SUM(I81:I85)</f>
        <v>0</v>
      </c>
      <c r="J86" s="351">
        <f>SUM(J81:J85)</f>
        <v>0</v>
      </c>
      <c r="K86" s="351">
        <f>SUM(K81:K85)</f>
        <v>0</v>
      </c>
      <c r="L86" s="351">
        <f>SUM(L81:L85)</f>
        <v>0</v>
      </c>
      <c r="M86" s="351">
        <f>SUM(M81:M85)</f>
        <v>0</v>
      </c>
    </row>
    <row r="87" spans="1:13">
      <c r="A87" s="335" t="str">
        <f>IF(ISBLANK(B87),"",MAX(A$6:A86)+1)</f>
        <v/>
      </c>
      <c r="B87" s="356"/>
      <c r="C87" s="359"/>
      <c r="D87" s="359"/>
      <c r="E87" s="359"/>
      <c r="F87" s="359"/>
      <c r="G87" s="359"/>
      <c r="H87" s="97"/>
      <c r="I87" s="359"/>
      <c r="J87" s="359"/>
      <c r="K87" s="359"/>
      <c r="L87" s="359"/>
      <c r="M87" s="359"/>
    </row>
    <row r="88" spans="1:13">
      <c r="A88" s="335">
        <f>IF(ISBLANK(B88),"",MAX(A$6:A87)+1)</f>
        <v>69</v>
      </c>
      <c r="B88" s="358" t="s">
        <v>257</v>
      </c>
      <c r="C88" s="359"/>
      <c r="D88" s="359"/>
      <c r="E88" s="359"/>
      <c r="F88" s="359"/>
      <c r="G88" s="359"/>
      <c r="H88" s="97"/>
      <c r="I88" s="359"/>
      <c r="J88" s="359"/>
      <c r="K88" s="359"/>
      <c r="L88" s="359"/>
      <c r="M88" s="359"/>
    </row>
    <row r="89" spans="1:13">
      <c r="A89" s="335">
        <f>IF(ISBLANK(B89),"",MAX(A$6:A88)+1)</f>
        <v>70</v>
      </c>
      <c r="B89" s="356" t="s">
        <v>255</v>
      </c>
      <c r="C89" s="347">
        <f t="shared" ref="C89:G93" si="7">C73+C81</f>
        <v>-532820311.0008207</v>
      </c>
      <c r="D89" s="347">
        <f t="shared" si="7"/>
        <v>0</v>
      </c>
      <c r="E89" s="347">
        <f t="shared" si="7"/>
        <v>0</v>
      </c>
      <c r="F89" s="347">
        <f t="shared" si="7"/>
        <v>0</v>
      </c>
      <c r="G89" s="347">
        <f t="shared" si="7"/>
        <v>-532820311.0008207</v>
      </c>
      <c r="H89" s="357"/>
      <c r="I89" s="346">
        <v>-436596793.54790342</v>
      </c>
      <c r="J89" s="347"/>
      <c r="K89" s="347"/>
      <c r="L89" s="347"/>
      <c r="M89" s="346">
        <f>SUM(I89:L89)</f>
        <v>-436596793.54790342</v>
      </c>
    </row>
    <row r="90" spans="1:13">
      <c r="A90" s="335">
        <f>IF(ISBLANK(B90),"",MAX(A$6:A89)+1)</f>
        <v>71</v>
      </c>
      <c r="B90" s="356" t="s">
        <v>112</v>
      </c>
      <c r="C90" s="342">
        <f t="shared" si="7"/>
        <v>-153372259.11356083</v>
      </c>
      <c r="D90" s="342">
        <f t="shared" si="7"/>
        <v>0</v>
      </c>
      <c r="E90" s="342">
        <f t="shared" si="7"/>
        <v>0</v>
      </c>
      <c r="F90" s="342">
        <f t="shared" si="7"/>
        <v>0</v>
      </c>
      <c r="G90" s="342">
        <f t="shared" si="7"/>
        <v>-153372259.11356083</v>
      </c>
      <c r="H90" s="343"/>
      <c r="I90" s="345">
        <v>-153103968.86182827</v>
      </c>
      <c r="J90" s="342"/>
      <c r="K90" s="342"/>
      <c r="L90" s="342"/>
      <c r="M90" s="345">
        <f>SUM(I90:L90)</f>
        <v>-153103968.86182827</v>
      </c>
    </row>
    <row r="91" spans="1:13">
      <c r="A91" s="335">
        <f>IF(ISBLANK(B91),"",MAX(A$6:A90)+1)</f>
        <v>72</v>
      </c>
      <c r="B91" s="356" t="s">
        <v>113</v>
      </c>
      <c r="C91" s="355">
        <f t="shared" si="7"/>
        <v>-712569681.90477419</v>
      </c>
      <c r="D91" s="355">
        <f t="shared" si="7"/>
        <v>0</v>
      </c>
      <c r="E91" s="354">
        <f t="shared" si="7"/>
        <v>2798356.0552379121</v>
      </c>
      <c r="F91" s="355">
        <f t="shared" si="7"/>
        <v>0</v>
      </c>
      <c r="G91" s="354">
        <f t="shared" si="7"/>
        <v>-709771325.8495363</v>
      </c>
      <c r="H91" s="343"/>
      <c r="I91" s="345">
        <v>-622000195.29598176</v>
      </c>
      <c r="J91" s="354">
        <v>-8820726.9787761793</v>
      </c>
      <c r="K91" s="355"/>
      <c r="L91" s="355"/>
      <c r="M91" s="354">
        <f>SUM(I91:L91)</f>
        <v>-630820922.27475798</v>
      </c>
    </row>
    <row r="92" spans="1:13">
      <c r="A92" s="335">
        <f>IF(ISBLANK(B92),"",MAX(A$6:A91)+1)</f>
        <v>73</v>
      </c>
      <c r="B92" s="356" t="s">
        <v>114</v>
      </c>
      <c r="C92" s="354">
        <f t="shared" si="7"/>
        <v>-7752333.7313548606</v>
      </c>
      <c r="D92" s="355">
        <f t="shared" si="7"/>
        <v>0</v>
      </c>
      <c r="E92" s="355">
        <f t="shared" si="7"/>
        <v>0</v>
      </c>
      <c r="F92" s="355">
        <f t="shared" si="7"/>
        <v>1816393.2000356747</v>
      </c>
      <c r="G92" s="354">
        <f t="shared" si="7"/>
        <v>-5935940.5313191852</v>
      </c>
      <c r="H92" s="343"/>
      <c r="I92" s="345">
        <v>2631312.9067449397</v>
      </c>
      <c r="J92" s="355"/>
      <c r="K92" s="354">
        <v>-13230005.209756112</v>
      </c>
      <c r="L92" s="355"/>
      <c r="M92" s="354">
        <f>SUM(I92:L92)</f>
        <v>-10598692.303011172</v>
      </c>
    </row>
    <row r="93" spans="1:13">
      <c r="A93" s="335">
        <f>IF(ISBLANK(B93),"",MAX(A$6:A92)+1)</f>
        <v>74</v>
      </c>
      <c r="B93" s="356" t="s">
        <v>115</v>
      </c>
      <c r="C93" s="355">
        <f t="shared" si="7"/>
        <v>-10489018.967090806</v>
      </c>
      <c r="D93" s="355">
        <f t="shared" si="7"/>
        <v>0</v>
      </c>
      <c r="E93" s="355">
        <f t="shared" si="7"/>
        <v>0</v>
      </c>
      <c r="F93" s="355">
        <f t="shared" si="7"/>
        <v>0</v>
      </c>
      <c r="G93" s="355">
        <f t="shared" si="7"/>
        <v>-10489018.967090806</v>
      </c>
      <c r="H93" s="343"/>
      <c r="I93" s="345">
        <v>-71188417.784562543</v>
      </c>
      <c r="J93" s="355"/>
      <c r="K93" s="355"/>
      <c r="L93" s="355"/>
      <c r="M93" s="354">
        <f>SUM(I93:L93)</f>
        <v>-71188417.784562543</v>
      </c>
    </row>
    <row r="94" spans="1:13">
      <c r="A94" s="335">
        <f>IF(ISBLANK(B94),"",MAX(A$6:A93)+1)</f>
        <v>75</v>
      </c>
      <c r="B94" s="353" t="s">
        <v>44</v>
      </c>
      <c r="C94" s="350">
        <f>SUM(C89:C93)</f>
        <v>-1417003604.7176015</v>
      </c>
      <c r="D94" s="351">
        <f>SUM(D89:D93)</f>
        <v>0</v>
      </c>
      <c r="E94" s="350">
        <f>SUM(E89:E93)</f>
        <v>2798356.0552379121</v>
      </c>
      <c r="F94" s="351">
        <f>SUM(F89:F93)</f>
        <v>1816393.2000356747</v>
      </c>
      <c r="G94" s="350">
        <f>SUM(G89:G93)</f>
        <v>-1412388855.4623277</v>
      </c>
      <c r="H94" s="352"/>
      <c r="I94" s="350">
        <f>SUM(I89:I93)</f>
        <v>-1280258062.5835309</v>
      </c>
      <c r="J94" s="350">
        <f>SUM(J89:J93)</f>
        <v>-8820726.9787761793</v>
      </c>
      <c r="K94" s="350">
        <f>SUM(K89:K93)</f>
        <v>-13230005.209756112</v>
      </c>
      <c r="L94" s="351">
        <f>SUM(L89:L93)</f>
        <v>0</v>
      </c>
      <c r="M94" s="350">
        <f>SUM(M89:M93)</f>
        <v>-1302308794.7720635</v>
      </c>
    </row>
    <row r="95" spans="1:13">
      <c r="A95" s="335" t="str">
        <f>IF(ISBLANK(B95),"",MAX(A$6:A94)+1)</f>
        <v/>
      </c>
      <c r="B95" s="356"/>
      <c r="C95" s="355"/>
      <c r="D95" s="355"/>
      <c r="E95" s="355"/>
      <c r="F95" s="355"/>
      <c r="G95" s="355"/>
      <c r="H95" s="97"/>
      <c r="I95" s="355"/>
      <c r="J95" s="355"/>
      <c r="K95" s="355"/>
      <c r="L95" s="355"/>
      <c r="M95" s="355"/>
    </row>
    <row r="96" spans="1:13">
      <c r="A96" s="335">
        <f>IF(ISBLANK(B96),"",MAX(A$6:A95)+1)</f>
        <v>76</v>
      </c>
      <c r="B96" s="358" t="s">
        <v>256</v>
      </c>
      <c r="C96" s="355"/>
      <c r="D96" s="355"/>
      <c r="E96" s="355"/>
      <c r="F96" s="355"/>
      <c r="G96" s="355"/>
      <c r="H96" s="97"/>
      <c r="I96" s="355"/>
      <c r="J96" s="355"/>
      <c r="K96" s="355"/>
      <c r="L96" s="355"/>
      <c r="M96" s="355"/>
    </row>
    <row r="97" spans="1:13">
      <c r="A97" s="335">
        <f>IF(ISBLANK(B97),"",MAX(A$6:A96)+1)</f>
        <v>77</v>
      </c>
      <c r="B97" s="356" t="s">
        <v>255</v>
      </c>
      <c r="C97" s="347">
        <f t="shared" ref="C97:G101" si="8">C57+C65+C89</f>
        <v>1726657062.6082206</v>
      </c>
      <c r="D97" s="347">
        <f t="shared" si="8"/>
        <v>0</v>
      </c>
      <c r="E97" s="347">
        <f t="shared" si="8"/>
        <v>0</v>
      </c>
      <c r="F97" s="347">
        <f t="shared" si="8"/>
        <v>0</v>
      </c>
      <c r="G97" s="347">
        <f t="shared" si="8"/>
        <v>1726657062.6082206</v>
      </c>
      <c r="H97" s="357"/>
      <c r="I97" s="346">
        <f t="shared" ref="I97:M101" si="9">I57+I65+I89</f>
        <v>1632183594.391304</v>
      </c>
      <c r="J97" s="347">
        <f t="shared" si="9"/>
        <v>0</v>
      </c>
      <c r="K97" s="347">
        <f t="shared" si="9"/>
        <v>0</v>
      </c>
      <c r="L97" s="347">
        <f t="shared" si="9"/>
        <v>0</v>
      </c>
      <c r="M97" s="346">
        <f t="shared" si="9"/>
        <v>1632183594.391304</v>
      </c>
    </row>
    <row r="98" spans="1:13">
      <c r="A98" s="335">
        <f>IF(ISBLANK(B98),"",MAX(A$6:A97)+1)</f>
        <v>78</v>
      </c>
      <c r="B98" s="356" t="s">
        <v>112</v>
      </c>
      <c r="C98" s="342">
        <f t="shared" si="8"/>
        <v>880299629.19970214</v>
      </c>
      <c r="D98" s="342">
        <f t="shared" si="8"/>
        <v>0</v>
      </c>
      <c r="E98" s="342">
        <f t="shared" si="8"/>
        <v>0</v>
      </c>
      <c r="F98" s="342">
        <f t="shared" si="8"/>
        <v>0</v>
      </c>
      <c r="G98" s="342">
        <f t="shared" si="8"/>
        <v>880299629.19970214</v>
      </c>
      <c r="H98" s="343"/>
      <c r="I98" s="345">
        <f t="shared" si="9"/>
        <v>995440756.24045706</v>
      </c>
      <c r="J98" s="342">
        <f t="shared" si="9"/>
        <v>0</v>
      </c>
      <c r="K98" s="342">
        <f t="shared" si="9"/>
        <v>0</v>
      </c>
      <c r="L98" s="342">
        <f t="shared" si="9"/>
        <v>0</v>
      </c>
      <c r="M98" s="345">
        <f t="shared" si="9"/>
        <v>995440756.24045706</v>
      </c>
    </row>
    <row r="99" spans="1:13">
      <c r="A99" s="335">
        <f>IF(ISBLANK(B99),"",MAX(A$6:A98)+1)</f>
        <v>79</v>
      </c>
      <c r="B99" s="356" t="s">
        <v>113</v>
      </c>
      <c r="C99" s="354">
        <f t="shared" si="8"/>
        <v>1732215393.0162663</v>
      </c>
      <c r="D99" s="355">
        <f t="shared" si="8"/>
        <v>0</v>
      </c>
      <c r="E99" s="354">
        <f t="shared" si="8"/>
        <v>-37487757.953703716</v>
      </c>
      <c r="F99" s="355">
        <f t="shared" si="8"/>
        <v>0</v>
      </c>
      <c r="G99" s="354">
        <f t="shared" si="8"/>
        <v>1694727635.0625625</v>
      </c>
      <c r="H99" s="343"/>
      <c r="I99" s="354">
        <f t="shared" si="9"/>
        <v>1826103551.0342817</v>
      </c>
      <c r="J99" s="354">
        <f t="shared" si="9"/>
        <v>134304559.37698671</v>
      </c>
      <c r="K99" s="355">
        <f t="shared" si="9"/>
        <v>0</v>
      </c>
      <c r="L99" s="355">
        <f t="shared" si="9"/>
        <v>0</v>
      </c>
      <c r="M99" s="354">
        <f t="shared" si="9"/>
        <v>1960408110.4112682</v>
      </c>
    </row>
    <row r="100" spans="1:13">
      <c r="A100" s="335">
        <f>IF(ISBLANK(B100),"",MAX(A$6:A99)+1)</f>
        <v>80</v>
      </c>
      <c r="B100" s="356" t="s">
        <v>114</v>
      </c>
      <c r="C100" s="354">
        <f t="shared" si="8"/>
        <v>245266539.42247504</v>
      </c>
      <c r="D100" s="355">
        <f t="shared" si="8"/>
        <v>0</v>
      </c>
      <c r="E100" s="355">
        <f t="shared" si="8"/>
        <v>0</v>
      </c>
      <c r="F100" s="355">
        <f t="shared" si="8"/>
        <v>-27876144.997406568</v>
      </c>
      <c r="G100" s="354">
        <f t="shared" si="8"/>
        <v>217390394.4250685</v>
      </c>
      <c r="H100" s="343"/>
      <c r="I100" s="354">
        <f t="shared" si="9"/>
        <v>191298157.05797598</v>
      </c>
      <c r="J100" s="355">
        <f t="shared" si="9"/>
        <v>0</v>
      </c>
      <c r="K100" s="354">
        <f t="shared" si="9"/>
        <v>112328774.41348831</v>
      </c>
      <c r="L100" s="355">
        <f t="shared" si="9"/>
        <v>0</v>
      </c>
      <c r="M100" s="354">
        <f t="shared" si="9"/>
        <v>303626931.47146422</v>
      </c>
    </row>
    <row r="101" spans="1:13">
      <c r="A101" s="335">
        <f>IF(ISBLANK(B101),"",MAX(A$6:A100)+1)</f>
        <v>81</v>
      </c>
      <c r="B101" s="356" t="s">
        <v>115</v>
      </c>
      <c r="C101" s="355">
        <f t="shared" si="8"/>
        <v>322797048.67021996</v>
      </c>
      <c r="D101" s="355">
        <f t="shared" si="8"/>
        <v>0</v>
      </c>
      <c r="E101" s="355">
        <f t="shared" si="8"/>
        <v>0</v>
      </c>
      <c r="F101" s="355">
        <f t="shared" si="8"/>
        <v>0</v>
      </c>
      <c r="G101" s="355">
        <f t="shared" si="8"/>
        <v>322797048.67021996</v>
      </c>
      <c r="H101" s="343"/>
      <c r="I101" s="354">
        <f t="shared" si="9"/>
        <v>329275868.90638149</v>
      </c>
      <c r="J101" s="355">
        <f t="shared" si="9"/>
        <v>0</v>
      </c>
      <c r="K101" s="355">
        <f t="shared" si="9"/>
        <v>0</v>
      </c>
      <c r="L101" s="355">
        <f t="shared" si="9"/>
        <v>0</v>
      </c>
      <c r="M101" s="354">
        <f t="shared" si="9"/>
        <v>329275868.90638149</v>
      </c>
    </row>
    <row r="102" spans="1:13">
      <c r="A102" s="335">
        <f>IF(ISBLANK(B102),"",MAX(A$6:A101)+1)</f>
        <v>82</v>
      </c>
      <c r="B102" s="353" t="s">
        <v>44</v>
      </c>
      <c r="C102" s="350">
        <f>SUM(C97:C101)</f>
        <v>4907235672.9168844</v>
      </c>
      <c r="D102" s="351">
        <f>SUM(D97:D101)</f>
        <v>0</v>
      </c>
      <c r="E102" s="350">
        <f>SUM(E97:E101)</f>
        <v>-37487757.953703716</v>
      </c>
      <c r="F102" s="351">
        <f>SUM(F97:F101)</f>
        <v>-27876144.997406568</v>
      </c>
      <c r="G102" s="350">
        <f>SUM(G97:G101)</f>
        <v>4841871769.9657745</v>
      </c>
      <c r="H102" s="352"/>
      <c r="I102" s="350">
        <f>SUM(I97:I101)</f>
        <v>4974301927.6303997</v>
      </c>
      <c r="J102" s="350">
        <f>SUM(J97:J101)</f>
        <v>134304559.37698671</v>
      </c>
      <c r="K102" s="350">
        <f>SUM(K97:K101)</f>
        <v>112328774.41348831</v>
      </c>
      <c r="L102" s="351">
        <f>SUM(L97:L101)</f>
        <v>0</v>
      </c>
      <c r="M102" s="350">
        <f>SUM(M97:M101)</f>
        <v>5220935261.4208755</v>
      </c>
    </row>
    <row r="103" spans="1:13">
      <c r="A103" s="335" t="str">
        <f>IF(ISBLANK(B103),"",MAX(A$6:A102)+1)</f>
        <v/>
      </c>
      <c r="B103" s="349"/>
      <c r="C103" s="347"/>
      <c r="D103" s="347"/>
      <c r="E103" s="347"/>
      <c r="F103" s="347"/>
      <c r="G103" s="347"/>
      <c r="H103" s="97"/>
      <c r="I103" s="347"/>
      <c r="J103" s="347"/>
      <c r="K103" s="347"/>
      <c r="L103" s="347"/>
      <c r="M103" s="347"/>
    </row>
    <row r="104" spans="1:13">
      <c r="A104" s="335">
        <f>IF(ISBLANK(B104),"",MAX(A$6:A102)+1)</f>
        <v>83</v>
      </c>
      <c r="B104" s="349" t="s">
        <v>254</v>
      </c>
      <c r="C104" s="346">
        <v>-23695575.657928072</v>
      </c>
      <c r="D104" s="347"/>
      <c r="E104" s="347"/>
      <c r="F104" s="347"/>
      <c r="G104" s="346">
        <f>SUM(C104:F104)</f>
        <v>-23695575.657928072</v>
      </c>
      <c r="H104" s="348"/>
      <c r="I104" s="346">
        <f>G104*(1+H104)^(28/12)</f>
        <v>-23695575.657928072</v>
      </c>
      <c r="J104" s="347"/>
      <c r="K104" s="347"/>
      <c r="L104" s="347"/>
      <c r="M104" s="346">
        <f>SUM(I104:L104)</f>
        <v>-23695575.657928072</v>
      </c>
    </row>
    <row r="105" spans="1:13">
      <c r="A105" s="335">
        <f>IF(ISBLANK(B105),"",MAX(A$6:A103)+1)</f>
        <v>83</v>
      </c>
      <c r="B105" s="344" t="s">
        <v>253</v>
      </c>
      <c r="C105" s="345">
        <v>281073578.47439861</v>
      </c>
      <c r="D105" s="342"/>
      <c r="E105" s="342"/>
      <c r="F105" s="342"/>
      <c r="G105" s="345">
        <f>SUM(C105:F105)</f>
        <v>281073578.47439861</v>
      </c>
      <c r="H105" s="343"/>
      <c r="I105" s="345">
        <f>G105*(1+H105)^(28/12)</f>
        <v>281073578.47439861</v>
      </c>
      <c r="J105" s="342"/>
      <c r="K105" s="342"/>
      <c r="L105" s="342"/>
      <c r="M105" s="345">
        <f>SUM(I105:L105)</f>
        <v>281073578.47439861</v>
      </c>
    </row>
    <row r="106" spans="1:13">
      <c r="A106" s="335">
        <f>IF(ISBLANK(B106),"",MAX(A$6:A105)+1)</f>
        <v>84</v>
      </c>
      <c r="B106" s="344" t="s">
        <v>252</v>
      </c>
      <c r="C106" s="342">
        <v>145303204.9988502</v>
      </c>
      <c r="D106" s="342"/>
      <c r="E106" s="342"/>
      <c r="F106" s="342"/>
      <c r="G106" s="342">
        <f>SUM(C106:F106)</f>
        <v>145303204.9988502</v>
      </c>
      <c r="H106" s="343"/>
      <c r="I106" s="342">
        <f>G106*(1+H106)^(28/12)</f>
        <v>145303204.9988502</v>
      </c>
      <c r="J106" s="342"/>
      <c r="K106" s="342"/>
      <c r="L106" s="342"/>
      <c r="M106" s="342">
        <f>SUM(I106:L106)</f>
        <v>145303204.9988502</v>
      </c>
    </row>
    <row r="107" spans="1:13">
      <c r="A107" s="335">
        <f>IF(ISBLANK(B107),"",MAX(A$6:A106)+1)</f>
        <v>85</v>
      </c>
      <c r="B107" s="344" t="s">
        <v>251</v>
      </c>
      <c r="C107" s="342">
        <v>-106223263.53024991</v>
      </c>
      <c r="D107" s="342"/>
      <c r="E107" s="342"/>
      <c r="F107" s="342"/>
      <c r="G107" s="342">
        <f>SUM(C107:F107)</f>
        <v>-106223263.53024991</v>
      </c>
      <c r="H107" s="343"/>
      <c r="I107" s="342">
        <f>G107*(1+H107)^(28/12)</f>
        <v>-106223263.53024991</v>
      </c>
      <c r="J107" s="342"/>
      <c r="K107" s="342"/>
      <c r="L107" s="342"/>
      <c r="M107" s="342">
        <f>SUM(I107:L107)</f>
        <v>-106223263.53024991</v>
      </c>
    </row>
    <row r="108" spans="1:13" ht="15.75" thickBot="1">
      <c r="A108" s="335">
        <f>IF(ISBLANK(B108),"",MAX(A$6:A107)+1)</f>
        <v>86</v>
      </c>
      <c r="B108" s="341" t="s">
        <v>250</v>
      </c>
      <c r="C108" s="339">
        <f>SUM(C102:C107)</f>
        <v>5203693617.2019548</v>
      </c>
      <c r="D108" s="340">
        <f>SUM(D102:D107)</f>
        <v>0</v>
      </c>
      <c r="E108" s="339">
        <f>SUM(E102:E107)</f>
        <v>-37487757.953703716</v>
      </c>
      <c r="F108" s="340">
        <f>SUM(F102:F107)</f>
        <v>-27876144.997406568</v>
      </c>
      <c r="G108" s="339">
        <f>SUM(G102:G107)</f>
        <v>5138329714.250845</v>
      </c>
      <c r="H108" s="333"/>
      <c r="I108" s="339">
        <f>SUM(I102:I107)</f>
        <v>5270759871.9154701</v>
      </c>
      <c r="J108" s="339">
        <f>SUM(J102:J107)</f>
        <v>134304559.37698671</v>
      </c>
      <c r="K108" s="339">
        <f>SUM(K102:K107)</f>
        <v>112328774.41348831</v>
      </c>
      <c r="L108" s="340">
        <f>SUM(L102:L107)</f>
        <v>0</v>
      </c>
      <c r="M108" s="339">
        <f>SUM(M102:M107)</f>
        <v>5517393205.705946</v>
      </c>
    </row>
    <row r="109" spans="1:13" ht="15.75" thickTop="1">
      <c r="A109" s="335" t="str">
        <f>IF(ISBLANK(B109),"",MAX(A$6:A108)+1)</f>
        <v/>
      </c>
    </row>
    <row r="110" spans="1:13">
      <c r="A110" s="335">
        <f>IF(ISBLANK(B110),"",MAX(A$6:A109)+1)</f>
        <v>87</v>
      </c>
      <c r="B110" s="1" t="s">
        <v>249</v>
      </c>
      <c r="M110" s="338">
        <v>7.5700000000000003E-2</v>
      </c>
    </row>
    <row r="111" spans="1:13">
      <c r="A111" s="335">
        <f>IF(ISBLANK(B111),"",MAX(A$6:A110)+1)</f>
        <v>88</v>
      </c>
      <c r="B111" s="1" t="s">
        <v>248</v>
      </c>
      <c r="M111" s="334">
        <f>M54*M110</f>
        <v>417666665.67194015</v>
      </c>
    </row>
    <row r="112" spans="1:13">
      <c r="A112" s="335">
        <f>IF(ISBLANK(B112),"",MAX(A$6:A111)+1)</f>
        <v>89</v>
      </c>
      <c r="B112" s="1" t="s">
        <v>247</v>
      </c>
      <c r="M112" s="334">
        <f>M111-M40</f>
        <v>69137060.318648756</v>
      </c>
    </row>
    <row r="113" spans="1:13">
      <c r="A113" s="335">
        <f>IF(ISBLANK(B113),"",MAX(A$6:A112)+1)</f>
        <v>90</v>
      </c>
      <c r="B113" s="1" t="s">
        <v>246</v>
      </c>
      <c r="M113" s="337">
        <v>0.75138099999999997</v>
      </c>
    </row>
    <row r="114" spans="1:13">
      <c r="A114" s="335">
        <f>IF(ISBLANK(B114),"",MAX(A$6:A113)+1)</f>
        <v>91</v>
      </c>
      <c r="B114" s="1" t="s">
        <v>245</v>
      </c>
      <c r="M114" s="334">
        <f>M112/M113</f>
        <v>92013319.898491919</v>
      </c>
    </row>
    <row r="115" spans="1:13">
      <c r="A115" s="335">
        <f>IF(ISBLANK(B115),"",MAX(A$6:A114)+1)</f>
        <v>92</v>
      </c>
      <c r="B115" s="1" t="s">
        <v>244</v>
      </c>
      <c r="M115" s="336">
        <f>1+H12</f>
        <v>1.0145780706566871</v>
      </c>
    </row>
    <row r="116" spans="1:13">
      <c r="A116" s="335">
        <f>IF(ISBLANK(B116),"",MAX(A$6:A115)+1)</f>
        <v>93</v>
      </c>
      <c r="B116" s="1" t="s">
        <v>243</v>
      </c>
      <c r="M116" s="334">
        <f>M114/M115</f>
        <v>90691216.930143341</v>
      </c>
    </row>
    <row r="118" spans="1:13">
      <c r="C118" s="333"/>
      <c r="M118"/>
    </row>
    <row r="119" spans="1:13">
      <c r="C119" s="14"/>
      <c r="M119"/>
    </row>
    <row r="120" spans="1:13">
      <c r="M120"/>
    </row>
    <row r="121" spans="1:13">
      <c r="M121"/>
    </row>
    <row r="122" spans="1:13">
      <c r="M122"/>
    </row>
    <row r="123" spans="1:13">
      <c r="C123" s="14"/>
      <c r="D123" s="14"/>
      <c r="E123" s="14"/>
      <c r="F123" s="14"/>
      <c r="G123" s="14"/>
      <c r="I123" s="14"/>
      <c r="J123" s="14"/>
      <c r="K123" s="14"/>
      <c r="L123" s="14"/>
      <c r="M123"/>
    </row>
    <row r="124" spans="1:13">
      <c r="M124"/>
    </row>
    <row r="125" spans="1:13">
      <c r="M125"/>
    </row>
    <row r="126" spans="1:13">
      <c r="M126"/>
    </row>
    <row r="127" spans="1:13">
      <c r="M127"/>
    </row>
    <row r="128" spans="1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  <row r="136" spans="13:13">
      <c r="M136"/>
    </row>
    <row r="137" spans="13:13">
      <c r="M137"/>
    </row>
    <row r="138" spans="13:13">
      <c r="M138"/>
    </row>
    <row r="139" spans="13:13">
      <c r="M139"/>
    </row>
    <row r="140" spans="13:13">
      <c r="M140"/>
    </row>
    <row r="141" spans="13:13">
      <c r="M141"/>
    </row>
    <row r="142" spans="13:13">
      <c r="M142"/>
    </row>
    <row r="143" spans="13:13">
      <c r="M143"/>
    </row>
    <row r="144" spans="13:13">
      <c r="M144"/>
    </row>
    <row r="145" spans="13:13">
      <c r="M145"/>
    </row>
    <row r="146" spans="13:13">
      <c r="M146"/>
    </row>
    <row r="147" spans="13:13">
      <c r="M147"/>
    </row>
    <row r="148" spans="13:13">
      <c r="M148"/>
    </row>
    <row r="149" spans="13:13">
      <c r="M149"/>
    </row>
    <row r="150" spans="13:13">
      <c r="M150"/>
    </row>
    <row r="151" spans="13:13">
      <c r="M151"/>
    </row>
    <row r="152" spans="13:13">
      <c r="M152"/>
    </row>
    <row r="153" spans="13:13">
      <c r="M153"/>
    </row>
    <row r="154" spans="13:13">
      <c r="M154"/>
    </row>
    <row r="155" spans="13:13">
      <c r="M155"/>
    </row>
    <row r="156" spans="13:13">
      <c r="M156"/>
    </row>
    <row r="157" spans="13:13">
      <c r="M157"/>
    </row>
    <row r="158" spans="13:13">
      <c r="M158"/>
    </row>
    <row r="159" spans="13:13">
      <c r="M159"/>
    </row>
    <row r="160" spans="13:13">
      <c r="M160"/>
    </row>
    <row r="161" spans="13:13">
      <c r="M161"/>
    </row>
    <row r="162" spans="13:13">
      <c r="M162"/>
    </row>
    <row r="163" spans="13:13">
      <c r="M163"/>
    </row>
    <row r="164" spans="13:13">
      <c r="M164"/>
    </row>
    <row r="165" spans="13:13">
      <c r="M165"/>
    </row>
    <row r="166" spans="13:13">
      <c r="M166"/>
    </row>
    <row r="167" spans="13:13">
      <c r="M167"/>
    </row>
    <row r="168" spans="13:13">
      <c r="M168"/>
    </row>
    <row r="169" spans="13:13">
      <c r="M169"/>
    </row>
    <row r="170" spans="13:13">
      <c r="M170"/>
    </row>
    <row r="171" spans="13:13">
      <c r="M171"/>
    </row>
    <row r="172" spans="13:13">
      <c r="M172"/>
    </row>
    <row r="173" spans="13:13">
      <c r="M173"/>
    </row>
    <row r="174" spans="13:13">
      <c r="M174"/>
    </row>
    <row r="175" spans="13:13">
      <c r="M175"/>
    </row>
    <row r="176" spans="13:13">
      <c r="M176"/>
    </row>
    <row r="177" spans="13:13">
      <c r="M177"/>
    </row>
    <row r="178" spans="13:13">
      <c r="M178"/>
    </row>
    <row r="179" spans="13:13">
      <c r="M179"/>
    </row>
    <row r="180" spans="13:13">
      <c r="M180"/>
    </row>
  </sheetData>
  <printOptions horizontalCentered="1"/>
  <pageMargins left="0.2" right="0.2" top="0.5" bottom="0.5" header="0.2" footer="0.2"/>
  <pageSetup scale="58" fitToWidth="2" fitToHeight="2" orientation="landscape" horizontalDpi="1200" verticalDpi="1200" r:id="rId1"/>
  <headerFooter>
    <oddHeader>&amp;RExh. RJA-8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44"/>
  <sheetViews>
    <sheetView zoomScale="85" zoomScaleNormal="85" workbookViewId="0">
      <pane xSplit="2" ySplit="6" topLeftCell="C42" activePane="bottomRight" state="frozen"/>
      <selection activeCell="N48" sqref="N48"/>
      <selection pane="topRight" activeCell="N48" sqref="N48"/>
      <selection pane="bottomLeft" activeCell="N48" sqref="N48"/>
      <selection pane="bottomRight" activeCell="L47" sqref="L47"/>
    </sheetView>
  </sheetViews>
  <sheetFormatPr defaultColWidth="8.7109375" defaultRowHeight="15" outlineLevelRow="1"/>
  <cols>
    <col min="1" max="1" width="4.85546875" style="391" bestFit="1" customWidth="1"/>
    <col min="2" max="2" width="40.85546875" style="391" bestFit="1" customWidth="1"/>
    <col min="3" max="3" width="17.85546875" style="391" bestFit="1" customWidth="1"/>
    <col min="4" max="6" width="13.42578125" style="391" bestFit="1" customWidth="1"/>
    <col min="7" max="7" width="16" style="391" bestFit="1" customWidth="1"/>
    <col min="8" max="8" width="9.85546875" style="359" bestFit="1" customWidth="1"/>
    <col min="9" max="9" width="16" style="391" bestFit="1" customWidth="1"/>
    <col min="10" max="10" width="14.140625" style="391" bestFit="1" customWidth="1"/>
    <col min="11" max="12" width="13.42578125" style="391" bestFit="1" customWidth="1"/>
    <col min="13" max="13" width="16.7109375" style="391" customWidth="1"/>
    <col min="14" max="14" width="22.42578125" bestFit="1" customWidth="1"/>
    <col min="16" max="16" width="26.140625" customWidth="1"/>
    <col min="28" max="16384" width="8.7109375" style="391"/>
  </cols>
  <sheetData>
    <row r="1" spans="1:14" ht="15" customHeight="1" outlineLevel="1">
      <c r="A1" s="13"/>
    </row>
    <row r="2" spans="1:14" ht="15" customHeight="1" outlineLevel="1">
      <c r="A2" s="13"/>
      <c r="F2" s="444" t="s">
        <v>341</v>
      </c>
    </row>
    <row r="3" spans="1:14" ht="15" customHeight="1" outlineLevel="1"/>
    <row r="4" spans="1:14">
      <c r="A4" s="13" t="s">
        <v>339</v>
      </c>
      <c r="B4" s="390"/>
      <c r="C4" s="388" t="s">
        <v>316</v>
      </c>
      <c r="D4" s="388"/>
      <c r="E4" s="388"/>
      <c r="F4" s="388"/>
      <c r="G4" s="388"/>
      <c r="I4" s="443" t="s">
        <v>338</v>
      </c>
      <c r="J4" s="443"/>
      <c r="K4" s="443"/>
      <c r="L4" s="443"/>
      <c r="M4" s="443"/>
    </row>
    <row r="5" spans="1:14" ht="30">
      <c r="A5" s="387" t="s">
        <v>314</v>
      </c>
      <c r="B5" s="442"/>
      <c r="C5" s="387" t="s">
        <v>337</v>
      </c>
      <c r="D5" s="387" t="s">
        <v>131</v>
      </c>
      <c r="E5" s="387" t="s">
        <v>118</v>
      </c>
      <c r="F5" s="387" t="s">
        <v>45</v>
      </c>
      <c r="G5" s="387" t="s">
        <v>311</v>
      </c>
      <c r="H5" s="387" t="s">
        <v>310</v>
      </c>
      <c r="I5" s="387" t="s">
        <v>309</v>
      </c>
      <c r="J5" s="387" t="s">
        <v>131</v>
      </c>
      <c r="K5" s="387" t="s">
        <v>118</v>
      </c>
      <c r="L5" s="387" t="s">
        <v>45</v>
      </c>
      <c r="M5" s="387" t="s">
        <v>307</v>
      </c>
    </row>
    <row r="6" spans="1:14">
      <c r="A6" s="344"/>
      <c r="B6" s="344"/>
      <c r="C6" s="440" t="s">
        <v>162</v>
      </c>
      <c r="D6" s="440" t="s">
        <v>163</v>
      </c>
      <c r="E6" s="440" t="s">
        <v>164</v>
      </c>
      <c r="F6" s="440" t="s">
        <v>306</v>
      </c>
      <c r="G6" s="148" t="s">
        <v>305</v>
      </c>
      <c r="H6" s="441" t="s">
        <v>304</v>
      </c>
      <c r="I6" s="440" t="s">
        <v>69</v>
      </c>
      <c r="J6" s="440" t="s">
        <v>303</v>
      </c>
      <c r="K6" s="440" t="s">
        <v>302</v>
      </c>
      <c r="L6" s="440" t="s">
        <v>336</v>
      </c>
      <c r="M6" s="148" t="s">
        <v>335</v>
      </c>
    </row>
    <row r="7" spans="1:14">
      <c r="A7" s="335">
        <f>IF(ISBLANK(B7),"",MAX(A$6:A6)+1)</f>
        <v>1</v>
      </c>
      <c r="B7" s="386" t="s">
        <v>299</v>
      </c>
    </row>
    <row r="8" spans="1:14">
      <c r="A8" s="335">
        <f>IF(ISBLANK(B8),"",MAX(A$6:A7)+1)</f>
        <v>2</v>
      </c>
      <c r="B8" s="391" t="s">
        <v>298</v>
      </c>
      <c r="C8" s="439">
        <v>434643649.76651776</v>
      </c>
      <c r="D8" s="434"/>
      <c r="E8" s="434"/>
      <c r="F8" s="434"/>
      <c r="G8" s="439">
        <f>SUM(C8:F8)</f>
        <v>434643649.76651776</v>
      </c>
      <c r="H8" s="438"/>
      <c r="I8" s="434">
        <v>448235286.15228266</v>
      </c>
      <c r="J8" s="434"/>
      <c r="K8" s="434"/>
      <c r="L8" s="434"/>
      <c r="M8" s="434">
        <f>SUM(I8:L8)</f>
        <v>448235286.15228266</v>
      </c>
      <c r="N8" s="9"/>
    </row>
    <row r="9" spans="1:14">
      <c r="A9" s="335">
        <f>IF(ISBLANK(B9),"",MAX(A$6:A8)+1)</f>
        <v>3</v>
      </c>
      <c r="B9" s="391" t="s">
        <v>334</v>
      </c>
      <c r="C9" s="432">
        <v>0</v>
      </c>
      <c r="D9" s="432"/>
      <c r="E9" s="432"/>
      <c r="F9" s="432"/>
      <c r="G9" s="432">
        <f>SUM(C9:F9)</f>
        <v>0</v>
      </c>
      <c r="H9" s="435"/>
      <c r="I9" s="432">
        <f>G9*(1+H9)^(28/12)</f>
        <v>0</v>
      </c>
      <c r="J9" s="432"/>
      <c r="K9" s="432"/>
      <c r="L9" s="432"/>
      <c r="M9" s="432">
        <f>SUM(I9:L9)</f>
        <v>0</v>
      </c>
    </row>
    <row r="10" spans="1:14">
      <c r="A10" s="335">
        <f>IF(ISBLANK(B10),"",MAX(A$6:A9)+1)</f>
        <v>4</v>
      </c>
      <c r="B10" s="391" t="s">
        <v>295</v>
      </c>
      <c r="C10" s="430">
        <v>14089923.029999997</v>
      </c>
      <c r="D10" s="430"/>
      <c r="E10" s="430"/>
      <c r="F10" s="430"/>
      <c r="G10" s="430">
        <f>SUM(C10:F10)</f>
        <v>14089923.029999997</v>
      </c>
      <c r="H10" s="435">
        <v>2.5999649153138904E-2</v>
      </c>
      <c r="I10" s="430">
        <f>G10*(1+H10)^(28/12)</f>
        <v>14959558.713321999</v>
      </c>
      <c r="J10" s="430"/>
      <c r="K10" s="430"/>
      <c r="L10" s="430"/>
      <c r="M10" s="430">
        <f>SUM(I10:L10)</f>
        <v>14959558.713321999</v>
      </c>
    </row>
    <row r="11" spans="1:14">
      <c r="A11" s="335">
        <f>IF(ISBLANK(B11),"",MAX(A$6:A10)+1)</f>
        <v>5</v>
      </c>
      <c r="B11" s="391" t="s">
        <v>294</v>
      </c>
      <c r="C11" s="437">
        <f>SUM(C8:C10)</f>
        <v>448733572.79651773</v>
      </c>
      <c r="D11" s="436">
        <f>SUM(D8:D10)</f>
        <v>0</v>
      </c>
      <c r="E11" s="436">
        <f>SUM(E8:E10)</f>
        <v>0</v>
      </c>
      <c r="F11" s="436">
        <f>SUM(F8:F10)</f>
        <v>0</v>
      </c>
      <c r="G11" s="437">
        <f>SUM(G8:G10)</f>
        <v>448733572.79651773</v>
      </c>
      <c r="H11" s="378">
        <f>(I11/G11)^(12/28)-1</f>
        <v>1.3686440972462188E-2</v>
      </c>
      <c r="I11" s="436">
        <f>SUM(I8:I10)</f>
        <v>463194844.86560464</v>
      </c>
      <c r="J11" s="436">
        <f>SUM(J8:J10)</f>
        <v>0</v>
      </c>
      <c r="K11" s="436">
        <f>SUM(K8:K10)</f>
        <v>0</v>
      </c>
      <c r="L11" s="436">
        <f>SUM(L8:L10)</f>
        <v>0</v>
      </c>
      <c r="M11" s="436">
        <f>SUM(M8:M10)</f>
        <v>463194844.86560464</v>
      </c>
    </row>
    <row r="12" spans="1:14">
      <c r="A12" s="335" t="str">
        <f>IF(ISBLANK(B12),"",MAX(A$6:A11)+1)</f>
        <v/>
      </c>
      <c r="C12" s="344"/>
      <c r="D12" s="344"/>
      <c r="E12" s="344"/>
      <c r="F12" s="344"/>
      <c r="G12" s="344"/>
      <c r="H12" s="392"/>
      <c r="I12" s="344"/>
      <c r="J12" s="344"/>
      <c r="K12" s="344"/>
      <c r="L12" s="344"/>
      <c r="M12" s="344"/>
    </row>
    <row r="13" spans="1:14">
      <c r="A13" s="335" t="str">
        <f>IF(ISBLANK(B13),"",MAX(A$6:A12)+1)</f>
        <v/>
      </c>
      <c r="C13" s="381"/>
      <c r="D13" s="381"/>
      <c r="E13" s="381"/>
      <c r="F13" s="381"/>
      <c r="G13" s="381"/>
      <c r="H13" s="392"/>
      <c r="I13" s="381"/>
      <c r="J13" s="381"/>
      <c r="K13" s="381"/>
      <c r="L13" s="381"/>
      <c r="M13" s="381"/>
    </row>
    <row r="14" spans="1:14">
      <c r="A14" s="335">
        <f>IF(ISBLANK(B14),"",MAX(A$6:A13)+1)</f>
        <v>6</v>
      </c>
      <c r="B14" s="391" t="s">
        <v>293</v>
      </c>
      <c r="C14" s="381"/>
      <c r="D14" s="381"/>
      <c r="E14" s="381"/>
      <c r="F14" s="381"/>
      <c r="G14" s="381"/>
      <c r="H14" s="392"/>
      <c r="I14" s="381"/>
      <c r="J14" s="381"/>
      <c r="K14" s="381"/>
      <c r="L14" s="381"/>
      <c r="M14" s="381"/>
    </row>
    <row r="15" spans="1:14">
      <c r="A15" s="335" t="str">
        <f>IF(ISBLANK(B15),"",MAX(A$6:A14)+1)</f>
        <v/>
      </c>
      <c r="C15" s="381"/>
      <c r="D15" s="381"/>
      <c r="E15" s="381"/>
      <c r="F15" s="381"/>
      <c r="G15" s="381"/>
      <c r="H15" s="392"/>
      <c r="I15" s="381"/>
      <c r="J15" s="381"/>
      <c r="K15" s="381"/>
      <c r="L15" s="381"/>
      <c r="M15" s="381"/>
    </row>
    <row r="16" spans="1:14">
      <c r="A16" s="335">
        <f>IF(ISBLANK(B16),"",MAX(A$6:A15)+1)</f>
        <v>7</v>
      </c>
      <c r="B16" s="391" t="s">
        <v>333</v>
      </c>
      <c r="C16" s="381"/>
      <c r="D16" s="381"/>
      <c r="E16" s="381"/>
      <c r="F16" s="381"/>
      <c r="G16" s="381"/>
      <c r="H16" s="392"/>
      <c r="I16" s="381"/>
      <c r="J16" s="381"/>
      <c r="K16" s="381"/>
      <c r="L16" s="381"/>
      <c r="M16" s="381"/>
    </row>
    <row r="17" spans="1:13">
      <c r="A17" s="335" t="str">
        <f>IF(ISBLANK(B17),"",MAX(A$6:A16)+1)</f>
        <v/>
      </c>
      <c r="C17" s="432"/>
      <c r="D17" s="432"/>
      <c r="E17" s="432"/>
      <c r="F17" s="432"/>
      <c r="G17" s="432"/>
      <c r="H17" s="392"/>
      <c r="I17" s="432"/>
      <c r="J17" s="432"/>
      <c r="K17" s="432"/>
      <c r="L17" s="432"/>
      <c r="M17" s="432"/>
    </row>
    <row r="18" spans="1:13">
      <c r="A18" s="335">
        <f>IF(ISBLANK(B18),"",MAX(A$6:A17)+1)</f>
        <v>8</v>
      </c>
      <c r="B18" s="391" t="s">
        <v>332</v>
      </c>
      <c r="C18" s="434">
        <v>0</v>
      </c>
      <c r="D18" s="434"/>
      <c r="E18" s="434"/>
      <c r="F18" s="434"/>
      <c r="G18" s="434">
        <f>SUM(C18:F18)</f>
        <v>0</v>
      </c>
      <c r="H18" s="435"/>
      <c r="I18" s="434">
        <f>G18*(1+H18)^2</f>
        <v>0</v>
      </c>
      <c r="J18" s="434"/>
      <c r="K18" s="434"/>
      <c r="L18" s="434"/>
      <c r="M18" s="434">
        <f>SUM(I18:L18)</f>
        <v>0</v>
      </c>
    </row>
    <row r="19" spans="1:13">
      <c r="A19" s="335" t="str">
        <f>IF(ISBLANK(B19),"",MAX(A$6:A18)+1)</f>
        <v/>
      </c>
      <c r="C19" s="432"/>
      <c r="D19" s="432"/>
      <c r="E19" s="432"/>
      <c r="F19" s="432"/>
      <c r="G19" s="432"/>
      <c r="H19" s="392"/>
      <c r="I19" s="432"/>
      <c r="J19" s="432"/>
      <c r="K19" s="432"/>
      <c r="L19" s="432"/>
      <c r="M19" s="432"/>
    </row>
    <row r="20" spans="1:13">
      <c r="A20" s="335">
        <f>IF(ISBLANK(B20),"",MAX(A$6:A19)+1)</f>
        <v>9</v>
      </c>
      <c r="B20" s="391" t="s">
        <v>287</v>
      </c>
      <c r="C20" s="377">
        <f>C18</f>
        <v>0</v>
      </c>
      <c r="D20" s="377">
        <f>D18</f>
        <v>0</v>
      </c>
      <c r="E20" s="377">
        <f>E18</f>
        <v>0</v>
      </c>
      <c r="F20" s="377">
        <f>F18</f>
        <v>0</v>
      </c>
      <c r="G20" s="377">
        <f>G18</f>
        <v>0</v>
      </c>
      <c r="H20" s="392"/>
      <c r="I20" s="377">
        <f>I18</f>
        <v>0</v>
      </c>
      <c r="J20" s="377">
        <f>J18</f>
        <v>0</v>
      </c>
      <c r="K20" s="377">
        <f>K18</f>
        <v>0</v>
      </c>
      <c r="L20" s="377">
        <f>L18</f>
        <v>0</v>
      </c>
      <c r="M20" s="377">
        <f>M18</f>
        <v>0</v>
      </c>
    </row>
    <row r="21" spans="1:13">
      <c r="A21" s="335" t="str">
        <f>IF(ISBLANK(B21),"",MAX(A$6:A20)+1)</f>
        <v/>
      </c>
      <c r="C21" s="426"/>
      <c r="D21" s="426"/>
      <c r="E21" s="426"/>
      <c r="F21" s="426"/>
      <c r="G21" s="426"/>
      <c r="H21" s="392"/>
      <c r="I21" s="426"/>
      <c r="J21" s="426"/>
      <c r="K21" s="426"/>
      <c r="L21" s="426"/>
      <c r="M21" s="426"/>
    </row>
    <row r="22" spans="1:13">
      <c r="A22" s="335">
        <f>IF(ISBLANK(B22),"",MAX(A$6:A21)+1)</f>
        <v>10</v>
      </c>
      <c r="B22" s="391" t="s">
        <v>286</v>
      </c>
      <c r="C22" s="434">
        <v>6061388.8613986634</v>
      </c>
      <c r="D22" s="434"/>
      <c r="E22" s="434"/>
      <c r="F22" s="434"/>
      <c r="G22" s="434">
        <f t="shared" ref="G22:G35" si="0">SUM(C22:F22)</f>
        <v>6061388.8613986634</v>
      </c>
      <c r="H22" s="409">
        <v>5.5920238063720262E-2</v>
      </c>
      <c r="I22" s="434">
        <f t="shared" ref="I22:I28" si="1">G22*(1+H22)^(28/12)</f>
        <v>6881948.4002242647</v>
      </c>
      <c r="J22" s="434"/>
      <c r="K22" s="434"/>
      <c r="L22" s="434"/>
      <c r="M22" s="434">
        <f t="shared" ref="M22:M33" si="2">SUM(I22:L22)</f>
        <v>6881948.4002242647</v>
      </c>
    </row>
    <row r="23" spans="1:13">
      <c r="A23" s="335">
        <f>IF(ISBLANK(B23),"",MAX(A$6:A22)+1)</f>
        <v>11</v>
      </c>
      <c r="B23" s="391" t="s">
        <v>285</v>
      </c>
      <c r="C23" s="432">
        <v>2110.77</v>
      </c>
      <c r="D23" s="432"/>
      <c r="E23" s="432"/>
      <c r="F23" s="432"/>
      <c r="G23" s="432">
        <f t="shared" si="0"/>
        <v>2110.77</v>
      </c>
      <c r="H23" s="409"/>
      <c r="I23" s="432">
        <f t="shared" si="1"/>
        <v>2110.77</v>
      </c>
      <c r="J23" s="432"/>
      <c r="K23" s="432"/>
      <c r="L23" s="432"/>
      <c r="M23" s="432">
        <f t="shared" si="2"/>
        <v>2110.77</v>
      </c>
    </row>
    <row r="24" spans="1:13">
      <c r="A24" s="335">
        <f>IF(ISBLANK(B24),"",MAX(A$6:A23)+1)</f>
        <v>12</v>
      </c>
      <c r="B24" s="391" t="s">
        <v>284</v>
      </c>
      <c r="C24" s="432">
        <v>60697625.368441522</v>
      </c>
      <c r="D24" s="432"/>
      <c r="E24" s="432"/>
      <c r="F24" s="432"/>
      <c r="G24" s="432">
        <f t="shared" si="0"/>
        <v>60697625.368441522</v>
      </c>
      <c r="H24" s="409">
        <v>9.3026586584459281E-3</v>
      </c>
      <c r="I24" s="432">
        <f t="shared" si="1"/>
        <v>62023319.739795186</v>
      </c>
      <c r="J24" s="432"/>
      <c r="K24" s="432"/>
      <c r="L24" s="432"/>
      <c r="M24" s="432">
        <f t="shared" si="2"/>
        <v>62023319.739795186</v>
      </c>
    </row>
    <row r="25" spans="1:13">
      <c r="A25" s="335">
        <f>IF(ISBLANK(B25),"",MAX(A$6:A24)+1)</f>
        <v>13</v>
      </c>
      <c r="B25" s="391" t="s">
        <v>283</v>
      </c>
      <c r="C25" s="431">
        <v>28153237.361274928</v>
      </c>
      <c r="D25" s="432"/>
      <c r="E25" s="432"/>
      <c r="F25" s="432"/>
      <c r="G25" s="431">
        <f t="shared" si="0"/>
        <v>28153237.361274928</v>
      </c>
      <c r="H25" s="409">
        <v>1.0934921542960385E-2</v>
      </c>
      <c r="I25" s="431">
        <f t="shared" si="1"/>
        <v>28876804.958916023</v>
      </c>
      <c r="J25" s="432"/>
      <c r="K25" s="432"/>
      <c r="L25" s="432"/>
      <c r="M25" s="431">
        <f t="shared" si="2"/>
        <v>28876804.958916023</v>
      </c>
    </row>
    <row r="26" spans="1:13">
      <c r="A26" s="335">
        <f>IF(ISBLANK(B26),"",MAX(A$6:A25)+1)</f>
        <v>14</v>
      </c>
      <c r="B26" s="391" t="s">
        <v>282</v>
      </c>
      <c r="C26" s="432">
        <v>1763236.0746447137</v>
      </c>
      <c r="D26" s="432"/>
      <c r="E26" s="432"/>
      <c r="F26" s="432"/>
      <c r="G26" s="432">
        <f t="shared" si="0"/>
        <v>1763236.0746447137</v>
      </c>
      <c r="H26" s="409">
        <v>1.0934921542960385E-2</v>
      </c>
      <c r="I26" s="432">
        <f t="shared" si="1"/>
        <v>1808553.0829245392</v>
      </c>
      <c r="J26" s="432"/>
      <c r="K26" s="432"/>
      <c r="L26" s="432"/>
      <c r="M26" s="432">
        <f t="shared" si="2"/>
        <v>1808553.0829245392</v>
      </c>
    </row>
    <row r="27" spans="1:13">
      <c r="A27" s="335">
        <f>IF(ISBLANK(B27),"",MAX(A$6:A26)+1)</f>
        <v>15</v>
      </c>
      <c r="B27" s="391" t="s">
        <v>281</v>
      </c>
      <c r="C27" s="432">
        <v>0</v>
      </c>
      <c r="D27" s="432"/>
      <c r="E27" s="432"/>
      <c r="F27" s="432"/>
      <c r="G27" s="432">
        <f t="shared" si="0"/>
        <v>0</v>
      </c>
      <c r="H27" s="409"/>
      <c r="I27" s="432">
        <f t="shared" si="1"/>
        <v>0</v>
      </c>
      <c r="J27" s="432"/>
      <c r="K27" s="432"/>
      <c r="L27" s="432"/>
      <c r="M27" s="432">
        <f t="shared" si="2"/>
        <v>0</v>
      </c>
    </row>
    <row r="28" spans="1:13">
      <c r="A28" s="335">
        <f>IF(ISBLANK(B28),"",MAX(A$6:A27)+1)</f>
        <v>16</v>
      </c>
      <c r="B28" s="391" t="s">
        <v>280</v>
      </c>
      <c r="C28" s="431">
        <v>59109909.86686448</v>
      </c>
      <c r="D28" s="432"/>
      <c r="E28" s="432"/>
      <c r="F28" s="432"/>
      <c r="G28" s="431">
        <f t="shared" si="0"/>
        <v>59109909.86686448</v>
      </c>
      <c r="H28" s="409">
        <v>2.0158787434836345E-2</v>
      </c>
      <c r="I28" s="431">
        <f t="shared" si="1"/>
        <v>61927722.031384438</v>
      </c>
      <c r="J28" s="432"/>
      <c r="K28" s="432"/>
      <c r="L28" s="432"/>
      <c r="M28" s="431">
        <f t="shared" si="2"/>
        <v>61927722.031384438</v>
      </c>
    </row>
    <row r="29" spans="1:13">
      <c r="A29" s="335">
        <f>IF(ISBLANK(B29),"",MAX(A$6:A28)+1)</f>
        <v>17</v>
      </c>
      <c r="B29" s="391" t="s">
        <v>11</v>
      </c>
      <c r="C29" s="432">
        <v>116957730.5099999</v>
      </c>
      <c r="D29" s="432">
        <v>-2616179.6237217812</v>
      </c>
      <c r="E29" s="432">
        <v>-2455596.1125766858</v>
      </c>
      <c r="F29" s="432">
        <v>-3294178.3411877672</v>
      </c>
      <c r="G29" s="432">
        <f t="shared" si="0"/>
        <v>108591776.43251367</v>
      </c>
      <c r="H29" s="409"/>
      <c r="I29" s="432">
        <v>135112552.94691035</v>
      </c>
      <c r="J29" s="432"/>
      <c r="K29" s="380" t="s">
        <v>279</v>
      </c>
      <c r="L29" s="432"/>
      <c r="M29" s="432">
        <f t="shared" si="2"/>
        <v>135112552.94691035</v>
      </c>
    </row>
    <row r="30" spans="1:13">
      <c r="A30" s="335">
        <f>IF(ISBLANK(B30),"",MAX(A$6:A29)+1)</f>
        <v>18</v>
      </c>
      <c r="B30" s="391" t="s">
        <v>192</v>
      </c>
      <c r="C30" s="432">
        <v>26117569.960000005</v>
      </c>
      <c r="D30" s="432"/>
      <c r="E30" s="432"/>
      <c r="F30" s="432"/>
      <c r="G30" s="432">
        <f t="shared" si="0"/>
        <v>26117569.960000005</v>
      </c>
      <c r="H30" s="409"/>
      <c r="I30" s="432">
        <v>39655705.639344297</v>
      </c>
      <c r="J30" s="432"/>
      <c r="K30" s="432"/>
      <c r="L30" s="380" t="s">
        <v>279</v>
      </c>
      <c r="M30" s="432">
        <f t="shared" si="2"/>
        <v>39655705.639344297</v>
      </c>
    </row>
    <row r="31" spans="1:13">
      <c r="A31" s="335">
        <f>IF(ISBLANK(B31),"",MAX(A$6:A30)+1)</f>
        <v>19</v>
      </c>
      <c r="B31" s="391" t="s">
        <v>331</v>
      </c>
      <c r="C31" s="432">
        <v>0</v>
      </c>
      <c r="D31" s="432"/>
      <c r="E31" s="432"/>
      <c r="F31" s="432"/>
      <c r="G31" s="432">
        <f t="shared" si="0"/>
        <v>0</v>
      </c>
      <c r="H31" s="409"/>
      <c r="I31" s="432">
        <f>G31*(1+H31)^(28/12)</f>
        <v>0</v>
      </c>
      <c r="J31" s="432"/>
      <c r="K31" s="432"/>
      <c r="L31" s="432"/>
      <c r="M31" s="432">
        <f t="shared" si="2"/>
        <v>0</v>
      </c>
    </row>
    <row r="32" spans="1:13">
      <c r="A32" s="335">
        <f>IF(ISBLANK(B32),"",MAX(A$6:A31)+1)</f>
        <v>20</v>
      </c>
      <c r="B32" s="391" t="s">
        <v>277</v>
      </c>
      <c r="C32" s="431">
        <v>15193511.542028118</v>
      </c>
      <c r="D32" s="432"/>
      <c r="E32" s="432"/>
      <c r="F32" s="432"/>
      <c r="G32" s="431">
        <f t="shared" si="0"/>
        <v>15193511.542028118</v>
      </c>
      <c r="H32" s="433">
        <v>0</v>
      </c>
      <c r="I32" s="431">
        <f>G32*(1+H32)^(28/12)</f>
        <v>15193511.542028118</v>
      </c>
      <c r="J32" s="432"/>
      <c r="K32" s="432"/>
      <c r="L32" s="432"/>
      <c r="M32" s="431">
        <f t="shared" si="2"/>
        <v>15193511.542028118</v>
      </c>
    </row>
    <row r="33" spans="1:13">
      <c r="A33" s="335">
        <f>IF(ISBLANK(B33),"",MAX(A$6:A32)+1)</f>
        <v>21</v>
      </c>
      <c r="B33" s="391" t="s">
        <v>275</v>
      </c>
      <c r="C33" s="431">
        <v>24125399.666962616</v>
      </c>
      <c r="D33" s="432"/>
      <c r="E33" s="432"/>
      <c r="F33" s="432"/>
      <c r="G33" s="431">
        <f t="shared" si="0"/>
        <v>24125399.666962616</v>
      </c>
      <c r="H33" s="409">
        <v>3.1473722098515289E-2</v>
      </c>
      <c r="I33" s="431">
        <f>G33*(1+H33)^(28/12)</f>
        <v>25934442.073484119</v>
      </c>
      <c r="J33" s="432"/>
      <c r="K33" s="432"/>
      <c r="L33" s="432"/>
      <c r="M33" s="431">
        <f t="shared" si="2"/>
        <v>25934442.073484119</v>
      </c>
    </row>
    <row r="34" spans="1:13">
      <c r="A34" s="335">
        <f>IF(ISBLANK(B34),"",MAX(A$6:A33)+1)</f>
        <v>22</v>
      </c>
      <c r="B34" s="391" t="s">
        <v>274</v>
      </c>
      <c r="C34" s="432">
        <v>5694739.5742254965</v>
      </c>
      <c r="D34" s="432"/>
      <c r="E34" s="432"/>
      <c r="F34" s="432"/>
      <c r="G34" s="432">
        <f t="shared" si="0"/>
        <v>5694739.5742254965</v>
      </c>
      <c r="H34" s="409"/>
      <c r="I34" s="431">
        <v>17474461.472924594</v>
      </c>
      <c r="J34" s="432"/>
      <c r="K34" s="432"/>
      <c r="L34" s="432"/>
      <c r="M34" s="431">
        <f>I34</f>
        <v>17474461.472924594</v>
      </c>
    </row>
    <row r="35" spans="1:13">
      <c r="A35" s="335">
        <f>IF(ISBLANK(B35),"",MAX(A$6:A34)+1)</f>
        <v>23</v>
      </c>
      <c r="B35" s="391" t="s">
        <v>273</v>
      </c>
      <c r="C35" s="430">
        <v>523320</v>
      </c>
      <c r="D35" s="430"/>
      <c r="E35" s="430"/>
      <c r="F35" s="430"/>
      <c r="G35" s="430">
        <f t="shared" si="0"/>
        <v>523320</v>
      </c>
      <c r="H35" s="409"/>
      <c r="I35" s="429">
        <v>-19508916.264954448</v>
      </c>
      <c r="J35" s="430"/>
      <c r="K35" s="430"/>
      <c r="L35" s="430"/>
      <c r="M35" s="429">
        <f>I35</f>
        <v>-19508916.264954448</v>
      </c>
    </row>
    <row r="36" spans="1:13">
      <c r="A36" s="335">
        <f>IF(ISBLANK(B36),"",MAX(A$6:A35)+1)</f>
        <v>24</v>
      </c>
      <c r="B36" s="391" t="s">
        <v>272</v>
      </c>
      <c r="C36" s="376">
        <f>SUM(C20:C35)</f>
        <v>344399779.55584043</v>
      </c>
      <c r="D36" s="377">
        <f>SUM(D20:D35)</f>
        <v>-2616179.6237217812</v>
      </c>
      <c r="E36" s="377">
        <f>SUM(E20:E35)</f>
        <v>-2455596.1125766858</v>
      </c>
      <c r="F36" s="377">
        <f>SUM(F20:F35)</f>
        <v>-3294178.3411877672</v>
      </c>
      <c r="G36" s="376">
        <f>SUM(G20:G35)</f>
        <v>336033825.47835422</v>
      </c>
      <c r="H36" s="406"/>
      <c r="I36" s="376">
        <f>SUM(I20:I35)</f>
        <v>375382216.39298147</v>
      </c>
      <c r="J36" s="377">
        <f>SUM(J20:J35)</f>
        <v>0</v>
      </c>
      <c r="K36" s="377">
        <f>SUM(K20:K35)</f>
        <v>0</v>
      </c>
      <c r="L36" s="377">
        <f>SUM(L20:L35)</f>
        <v>0</v>
      </c>
      <c r="M36" s="376">
        <f>SUM(M20:M35)</f>
        <v>375382216.39298147</v>
      </c>
    </row>
    <row r="37" spans="1:13">
      <c r="A37" s="335" t="str">
        <f>IF(ISBLANK(B37),"",MAX(A$6:A36)+1)</f>
        <v/>
      </c>
      <c r="C37" s="371"/>
      <c r="D37" s="371"/>
      <c r="E37" s="371"/>
      <c r="F37" s="371"/>
      <c r="G37" s="371"/>
      <c r="H37" s="406"/>
      <c r="I37" s="371"/>
      <c r="J37" s="371"/>
      <c r="K37" s="371"/>
      <c r="L37" s="371"/>
      <c r="M37" s="371"/>
    </row>
    <row r="38" spans="1:13">
      <c r="A38" s="335">
        <f>IF(ISBLANK(B38),"",MAX(A$6:A37)+1)</f>
        <v>25</v>
      </c>
      <c r="B38" s="391" t="s">
        <v>271</v>
      </c>
      <c r="C38" s="374">
        <f>C11-C36</f>
        <v>104333793.2406773</v>
      </c>
      <c r="D38" s="375">
        <f>D11-D36</f>
        <v>2616179.6237217812</v>
      </c>
      <c r="E38" s="375">
        <f>E11-E36</f>
        <v>2455596.1125766858</v>
      </c>
      <c r="F38" s="375">
        <f>F11-F36</f>
        <v>3294178.3411877672</v>
      </c>
      <c r="G38" s="374">
        <f>G11-G36</f>
        <v>112699747.31816351</v>
      </c>
      <c r="H38" s="406"/>
      <c r="I38" s="374">
        <f>I11-I36</f>
        <v>87812628.472623169</v>
      </c>
      <c r="J38" s="375"/>
      <c r="K38" s="375"/>
      <c r="L38" s="375"/>
      <c r="M38" s="374">
        <f>M11-M36</f>
        <v>87812628.472623169</v>
      </c>
    </row>
    <row r="39" spans="1:13">
      <c r="A39" s="335">
        <f>IF(ISBLANK(B39),"",MAX(A$6:A38)+1)</f>
        <v>26</v>
      </c>
      <c r="B39" s="391" t="s">
        <v>330</v>
      </c>
      <c r="C39" s="427">
        <f>C38+C34+C35</f>
        <v>110551852.8149028</v>
      </c>
      <c r="D39" s="428"/>
      <c r="E39" s="428"/>
      <c r="F39" s="428"/>
      <c r="G39" s="428"/>
      <c r="H39" s="406"/>
      <c r="I39" s="428"/>
      <c r="J39" s="428"/>
      <c r="K39" s="428"/>
      <c r="L39" s="428"/>
      <c r="M39" s="427">
        <f>M11-SUM(M22:M33)</f>
        <v>85778173.680593312</v>
      </c>
    </row>
    <row r="40" spans="1:13">
      <c r="A40" s="335">
        <f>IF(ISBLANK(B40),"",MAX(A$6:A39)+1)</f>
        <v>27</v>
      </c>
      <c r="B40" s="391" t="s">
        <v>270</v>
      </c>
      <c r="C40" s="370">
        <f>C51</f>
        <v>1961255908.1163907</v>
      </c>
      <c r="D40" s="371">
        <f>D51</f>
        <v>-73516466.176427826</v>
      </c>
      <c r="E40" s="371">
        <f>E51</f>
        <v>-13642850.873609414</v>
      </c>
      <c r="F40" s="371">
        <f>F51</f>
        <v>-14239197.195381718</v>
      </c>
      <c r="G40" s="370">
        <f>G51</f>
        <v>1859857393.8709722</v>
      </c>
      <c r="H40" s="406"/>
      <c r="I40" s="370">
        <f>I51</f>
        <v>2096577777.3699546</v>
      </c>
      <c r="J40" s="371"/>
      <c r="K40" s="371"/>
      <c r="L40" s="371"/>
      <c r="M40" s="370">
        <f>M51</f>
        <v>2294716022.4223328</v>
      </c>
    </row>
    <row r="41" spans="1:13">
      <c r="A41" s="335" t="str">
        <f>IF(ISBLANK(B41),"",MAX(A$6:A40)+1)</f>
        <v/>
      </c>
      <c r="C41" s="426"/>
      <c r="D41" s="426"/>
      <c r="E41" s="426"/>
      <c r="F41" s="426"/>
      <c r="G41" s="426"/>
      <c r="H41" s="406"/>
      <c r="I41" s="426"/>
      <c r="J41" s="426"/>
      <c r="K41" s="426"/>
      <c r="L41" s="426"/>
      <c r="M41" s="426"/>
    </row>
    <row r="42" spans="1:13">
      <c r="A42" s="335">
        <f>IF(ISBLANK(B42),"",MAX(A$6:A41)+1)</f>
        <v>28</v>
      </c>
      <c r="B42" s="391" t="s">
        <v>269</v>
      </c>
      <c r="C42" s="368">
        <v>6.5199999999999994E-2</v>
      </c>
      <c r="D42" s="368"/>
      <c r="E42" s="368"/>
      <c r="F42" s="368"/>
      <c r="G42" s="368">
        <v>6.5199999999999994E-2</v>
      </c>
      <c r="H42" s="406"/>
      <c r="I42" s="368">
        <v>6.5199999999999994E-2</v>
      </c>
      <c r="J42" s="368"/>
      <c r="K42" s="368"/>
      <c r="L42" s="368"/>
      <c r="M42" s="368">
        <v>6.5199999999999994E-2</v>
      </c>
    </row>
    <row r="43" spans="1:13">
      <c r="A43" s="335" t="str">
        <f>IF(ISBLANK(B43),"",MAX(A$6:A42)+1)</f>
        <v/>
      </c>
      <c r="C43" s="425"/>
      <c r="D43" s="425"/>
      <c r="E43" s="425"/>
      <c r="F43" s="425"/>
      <c r="G43" s="425"/>
      <c r="H43" s="406"/>
      <c r="I43" s="425"/>
      <c r="J43" s="425"/>
      <c r="K43" s="425"/>
      <c r="L43" s="425"/>
      <c r="M43" s="425"/>
    </row>
    <row r="44" spans="1:13">
      <c r="A44" s="335">
        <f>IF(ISBLANK(B44),"",MAX(A$6:A43)+1)</f>
        <v>29</v>
      </c>
      <c r="B44" s="391" t="s">
        <v>268</v>
      </c>
      <c r="C44" s="344"/>
      <c r="D44" s="344"/>
      <c r="E44" s="344"/>
      <c r="F44" s="344"/>
      <c r="G44" s="344"/>
      <c r="H44" s="406"/>
      <c r="I44" s="344"/>
      <c r="J44" s="344"/>
      <c r="K44" s="344"/>
      <c r="L44" s="344"/>
      <c r="M44" s="344"/>
    </row>
    <row r="45" spans="1:13">
      <c r="A45" s="335">
        <f>IF(ISBLANK(B45),"",MAX(A$6:A44)+1)</f>
        <v>30</v>
      </c>
      <c r="B45" s="391" t="s">
        <v>329</v>
      </c>
      <c r="C45" s="424">
        <f>C59</f>
        <v>4100486956.6681142</v>
      </c>
      <c r="D45" s="423">
        <f>D59</f>
        <v>-84751774.307916671</v>
      </c>
      <c r="E45" s="423">
        <f>E59</f>
        <v>-16228881.069029139</v>
      </c>
      <c r="F45" s="423">
        <f>F59</f>
        <v>-16597798.789668249</v>
      </c>
      <c r="G45" s="424">
        <f>SUM(C45:F45)</f>
        <v>3982908502.5015001</v>
      </c>
      <c r="H45" s="409"/>
      <c r="I45" s="423">
        <f>I59</f>
        <v>4532472039.5173817</v>
      </c>
      <c r="J45" s="423">
        <f>J59</f>
        <v>105802468.1600001</v>
      </c>
      <c r="K45" s="423">
        <f>K59</f>
        <v>66784661.41225782</v>
      </c>
      <c r="L45" s="423">
        <f>L59</f>
        <v>82865659.666204244</v>
      </c>
      <c r="M45" s="423">
        <f>M59</f>
        <v>4787924828.7558432</v>
      </c>
    </row>
    <row r="46" spans="1:13">
      <c r="A46" s="335">
        <f>IF(ISBLANK(B46),"",MAX(A$6:A45)+1)</f>
        <v>31</v>
      </c>
      <c r="B46" s="391" t="s">
        <v>328</v>
      </c>
      <c r="C46" s="401">
        <f>C67</f>
        <v>-1569795174.7788</v>
      </c>
      <c r="D46" s="401">
        <f>D67</f>
        <v>3209723.1798207625</v>
      </c>
      <c r="E46" s="401">
        <f>E67</f>
        <v>1296178.4092875994</v>
      </c>
      <c r="F46" s="401">
        <f>F67</f>
        <v>1430783.8862761646</v>
      </c>
      <c r="G46" s="401">
        <f>SUM(C46:F46)</f>
        <v>-1563858489.3034153</v>
      </c>
      <c r="H46" s="409"/>
      <c r="I46" s="402">
        <f>I67</f>
        <v>-1886812085.3659108</v>
      </c>
      <c r="J46" s="402">
        <f>J67</f>
        <v>-10067230.849618189</v>
      </c>
      <c r="K46" s="401">
        <f>K67</f>
        <v>-10582560.510378484</v>
      </c>
      <c r="L46" s="401">
        <f>L67</f>
        <v>-18729954.286813222</v>
      </c>
      <c r="M46" s="402">
        <f>M67</f>
        <v>-1926191831.0127208</v>
      </c>
    </row>
    <row r="47" spans="1:13">
      <c r="A47" s="335">
        <f>IF(ISBLANK(B47),"",MAX(A$6:A46)+1)</f>
        <v>32</v>
      </c>
      <c r="B47" s="391" t="s">
        <v>327</v>
      </c>
      <c r="C47" s="421">
        <f>C91+C101</f>
        <v>-606711613.31711614</v>
      </c>
      <c r="D47" s="422">
        <f>D91+D101</f>
        <v>8025584.9516680902</v>
      </c>
      <c r="E47" s="422">
        <f>E91+E101</f>
        <v>1289851.786132125</v>
      </c>
      <c r="F47" s="422">
        <f>F91+F101</f>
        <v>927817.70801036642</v>
      </c>
      <c r="G47" s="421">
        <f>SUM(C47:F47)</f>
        <v>-596468358.87130558</v>
      </c>
      <c r="H47" s="409"/>
      <c r="I47" s="420">
        <f>I91+I101</f>
        <v>-586357916.32570922</v>
      </c>
      <c r="J47" s="420">
        <f>J91+J101</f>
        <v>-8937256.0344074257</v>
      </c>
      <c r="K47" s="420">
        <f>K91+K101</f>
        <v>-2256392.3988461853</v>
      </c>
      <c r="L47" s="420">
        <f>L91+L101</f>
        <v>-6741150.1060194559</v>
      </c>
      <c r="M47" s="420">
        <f>SUM(I47:L47)</f>
        <v>-604292714.86498225</v>
      </c>
    </row>
    <row r="48" spans="1:13">
      <c r="A48" s="335">
        <f>IF(ISBLANK(B48),"",MAX(A$6:A47)+1)</f>
        <v>33</v>
      </c>
      <c r="B48" s="391" t="s">
        <v>326</v>
      </c>
      <c r="C48" s="419">
        <f>C102</f>
        <v>-17156060.508973658</v>
      </c>
      <c r="D48" s="416">
        <f>D102</f>
        <v>0</v>
      </c>
      <c r="E48" s="416">
        <f>E102</f>
        <v>0</v>
      </c>
      <c r="F48" s="416">
        <f>F102</f>
        <v>0</v>
      </c>
      <c r="G48" s="419">
        <f>SUM(C48:F48)</f>
        <v>-17156060.508973658</v>
      </c>
      <c r="H48" s="409"/>
      <c r="I48" s="419">
        <f>I102</f>
        <v>-17156060.508973658</v>
      </c>
      <c r="J48" s="416">
        <f>J102</f>
        <v>0</v>
      </c>
      <c r="K48" s="416">
        <f>K102</f>
        <v>0</v>
      </c>
      <c r="L48" s="416">
        <f>L102</f>
        <v>0</v>
      </c>
      <c r="M48" s="419">
        <f>M102</f>
        <v>-17156060.508973658</v>
      </c>
    </row>
    <row r="49" spans="1:13">
      <c r="A49" s="335">
        <f>IF(ISBLANK(B49),"",MAX(A$6:A48)+1)</f>
        <v>34</v>
      </c>
      <c r="B49" s="391" t="s">
        <v>325</v>
      </c>
      <c r="C49" s="417">
        <f>SUM(C45:C48)</f>
        <v>1906824108.0632243</v>
      </c>
      <c r="D49" s="418">
        <f>SUM(D45:D48)</f>
        <v>-73516466.176427826</v>
      </c>
      <c r="E49" s="418">
        <f>SUM(E45:E48)</f>
        <v>-13642850.873609414</v>
      </c>
      <c r="F49" s="418">
        <f>SUM(F45:F48)</f>
        <v>-14239197.195381718</v>
      </c>
      <c r="G49" s="417">
        <f>SUM(G45:G48)</f>
        <v>1805425593.8178058</v>
      </c>
      <c r="H49" s="414"/>
      <c r="I49" s="417">
        <f>SUM(I45:I48)</f>
        <v>2042145977.3167882</v>
      </c>
      <c r="J49" s="417">
        <f>SUM(J45:J48)</f>
        <v>86797981.275974497</v>
      </c>
      <c r="K49" s="417">
        <f>SUM(K45:K48)</f>
        <v>53945708.503033154</v>
      </c>
      <c r="L49" s="417">
        <f>SUM(L45:L48)</f>
        <v>57394555.273371562</v>
      </c>
      <c r="M49" s="417">
        <f>SUM(M45:M48)</f>
        <v>2240284222.3691664</v>
      </c>
    </row>
    <row r="50" spans="1:13">
      <c r="A50" s="335">
        <f>IF(ISBLANK(B50),"",MAX(A$6:A49)+1)</f>
        <v>35</v>
      </c>
      <c r="B50" s="391" t="s">
        <v>262</v>
      </c>
      <c r="C50" s="416">
        <f>C103</f>
        <v>54431800.053166389</v>
      </c>
      <c r="D50" s="416">
        <f>D103</f>
        <v>0</v>
      </c>
      <c r="E50" s="416">
        <f>E103</f>
        <v>0</v>
      </c>
      <c r="F50" s="416">
        <f>F103</f>
        <v>0</v>
      </c>
      <c r="G50" s="416">
        <f>SUM(C50:F50)</f>
        <v>54431800.053166389</v>
      </c>
      <c r="H50" s="409"/>
      <c r="I50" s="416">
        <f>I103</f>
        <v>54431800.053166389</v>
      </c>
      <c r="J50" s="416">
        <f>J103</f>
        <v>0</v>
      </c>
      <c r="K50" s="416">
        <f>K103</f>
        <v>0</v>
      </c>
      <c r="L50" s="416">
        <f>L103</f>
        <v>0</v>
      </c>
      <c r="M50" s="416">
        <f>M103</f>
        <v>54431800.053166389</v>
      </c>
    </row>
    <row r="51" spans="1:13" ht="15.75" thickBot="1">
      <c r="A51" s="335">
        <f>IF(ISBLANK(B51),"",MAX(A$6:A50)+1)</f>
        <v>36</v>
      </c>
      <c r="B51" s="391" t="s">
        <v>250</v>
      </c>
      <c r="C51" s="413">
        <f>SUM(C49:C50)</f>
        <v>1961255908.1163907</v>
      </c>
      <c r="D51" s="415">
        <f>SUM(D49:D50)</f>
        <v>-73516466.176427826</v>
      </c>
      <c r="E51" s="415">
        <f>SUM(E49:E50)</f>
        <v>-13642850.873609414</v>
      </c>
      <c r="F51" s="415">
        <f>SUM(F49:F50)</f>
        <v>-14239197.195381718</v>
      </c>
      <c r="G51" s="413">
        <f>SUM(G49:G50)</f>
        <v>1859857393.8709722</v>
      </c>
      <c r="H51" s="414"/>
      <c r="I51" s="413">
        <f>SUM(I49:I50)</f>
        <v>2096577777.3699546</v>
      </c>
      <c r="J51" s="413">
        <f>SUM(J49:J50)</f>
        <v>86797981.275974497</v>
      </c>
      <c r="K51" s="413">
        <f>SUM(K49:K50)</f>
        <v>53945708.503033154</v>
      </c>
      <c r="L51" s="413">
        <f>SUM(L49:L50)</f>
        <v>57394555.273371562</v>
      </c>
      <c r="M51" s="413">
        <f>SUM(M49:M50)</f>
        <v>2294716022.4223328</v>
      </c>
    </row>
    <row r="52" spans="1:13" ht="15.75" thickTop="1">
      <c r="A52" s="335">
        <f>IF(ISBLANK(B52),"",MAX(A$6:A51)+1)</f>
        <v>37</v>
      </c>
      <c r="B52" s="396" t="s">
        <v>173</v>
      </c>
      <c r="C52" s="395">
        <v>0</v>
      </c>
      <c r="D52" s="395"/>
      <c r="E52" s="395"/>
      <c r="F52" s="395"/>
      <c r="G52" s="395"/>
      <c r="H52" s="406"/>
      <c r="I52" s="395"/>
      <c r="J52" s="395"/>
      <c r="K52" s="395"/>
      <c r="L52" s="395"/>
      <c r="M52" s="395"/>
    </row>
    <row r="53" spans="1:13">
      <c r="A53" s="335">
        <f>IF(ISBLANK(B53),"",MAX(A$6:A52)+1)</f>
        <v>38</v>
      </c>
      <c r="B53" t="s">
        <v>129</v>
      </c>
      <c r="C53" s="359"/>
      <c r="D53" s="359"/>
      <c r="E53" s="359"/>
      <c r="F53" s="359"/>
      <c r="G53" s="359"/>
      <c r="H53" s="406"/>
      <c r="I53" s="359"/>
      <c r="J53" s="359"/>
      <c r="K53" s="359"/>
      <c r="L53" s="359"/>
      <c r="M53" s="359"/>
    </row>
    <row r="54" spans="1:13">
      <c r="A54" s="335">
        <f>IF(ISBLANK(B54),"",MAX(A$6:A53)+1)</f>
        <v>39</v>
      </c>
      <c r="B54" s="326" t="s">
        <v>111</v>
      </c>
      <c r="C54" s="360">
        <v>76474409.469999999</v>
      </c>
      <c r="D54" s="360"/>
      <c r="E54" s="360"/>
      <c r="F54" s="360"/>
      <c r="G54" s="360">
        <f>SUM(C54:F54)</f>
        <v>76474409.469999999</v>
      </c>
      <c r="H54" s="409">
        <v>1.3282089954823606E-2</v>
      </c>
      <c r="I54" s="347">
        <v>70765039.407125533</v>
      </c>
      <c r="J54" s="347"/>
      <c r="K54" s="347"/>
      <c r="L54" s="347"/>
      <c r="M54" s="347">
        <f>SUM(I54:L54)</f>
        <v>70765039.407125533</v>
      </c>
    </row>
    <row r="55" spans="1:13">
      <c r="A55" s="335">
        <f>IF(ISBLANK(B55),"",MAX(A$6:A54)+1)</f>
        <v>40</v>
      </c>
      <c r="B55" s="326" t="s">
        <v>112</v>
      </c>
      <c r="C55" s="401">
        <v>0</v>
      </c>
      <c r="D55" s="401"/>
      <c r="E55" s="401"/>
      <c r="F55" s="401"/>
      <c r="G55" s="401">
        <f>SUM(C55:F55)</f>
        <v>0</v>
      </c>
      <c r="H55" s="409"/>
      <c r="I55" s="342">
        <v>0</v>
      </c>
      <c r="J55" s="342"/>
      <c r="K55" s="342"/>
      <c r="L55" s="342"/>
      <c r="M55" s="342">
        <f>SUM(I55:L55)</f>
        <v>0</v>
      </c>
    </row>
    <row r="56" spans="1:13">
      <c r="A56" s="335">
        <f>IF(ISBLANK(B56),"",MAX(A$6:A55)+1)</f>
        <v>41</v>
      </c>
      <c r="B56" s="326" t="s">
        <v>113</v>
      </c>
      <c r="C56" s="401">
        <v>3710993361</v>
      </c>
      <c r="D56" s="401">
        <v>-84751774.307916671</v>
      </c>
      <c r="E56" s="401">
        <v>-16228881.069029139</v>
      </c>
      <c r="F56" s="401"/>
      <c r="G56" s="401">
        <f>SUM(C56:F56)</f>
        <v>3610012705.623054</v>
      </c>
      <c r="H56" s="409">
        <v>5.2166066813214673E-2</v>
      </c>
      <c r="I56" s="355">
        <v>4083711622.2839174</v>
      </c>
      <c r="J56" s="355">
        <v>105802468.1600001</v>
      </c>
      <c r="K56" s="355">
        <v>66784661.41225782</v>
      </c>
      <c r="L56" s="355"/>
      <c r="M56" s="355">
        <f>SUM(I56:L56)</f>
        <v>4256298751.8561754</v>
      </c>
    </row>
    <row r="57" spans="1:13">
      <c r="A57" s="335">
        <f>IF(ISBLANK(B57),"",MAX(A$6:A56)+1)</f>
        <v>42</v>
      </c>
      <c r="B57" s="326" t="s">
        <v>114</v>
      </c>
      <c r="C57" s="402">
        <v>139418656.4843142</v>
      </c>
      <c r="D57" s="401"/>
      <c r="E57" s="401"/>
      <c r="F57" s="401">
        <v>-16597798.789668249</v>
      </c>
      <c r="G57" s="402">
        <f>SUM(C57:F57)</f>
        <v>122820857.69464596</v>
      </c>
      <c r="H57" s="409">
        <v>0.15105801563149757</v>
      </c>
      <c r="I57" s="355">
        <v>152894023.34968811</v>
      </c>
      <c r="J57" s="355"/>
      <c r="K57" s="355"/>
      <c r="L57" s="355">
        <v>82865659.666204244</v>
      </c>
      <c r="M57" s="355">
        <f>SUM(I57:L57)</f>
        <v>235759683.01589236</v>
      </c>
    </row>
    <row r="58" spans="1:13">
      <c r="A58" s="335">
        <f>IF(ISBLANK(B58),"",MAX(A$6:A57)+1)</f>
        <v>43</v>
      </c>
      <c r="B58" s="326" t="s">
        <v>115</v>
      </c>
      <c r="C58" s="401">
        <v>173600529.71380004</v>
      </c>
      <c r="D58" s="401"/>
      <c r="E58" s="401"/>
      <c r="F58" s="401"/>
      <c r="G58" s="401">
        <f>SUM(C58:F58)</f>
        <v>173600529.71380004</v>
      </c>
      <c r="H58" s="409">
        <v>2.903099810414056E-2</v>
      </c>
      <c r="I58" s="355">
        <v>225101354.47665015</v>
      </c>
      <c r="J58" s="355"/>
      <c r="K58" s="355"/>
      <c r="L58" s="355"/>
      <c r="M58" s="355">
        <f>SUM(I58:L58)</f>
        <v>225101354.47665015</v>
      </c>
    </row>
    <row r="59" spans="1:13">
      <c r="A59" s="335">
        <f>IF(ISBLANK(B59),"",MAX(A$6:A58)+1)</f>
        <v>44</v>
      </c>
      <c r="B59" s="405" t="s">
        <v>44</v>
      </c>
      <c r="C59" s="403">
        <f>SUM(C54:C58)</f>
        <v>4100486956.6681142</v>
      </c>
      <c r="D59" s="404">
        <f>SUM(D54:D58)</f>
        <v>-84751774.307916671</v>
      </c>
      <c r="E59" s="404">
        <f>SUM(E54:E58)</f>
        <v>-16228881.069029139</v>
      </c>
      <c r="F59" s="404">
        <f>SUM(F54:F58)</f>
        <v>-16597798.789668249</v>
      </c>
      <c r="G59" s="403">
        <f>SUM(G54:G58)</f>
        <v>3982908502.5014997</v>
      </c>
      <c r="H59" s="412"/>
      <c r="I59" s="351">
        <f>SUM(I54:I58)</f>
        <v>4532472039.5173817</v>
      </c>
      <c r="J59" s="351">
        <f>SUM(J54:J58)</f>
        <v>105802468.1600001</v>
      </c>
      <c r="K59" s="351">
        <f>SUM(K54:K58)</f>
        <v>66784661.41225782</v>
      </c>
      <c r="L59" s="351">
        <f>SUM(L54:L58)</f>
        <v>82865659.666204244</v>
      </c>
      <c r="M59" s="351">
        <f>SUM(M54:M58)</f>
        <v>4787924828.7558432</v>
      </c>
    </row>
    <row r="60" spans="1:13">
      <c r="A60" s="335" t="str">
        <f>IF(ISBLANK(B60),"",MAX(A$6:A59)+1)</f>
        <v/>
      </c>
      <c r="B60"/>
      <c r="C60" s="359"/>
      <c r="D60" s="359"/>
      <c r="E60" s="359"/>
      <c r="F60" s="359"/>
      <c r="G60" s="359"/>
      <c r="H60" s="406"/>
      <c r="I60" s="359"/>
      <c r="J60" s="359"/>
      <c r="K60" s="359"/>
      <c r="L60" s="359"/>
      <c r="M60" s="359"/>
    </row>
    <row r="61" spans="1:13">
      <c r="A61" s="335">
        <f>IF(ISBLANK(B61),"",MAX(A$6:A60)+1)</f>
        <v>45</v>
      </c>
      <c r="B61" s="325" t="s">
        <v>2</v>
      </c>
      <c r="C61" s="359"/>
      <c r="D61" s="359"/>
      <c r="E61" s="359"/>
      <c r="F61" s="359"/>
      <c r="G61" s="359"/>
      <c r="H61" s="406"/>
      <c r="I61" s="359"/>
      <c r="J61" s="359"/>
      <c r="K61" s="359"/>
      <c r="L61" s="359"/>
      <c r="M61" s="359"/>
    </row>
    <row r="62" spans="1:13">
      <c r="A62" s="335">
        <f>IF(ISBLANK(B62),"",MAX(A$6:A61)+1)</f>
        <v>46</v>
      </c>
      <c r="B62" s="326" t="s">
        <v>111</v>
      </c>
      <c r="C62" s="360">
        <v>-33125037.959271803</v>
      </c>
      <c r="D62" s="360"/>
      <c r="E62" s="360"/>
      <c r="F62" s="360"/>
      <c r="G62" s="360">
        <f>SUM(C62:F62)</f>
        <v>-33125037.959271803</v>
      </c>
      <c r="H62" s="409"/>
      <c r="I62" s="347">
        <v>-36714095.662006587</v>
      </c>
      <c r="J62" s="347"/>
      <c r="K62" s="347"/>
      <c r="L62" s="347"/>
      <c r="M62" s="347">
        <f>SUM(I62:L62)</f>
        <v>-36714095.662006587</v>
      </c>
    </row>
    <row r="63" spans="1:13">
      <c r="A63" s="335">
        <f>IF(ISBLANK(B63),"",MAX(A$6:A62)+1)</f>
        <v>47</v>
      </c>
      <c r="B63" s="326" t="s">
        <v>112</v>
      </c>
      <c r="C63" s="401">
        <v>0</v>
      </c>
      <c r="D63" s="401"/>
      <c r="E63" s="401"/>
      <c r="F63" s="401"/>
      <c r="G63" s="401">
        <f>SUM(C63:F63)</f>
        <v>0</v>
      </c>
      <c r="H63" s="409"/>
      <c r="I63" s="342">
        <v>0</v>
      </c>
      <c r="J63" s="342"/>
      <c r="K63" s="342"/>
      <c r="L63" s="342"/>
      <c r="M63" s="342">
        <f>SUM(I63:L63)</f>
        <v>0</v>
      </c>
    </row>
    <row r="64" spans="1:13">
      <c r="A64" s="335">
        <f>IF(ISBLANK(B64),"",MAX(A$6:A63)+1)</f>
        <v>48</v>
      </c>
      <c r="B64" s="326" t="s">
        <v>113</v>
      </c>
      <c r="C64" s="401">
        <v>-1433137826.69191</v>
      </c>
      <c r="D64" s="401">
        <v>3209723.1798207625</v>
      </c>
      <c r="E64" s="401">
        <v>1296178.4092875994</v>
      </c>
      <c r="F64" s="401"/>
      <c r="G64" s="401">
        <f>SUM(C64:F64)</f>
        <v>-1428631925.1028016</v>
      </c>
      <c r="H64" s="409"/>
      <c r="I64" s="354">
        <v>-1664843836.2142625</v>
      </c>
      <c r="J64" s="354">
        <v>-10067230.849618189</v>
      </c>
      <c r="K64" s="355">
        <v>-10582560.510378484</v>
      </c>
      <c r="L64" s="355"/>
      <c r="M64" s="354">
        <f>SUM(I64:L64)</f>
        <v>-1685493627.5742593</v>
      </c>
    </row>
    <row r="65" spans="1:23">
      <c r="A65" s="335">
        <f>IF(ISBLANK(B65),"",MAX(A$6:A64)+1)</f>
        <v>49</v>
      </c>
      <c r="B65" s="326" t="s">
        <v>114</v>
      </c>
      <c r="C65" s="401">
        <v>-47274087.95805271</v>
      </c>
      <c r="D65" s="401"/>
      <c r="E65" s="401"/>
      <c r="F65" s="401">
        <v>1430783.8862761646</v>
      </c>
      <c r="G65" s="401">
        <f>SUM(C65:F65)</f>
        <v>-45843304.071776547</v>
      </c>
      <c r="H65" s="409"/>
      <c r="I65" s="355">
        <v>-99671678.002397284</v>
      </c>
      <c r="J65" s="355"/>
      <c r="K65" s="355"/>
      <c r="L65" s="355">
        <v>-18729954.286813222</v>
      </c>
      <c r="M65" s="355">
        <f>SUM(I65:L65)</f>
        <v>-118401632.2892105</v>
      </c>
    </row>
    <row r="66" spans="1:23">
      <c r="A66" s="335">
        <f>IF(ISBLANK(B66),"",MAX(A$6:A65)+1)</f>
        <v>50</v>
      </c>
      <c r="B66" s="326" t="s">
        <v>115</v>
      </c>
      <c r="C66" s="401">
        <v>-56258222.169565432</v>
      </c>
      <c r="D66" s="401"/>
      <c r="E66" s="401"/>
      <c r="F66" s="401"/>
      <c r="G66" s="401">
        <f>SUM(C66:F66)</f>
        <v>-56258222.169565432</v>
      </c>
      <c r="H66" s="409"/>
      <c r="I66" s="355">
        <v>-85582475.487244323</v>
      </c>
      <c r="J66" s="355"/>
      <c r="K66" s="355"/>
      <c r="L66" s="355"/>
      <c r="M66" s="355">
        <f>SUM(I66:L66)</f>
        <v>-85582475.487244323</v>
      </c>
    </row>
    <row r="67" spans="1:23">
      <c r="A67" s="335">
        <f>IF(ISBLANK(B67),"",MAX(A$6:A66)+1)</f>
        <v>51</v>
      </c>
      <c r="B67" s="405" t="s">
        <v>44</v>
      </c>
      <c r="C67" s="404">
        <f>SUM(C62:C66)</f>
        <v>-1569795174.7788</v>
      </c>
      <c r="D67" s="404">
        <f>SUM(D62:D66)</f>
        <v>3209723.1798207625</v>
      </c>
      <c r="E67" s="404">
        <f>SUM(E62:E66)</f>
        <v>1296178.4092875994</v>
      </c>
      <c r="F67" s="404">
        <f>SUM(F62:F66)</f>
        <v>1430783.8862761646</v>
      </c>
      <c r="G67" s="404">
        <f>SUM(G62:G66)</f>
        <v>-1563858489.3034155</v>
      </c>
      <c r="H67" s="407"/>
      <c r="I67" s="350">
        <f>SUM(I62:I66)</f>
        <v>-1886812085.3659108</v>
      </c>
      <c r="J67" s="350">
        <f>SUM(J62:J66)</f>
        <v>-10067230.849618189</v>
      </c>
      <c r="K67" s="351">
        <f>SUM(K62:K66)</f>
        <v>-10582560.510378484</v>
      </c>
      <c r="L67" s="351">
        <f>SUM(L62:L66)</f>
        <v>-18729954.286813222</v>
      </c>
      <c r="M67" s="350">
        <f>SUM(M62:M66)</f>
        <v>-1926191831.0127208</v>
      </c>
    </row>
    <row r="68" spans="1:23">
      <c r="A68" s="335" t="str">
        <f>IF(ISBLANK(B68),"",MAX(A$6:A67)+1)</f>
        <v/>
      </c>
      <c r="B68"/>
      <c r="C68" s="359"/>
      <c r="D68" s="359"/>
      <c r="E68" s="359"/>
      <c r="F68" s="359"/>
      <c r="G68" s="359"/>
      <c r="H68" s="406"/>
      <c r="I68" s="359"/>
      <c r="J68" s="359"/>
      <c r="K68" s="359"/>
      <c r="L68" s="359"/>
      <c r="M68" s="359"/>
    </row>
    <row r="69" spans="1:23" s="359" customFormat="1">
      <c r="A69" s="335">
        <f>IF(ISBLANK(B69),"",MAX(A$6:A68)+1)</f>
        <v>52</v>
      </c>
      <c r="B69" s="411" t="s">
        <v>324</v>
      </c>
      <c r="H69" s="406"/>
      <c r="N69"/>
      <c r="O69"/>
      <c r="P69"/>
      <c r="Q69"/>
      <c r="R69"/>
      <c r="S69"/>
      <c r="T69"/>
      <c r="U69"/>
      <c r="V69"/>
      <c r="W69"/>
    </row>
    <row r="70" spans="1:23" s="359" customFormat="1">
      <c r="A70" s="335">
        <f>IF(ISBLANK(B70),"",MAX(A$6:A69)+1)</f>
        <v>53</v>
      </c>
      <c r="B70" s="410" t="s">
        <v>111</v>
      </c>
      <c r="C70" s="360">
        <v>0</v>
      </c>
      <c r="D70" s="360"/>
      <c r="E70" s="360"/>
      <c r="F70" s="360"/>
      <c r="G70" s="360">
        <f>SUM(C70:F70)</f>
        <v>0</v>
      </c>
      <c r="H70" s="409"/>
      <c r="I70" s="347"/>
      <c r="J70" s="347"/>
      <c r="K70" s="347"/>
      <c r="L70" s="347"/>
      <c r="M70" s="347">
        <f>SUM(I70:L70)</f>
        <v>0</v>
      </c>
      <c r="N70"/>
      <c r="O70"/>
      <c r="P70"/>
      <c r="Q70"/>
      <c r="R70"/>
      <c r="S70"/>
      <c r="T70"/>
      <c r="U70"/>
      <c r="V70"/>
      <c r="W70"/>
    </row>
    <row r="71" spans="1:23" s="359" customFormat="1">
      <c r="A71" s="335">
        <f>IF(ISBLANK(B71),"",MAX(A$6:A70)+1)</f>
        <v>54</v>
      </c>
      <c r="B71" s="410" t="s">
        <v>112</v>
      </c>
      <c r="C71" s="401">
        <v>0</v>
      </c>
      <c r="D71" s="401"/>
      <c r="E71" s="401"/>
      <c r="F71" s="401"/>
      <c r="G71" s="401">
        <f>SUM(C71:F71)</f>
        <v>0</v>
      </c>
      <c r="H71" s="409"/>
      <c r="I71" s="342"/>
      <c r="J71" s="342"/>
      <c r="K71" s="342"/>
      <c r="L71" s="342"/>
      <c r="M71" s="342">
        <f>SUM(I71:L71)</f>
        <v>0</v>
      </c>
      <c r="N71"/>
      <c r="O71"/>
      <c r="P71"/>
      <c r="Q71"/>
      <c r="R71"/>
      <c r="S71"/>
      <c r="T71"/>
      <c r="U71"/>
      <c r="V71"/>
      <c r="W71"/>
    </row>
    <row r="72" spans="1:23" s="359" customFormat="1">
      <c r="A72" s="335">
        <f>IF(ISBLANK(B72),"",MAX(A$6:A71)+1)</f>
        <v>55</v>
      </c>
      <c r="B72" s="410" t="s">
        <v>113</v>
      </c>
      <c r="C72" s="401">
        <v>-271846932.69267762</v>
      </c>
      <c r="D72" s="401">
        <v>8025584.9516680902</v>
      </c>
      <c r="E72" s="401">
        <v>1289851.786132125</v>
      </c>
      <c r="F72" s="401"/>
      <c r="G72" s="401">
        <f>SUM(C72:F72)</f>
        <v>-262531495.95487741</v>
      </c>
      <c r="H72" s="409"/>
      <c r="I72" s="355"/>
      <c r="J72" s="355"/>
      <c r="K72" s="355"/>
      <c r="L72" s="355"/>
      <c r="M72" s="355">
        <f>SUM(I72:L72)</f>
        <v>0</v>
      </c>
      <c r="N72"/>
      <c r="O72"/>
      <c r="P72"/>
      <c r="Q72"/>
      <c r="R72"/>
      <c r="S72"/>
      <c r="T72"/>
      <c r="U72"/>
      <c r="V72"/>
      <c r="W72"/>
    </row>
    <row r="73" spans="1:23" s="359" customFormat="1">
      <c r="A73" s="335">
        <f>IF(ISBLANK(B73),"",MAX(A$6:A72)+1)</f>
        <v>56</v>
      </c>
      <c r="B73" s="410" t="s">
        <v>114</v>
      </c>
      <c r="C73" s="401">
        <v>-16932625.893549934</v>
      </c>
      <c r="D73" s="401"/>
      <c r="E73" s="401"/>
      <c r="F73" s="401">
        <v>927817.70801036642</v>
      </c>
      <c r="G73" s="401">
        <f>SUM(C73:F73)</f>
        <v>-16004808.185539568</v>
      </c>
      <c r="H73" s="409"/>
      <c r="I73" s="355"/>
      <c r="J73" s="355"/>
      <c r="K73" s="355"/>
      <c r="L73" s="355"/>
      <c r="M73" s="355">
        <f>SUM(I73:L73)</f>
        <v>0</v>
      </c>
      <c r="N73"/>
      <c r="O73"/>
      <c r="P73"/>
      <c r="Q73"/>
      <c r="R73"/>
      <c r="S73"/>
      <c r="T73"/>
      <c r="U73"/>
      <c r="V73"/>
      <c r="W73"/>
    </row>
    <row r="74" spans="1:23" s="359" customFormat="1">
      <c r="A74" s="335">
        <f>IF(ISBLANK(B74),"",MAX(A$6:A73)+1)</f>
        <v>57</v>
      </c>
      <c r="B74" s="410" t="s">
        <v>115</v>
      </c>
      <c r="C74" s="401">
        <v>-21066947.020244144</v>
      </c>
      <c r="D74" s="401"/>
      <c r="E74" s="401"/>
      <c r="F74" s="401"/>
      <c r="G74" s="401">
        <f>SUM(C74:F74)</f>
        <v>-21066947.020244144</v>
      </c>
      <c r="H74" s="409"/>
      <c r="I74" s="355"/>
      <c r="J74" s="355"/>
      <c r="K74" s="355"/>
      <c r="L74" s="355"/>
      <c r="M74" s="355">
        <f>SUM(I74:L74)</f>
        <v>0</v>
      </c>
      <c r="N74"/>
      <c r="O74"/>
      <c r="P74"/>
      <c r="Q74"/>
      <c r="R74"/>
      <c r="S74"/>
      <c r="T74"/>
      <c r="U74"/>
      <c r="V74"/>
      <c r="W74"/>
    </row>
    <row r="75" spans="1:23" s="359" customFormat="1">
      <c r="A75" s="335">
        <f>IF(ISBLANK(B75),"",MAX(A$6:A74)+1)</f>
        <v>58</v>
      </c>
      <c r="B75" s="408" t="s">
        <v>44</v>
      </c>
      <c r="C75" s="404">
        <f>SUM(C70:C74)</f>
        <v>-309846505.60647166</v>
      </c>
      <c r="D75" s="404">
        <f>SUM(D70:D74)</f>
        <v>8025584.9516680902</v>
      </c>
      <c r="E75" s="404">
        <f>SUM(E70:E74)</f>
        <v>1289851.786132125</v>
      </c>
      <c r="F75" s="404">
        <f>SUM(F70:F74)</f>
        <v>927817.70801036642</v>
      </c>
      <c r="G75" s="404">
        <f>SUM(G70:G74)</f>
        <v>-299603251.1606611</v>
      </c>
      <c r="H75" s="407"/>
      <c r="I75" s="351">
        <f>SUM(I70:I74)</f>
        <v>0</v>
      </c>
      <c r="J75" s="351">
        <f>SUM(J70:J74)</f>
        <v>0</v>
      </c>
      <c r="K75" s="351">
        <f>SUM(K70:K74)</f>
        <v>0</v>
      </c>
      <c r="L75" s="351">
        <f>SUM(L70:L74)</f>
        <v>0</v>
      </c>
      <c r="M75" s="351">
        <f>SUM(M70:M74)</f>
        <v>0</v>
      </c>
      <c r="N75"/>
      <c r="O75"/>
      <c r="P75"/>
      <c r="Q75"/>
      <c r="R75"/>
      <c r="S75"/>
      <c r="T75"/>
      <c r="U75"/>
      <c r="V75"/>
      <c r="W75"/>
    </row>
    <row r="76" spans="1:23" s="359" customFormat="1">
      <c r="A76" s="335" t="str">
        <f>IF(ISBLANK(B76),"",MAX(A$6:A75)+1)</f>
        <v/>
      </c>
      <c r="B76" s="411"/>
      <c r="H76" s="406"/>
      <c r="N76"/>
      <c r="O76"/>
      <c r="P76"/>
      <c r="Q76"/>
      <c r="R76"/>
      <c r="S76"/>
      <c r="T76"/>
      <c r="U76"/>
      <c r="V76"/>
      <c r="W76"/>
    </row>
    <row r="77" spans="1:23" s="359" customFormat="1">
      <c r="A77" s="335">
        <f>IF(ISBLANK(B77),"",MAX(A$6:A76)+1)</f>
        <v>59</v>
      </c>
      <c r="B77" s="411" t="s">
        <v>323</v>
      </c>
      <c r="H77" s="406"/>
      <c r="N77"/>
      <c r="O77"/>
      <c r="P77"/>
      <c r="Q77"/>
      <c r="R77"/>
      <c r="S77"/>
      <c r="T77"/>
      <c r="U77"/>
      <c r="V77"/>
      <c r="W77"/>
    </row>
    <row r="78" spans="1:23" s="359" customFormat="1">
      <c r="A78" s="335">
        <f>IF(ISBLANK(B78),"",MAX(A$6:A77)+1)</f>
        <v>60</v>
      </c>
      <c r="B78" s="410" t="s">
        <v>111</v>
      </c>
      <c r="C78" s="360">
        <v>0</v>
      </c>
      <c r="D78" s="360"/>
      <c r="E78" s="360"/>
      <c r="F78" s="360"/>
      <c r="G78" s="360">
        <f>SUM(C78:F78)</f>
        <v>0</v>
      </c>
      <c r="H78" s="409"/>
      <c r="I78" s="347"/>
      <c r="J78" s="347"/>
      <c r="K78" s="347"/>
      <c r="L78" s="347"/>
      <c r="M78" s="347">
        <f>SUM(I78:L78)</f>
        <v>0</v>
      </c>
      <c r="N78"/>
      <c r="O78"/>
      <c r="P78"/>
      <c r="Q78"/>
      <c r="R78"/>
      <c r="S78"/>
      <c r="T78"/>
      <c r="U78"/>
      <c r="V78"/>
      <c r="W78"/>
    </row>
    <row r="79" spans="1:23" s="359" customFormat="1">
      <c r="A79" s="335">
        <f>IF(ISBLANK(B79),"",MAX(A$6:A78)+1)</f>
        <v>61</v>
      </c>
      <c r="B79" s="410" t="s">
        <v>112</v>
      </c>
      <c r="C79" s="401">
        <v>0</v>
      </c>
      <c r="D79" s="401"/>
      <c r="E79" s="401"/>
      <c r="F79" s="401"/>
      <c r="G79" s="401">
        <f>SUM(C79:F79)</f>
        <v>0</v>
      </c>
      <c r="H79" s="409"/>
      <c r="I79" s="342"/>
      <c r="J79" s="342"/>
      <c r="K79" s="342"/>
      <c r="L79" s="342"/>
      <c r="M79" s="342">
        <f>SUM(I79:L79)</f>
        <v>0</v>
      </c>
      <c r="N79"/>
      <c r="O79"/>
      <c r="P79"/>
      <c r="Q79"/>
      <c r="R79"/>
      <c r="S79"/>
      <c r="T79"/>
      <c r="U79"/>
      <c r="V79"/>
      <c r="W79"/>
    </row>
    <row r="80" spans="1:23" s="359" customFormat="1">
      <c r="A80" s="335">
        <f>IF(ISBLANK(B80),"",MAX(A$6:A79)+1)</f>
        <v>62</v>
      </c>
      <c r="B80" s="410" t="s">
        <v>113</v>
      </c>
      <c r="C80" s="401">
        <v>-254860649.77501619</v>
      </c>
      <c r="D80" s="401"/>
      <c r="E80" s="401"/>
      <c r="F80" s="401"/>
      <c r="G80" s="401">
        <f>SUM(C80:F80)</f>
        <v>-254860649.77501619</v>
      </c>
      <c r="H80" s="409"/>
      <c r="I80" s="355"/>
      <c r="J80" s="355"/>
      <c r="K80" s="355"/>
      <c r="L80" s="355"/>
      <c r="M80" s="355">
        <f>SUM(I80:L80)</f>
        <v>0</v>
      </c>
      <c r="N80"/>
      <c r="O80"/>
      <c r="P80"/>
      <c r="Q80"/>
      <c r="R80"/>
      <c r="S80"/>
      <c r="T80"/>
      <c r="U80"/>
      <c r="V80"/>
      <c r="W80"/>
    </row>
    <row r="81" spans="1:23" s="359" customFormat="1">
      <c r="A81" s="335">
        <f>IF(ISBLANK(B81),"",MAX(A$6:A80)+1)</f>
        <v>63</v>
      </c>
      <c r="B81" s="410" t="s">
        <v>114</v>
      </c>
      <c r="C81" s="402">
        <v>-15866663.572248682</v>
      </c>
      <c r="D81" s="401"/>
      <c r="E81" s="401"/>
      <c r="F81" s="401"/>
      <c r="G81" s="402">
        <f>SUM(C81:F81)</f>
        <v>-15866663.572248682</v>
      </c>
      <c r="H81" s="409"/>
      <c r="I81" s="355"/>
      <c r="J81" s="355"/>
      <c r="K81" s="355"/>
      <c r="L81" s="355"/>
      <c r="M81" s="355">
        <f>SUM(I81:L81)</f>
        <v>0</v>
      </c>
      <c r="N81"/>
      <c r="O81"/>
      <c r="P81"/>
      <c r="Q81"/>
      <c r="R81"/>
      <c r="S81"/>
      <c r="T81"/>
      <c r="U81"/>
      <c r="V81"/>
      <c r="W81"/>
    </row>
    <row r="82" spans="1:23" s="359" customFormat="1">
      <c r="A82" s="335">
        <f>IF(ISBLANK(B82),"",MAX(A$6:A81)+1)</f>
        <v>64</v>
      </c>
      <c r="B82" s="410" t="s">
        <v>115</v>
      </c>
      <c r="C82" s="401">
        <v>-19750584.467418134</v>
      </c>
      <c r="D82" s="401"/>
      <c r="E82" s="401"/>
      <c r="F82" s="401"/>
      <c r="G82" s="401">
        <f>SUM(C82:F82)</f>
        <v>-19750584.467418134</v>
      </c>
      <c r="H82" s="409"/>
      <c r="I82" s="355"/>
      <c r="J82" s="355"/>
      <c r="K82" s="355"/>
      <c r="L82" s="355"/>
      <c r="M82" s="355">
        <f>SUM(I82:L82)</f>
        <v>0</v>
      </c>
      <c r="N82"/>
      <c r="O82"/>
      <c r="P82"/>
      <c r="Q82"/>
      <c r="R82"/>
      <c r="S82"/>
      <c r="T82"/>
      <c r="U82"/>
      <c r="V82"/>
      <c r="W82"/>
    </row>
    <row r="83" spans="1:23" s="359" customFormat="1">
      <c r="A83" s="335">
        <f>IF(ISBLANK(B83),"",MAX(A$6:A82)+1)</f>
        <v>65</v>
      </c>
      <c r="B83" s="408" t="s">
        <v>44</v>
      </c>
      <c r="C83" s="403">
        <f>SUM(C78:C82)</f>
        <v>-290477897.81468302</v>
      </c>
      <c r="D83" s="404">
        <f>SUM(D78:D82)</f>
        <v>0</v>
      </c>
      <c r="E83" s="404">
        <f>SUM(E78:E82)</f>
        <v>0</v>
      </c>
      <c r="F83" s="404">
        <f>SUM(F78:F82)</f>
        <v>0</v>
      </c>
      <c r="G83" s="403">
        <f>SUM(G78:G82)</f>
        <v>-290477897.81468302</v>
      </c>
      <c r="H83" s="407"/>
      <c r="I83" s="351">
        <f>SUM(I78:I82)</f>
        <v>0</v>
      </c>
      <c r="J83" s="351">
        <f>SUM(J78:J82)</f>
        <v>0</v>
      </c>
      <c r="K83" s="351">
        <f>SUM(K78:K82)</f>
        <v>0</v>
      </c>
      <c r="L83" s="351">
        <f>SUM(L78:L82)</f>
        <v>0</v>
      </c>
      <c r="M83" s="351">
        <f>SUM(M78:M82)</f>
        <v>0</v>
      </c>
      <c r="N83"/>
      <c r="O83"/>
      <c r="P83"/>
      <c r="Q83"/>
      <c r="R83"/>
      <c r="S83"/>
      <c r="T83"/>
      <c r="U83"/>
      <c r="V83"/>
      <c r="W83"/>
    </row>
    <row r="84" spans="1:23">
      <c r="A84" s="335" t="str">
        <f>IF(ISBLANK(B84),"",MAX(A$6:A83)+1)</f>
        <v/>
      </c>
      <c r="B84" s="325"/>
      <c r="C84" s="359"/>
      <c r="D84" s="359"/>
      <c r="E84" s="359"/>
      <c r="F84" s="359"/>
      <c r="G84" s="359"/>
      <c r="H84" s="406"/>
      <c r="I84" s="359"/>
      <c r="J84" s="359"/>
      <c r="K84" s="359"/>
      <c r="L84" s="359"/>
      <c r="M84" s="359"/>
    </row>
    <row r="85" spans="1:23">
      <c r="A85" s="335">
        <f>IF(ISBLANK(B85),"",MAX(A$6:A84)+1)</f>
        <v>66</v>
      </c>
      <c r="B85" s="325" t="s">
        <v>322</v>
      </c>
      <c r="C85" s="359"/>
      <c r="D85" s="359"/>
      <c r="E85" s="359"/>
      <c r="F85" s="359"/>
      <c r="G85" s="359"/>
      <c r="H85" s="406"/>
      <c r="I85" s="359"/>
      <c r="J85" s="359"/>
      <c r="K85" s="359"/>
      <c r="L85" s="359"/>
      <c r="M85" s="359"/>
    </row>
    <row r="86" spans="1:23">
      <c r="A86" s="335">
        <f>IF(ISBLANK(B86),"",MAX(A$6:A85)+1)</f>
        <v>67</v>
      </c>
      <c r="B86" s="326" t="s">
        <v>111</v>
      </c>
      <c r="C86" s="360">
        <f t="shared" ref="C86:G90" si="3">C70+C78</f>
        <v>0</v>
      </c>
      <c r="D86" s="360">
        <f t="shared" si="3"/>
        <v>0</v>
      </c>
      <c r="E86" s="360">
        <f t="shared" si="3"/>
        <v>0</v>
      </c>
      <c r="F86" s="360">
        <f t="shared" si="3"/>
        <v>0</v>
      </c>
      <c r="G86" s="360">
        <f t="shared" si="3"/>
        <v>0</v>
      </c>
      <c r="H86" s="406"/>
      <c r="I86" s="393">
        <v>-15078.028303402285</v>
      </c>
      <c r="J86" s="360"/>
      <c r="K86" s="360"/>
      <c r="L86" s="360"/>
      <c r="M86" s="393">
        <f>SUM(I86:L86)</f>
        <v>-15078.028303402285</v>
      </c>
    </row>
    <row r="87" spans="1:23">
      <c r="A87" s="335">
        <f>IF(ISBLANK(B87),"",MAX(A$6:A86)+1)</f>
        <v>68</v>
      </c>
      <c r="B87" s="326" t="s">
        <v>112</v>
      </c>
      <c r="C87" s="401">
        <f t="shared" si="3"/>
        <v>0</v>
      </c>
      <c r="D87" s="401">
        <f t="shared" si="3"/>
        <v>0</v>
      </c>
      <c r="E87" s="401">
        <f t="shared" si="3"/>
        <v>0</v>
      </c>
      <c r="F87" s="401">
        <f t="shared" si="3"/>
        <v>0</v>
      </c>
      <c r="G87" s="401">
        <f t="shared" si="3"/>
        <v>0</v>
      </c>
      <c r="H87" s="406"/>
      <c r="I87" s="360">
        <v>0</v>
      </c>
      <c r="J87" s="401"/>
      <c r="K87" s="401"/>
      <c r="L87" s="401"/>
      <c r="M87" s="401">
        <f>SUM(I87:L87)</f>
        <v>0</v>
      </c>
    </row>
    <row r="88" spans="1:23">
      <c r="A88" s="335">
        <f>IF(ISBLANK(B88),"",MAX(A$6:A87)+1)</f>
        <v>69</v>
      </c>
      <c r="B88" s="326" t="s">
        <v>113</v>
      </c>
      <c r="C88" s="401">
        <f t="shared" si="3"/>
        <v>-526707582.46769381</v>
      </c>
      <c r="D88" s="401">
        <f t="shared" si="3"/>
        <v>8025584.9516680902</v>
      </c>
      <c r="E88" s="401">
        <f t="shared" si="3"/>
        <v>1289851.786132125</v>
      </c>
      <c r="F88" s="401">
        <f t="shared" si="3"/>
        <v>0</v>
      </c>
      <c r="G88" s="401">
        <f t="shared" si="3"/>
        <v>-517392145.72989357</v>
      </c>
      <c r="H88" s="406"/>
      <c r="I88" s="393">
        <v>-509866985.81675518</v>
      </c>
      <c r="J88" s="402">
        <v>-8937256.0344074257</v>
      </c>
      <c r="K88" s="402">
        <v>-2256392.3988461853</v>
      </c>
      <c r="L88" s="401"/>
      <c r="M88" s="402">
        <f>SUM(I88:L88)</f>
        <v>-521060634.25000882</v>
      </c>
    </row>
    <row r="89" spans="1:23">
      <c r="A89" s="335">
        <f>IF(ISBLANK(B89),"",MAX(A$6:A88)+1)</f>
        <v>70</v>
      </c>
      <c r="B89" s="326" t="s">
        <v>114</v>
      </c>
      <c r="C89" s="402">
        <f t="shared" si="3"/>
        <v>-32799289.465798616</v>
      </c>
      <c r="D89" s="401">
        <f t="shared" si="3"/>
        <v>0</v>
      </c>
      <c r="E89" s="401">
        <f t="shared" si="3"/>
        <v>0</v>
      </c>
      <c r="F89" s="401">
        <f t="shared" si="3"/>
        <v>927817.70801036642</v>
      </c>
      <c r="G89" s="402">
        <f t="shared" si="3"/>
        <v>-31871471.757788248</v>
      </c>
      <c r="H89" s="406"/>
      <c r="I89" s="393">
        <v>5554037.9928096319</v>
      </c>
      <c r="J89" s="401"/>
      <c r="K89" s="401"/>
      <c r="L89" s="402">
        <v>-6741150.1060194559</v>
      </c>
      <c r="M89" s="402">
        <f>SUM(I89:L89)</f>
        <v>-1187112.1132098241</v>
      </c>
    </row>
    <row r="90" spans="1:23">
      <c r="A90" s="335">
        <f>IF(ISBLANK(B90),"",MAX(A$6:A89)+1)</f>
        <v>71</v>
      </c>
      <c r="B90" s="326" t="s">
        <v>115</v>
      </c>
      <c r="C90" s="401">
        <f t="shared" si="3"/>
        <v>-40817531.487662278</v>
      </c>
      <c r="D90" s="401">
        <f t="shared" si="3"/>
        <v>0</v>
      </c>
      <c r="E90" s="401">
        <f t="shared" si="3"/>
        <v>0</v>
      </c>
      <c r="F90" s="401">
        <f t="shared" si="3"/>
        <v>0</v>
      </c>
      <c r="G90" s="401">
        <f t="shared" si="3"/>
        <v>-40817531.487662278</v>
      </c>
      <c r="H90" s="406"/>
      <c r="I90" s="393">
        <v>-75642680.577498913</v>
      </c>
      <c r="J90" s="401"/>
      <c r="K90" s="401"/>
      <c r="L90" s="401"/>
      <c r="M90" s="402">
        <f>SUM(I90:L90)</f>
        <v>-75642680.577498913</v>
      </c>
    </row>
    <row r="91" spans="1:23">
      <c r="A91" s="335">
        <f>IF(ISBLANK(B91),"",MAX(A$6:A90)+1)</f>
        <v>72</v>
      </c>
      <c r="B91" s="405" t="s">
        <v>44</v>
      </c>
      <c r="C91" s="403">
        <f>SUM(C86:C90)</f>
        <v>-600324403.42115474</v>
      </c>
      <c r="D91" s="404">
        <f>SUM(D86:D90)</f>
        <v>8025584.9516680902</v>
      </c>
      <c r="E91" s="404">
        <f>SUM(E86:E90)</f>
        <v>1289851.786132125</v>
      </c>
      <c r="F91" s="404">
        <f>SUM(F86:F90)</f>
        <v>927817.70801036642</v>
      </c>
      <c r="G91" s="403">
        <f>SUM(G86:G90)</f>
        <v>-590081148.97534418</v>
      </c>
      <c r="H91" s="407"/>
      <c r="I91" s="403">
        <f>SUM(I86:I90)</f>
        <v>-579970706.42974782</v>
      </c>
      <c r="J91" s="403">
        <f>SUM(J86:J90)</f>
        <v>-8937256.0344074257</v>
      </c>
      <c r="K91" s="403">
        <f>SUM(K86:K90)</f>
        <v>-2256392.3988461853</v>
      </c>
      <c r="L91" s="403">
        <f>SUM(L86:L90)</f>
        <v>-6741150.1060194559</v>
      </c>
      <c r="M91" s="404">
        <f>SUM(M86:M90)</f>
        <v>-597905504.96902096</v>
      </c>
    </row>
    <row r="92" spans="1:23">
      <c r="A92" s="335" t="str">
        <f>IF(ISBLANK(B92),"",MAX(A$6:A91)+1)</f>
        <v/>
      </c>
      <c r="B92"/>
      <c r="C92" s="359"/>
      <c r="D92" s="359"/>
      <c r="E92" s="359"/>
      <c r="F92" s="359"/>
      <c r="G92" s="359"/>
      <c r="H92" s="406"/>
      <c r="I92" s="359"/>
      <c r="J92" s="359"/>
      <c r="K92" s="359"/>
      <c r="L92" s="359"/>
      <c r="M92" s="359"/>
    </row>
    <row r="93" spans="1:23">
      <c r="A93" s="335">
        <f>IF(ISBLANK(B93),"",MAX(A$6:A92)+1)</f>
        <v>73</v>
      </c>
      <c r="B93" s="325" t="s">
        <v>321</v>
      </c>
      <c r="C93" s="359"/>
      <c r="D93" s="359"/>
      <c r="E93" s="359"/>
      <c r="F93" s="359"/>
      <c r="G93" s="359"/>
      <c r="H93" s="406"/>
      <c r="I93" s="359"/>
      <c r="J93" s="359"/>
      <c r="K93" s="359"/>
      <c r="L93" s="359"/>
      <c r="M93" s="359"/>
    </row>
    <row r="94" spans="1:23">
      <c r="A94" s="335">
        <f>IF(ISBLANK(B94),"",MAX(A$6:A93)+1)</f>
        <v>74</v>
      </c>
      <c r="B94" s="326" t="s">
        <v>111</v>
      </c>
      <c r="C94" s="360">
        <f t="shared" ref="C94:G98" si="4">C54+C62+C86</f>
        <v>43349371.510728195</v>
      </c>
      <c r="D94" s="360">
        <f t="shared" si="4"/>
        <v>0</v>
      </c>
      <c r="E94" s="360">
        <f t="shared" si="4"/>
        <v>0</v>
      </c>
      <c r="F94" s="360">
        <f t="shared" si="4"/>
        <v>0</v>
      </c>
      <c r="G94" s="360">
        <f t="shared" si="4"/>
        <v>43349371.510728195</v>
      </c>
      <c r="H94" s="406"/>
      <c r="I94" s="393">
        <f t="shared" ref="I94:M98" si="5">I54+I62+I86</f>
        <v>34035865.716815546</v>
      </c>
      <c r="J94" s="360">
        <f t="shared" si="5"/>
        <v>0</v>
      </c>
      <c r="K94" s="360">
        <f t="shared" si="5"/>
        <v>0</v>
      </c>
      <c r="L94" s="360">
        <f t="shared" si="5"/>
        <v>0</v>
      </c>
      <c r="M94" s="393">
        <f t="shared" si="5"/>
        <v>34035865.716815546</v>
      </c>
    </row>
    <row r="95" spans="1:23">
      <c r="A95" s="335">
        <f>IF(ISBLANK(B95),"",MAX(A$6:A94)+1)</f>
        <v>75</v>
      </c>
      <c r="B95" s="326" t="s">
        <v>112</v>
      </c>
      <c r="C95" s="401">
        <f t="shared" si="4"/>
        <v>0</v>
      </c>
      <c r="D95" s="401">
        <f t="shared" si="4"/>
        <v>0</v>
      </c>
      <c r="E95" s="401">
        <f t="shared" si="4"/>
        <v>0</v>
      </c>
      <c r="F95" s="401">
        <f t="shared" si="4"/>
        <v>0</v>
      </c>
      <c r="G95" s="401">
        <f t="shared" si="4"/>
        <v>0</v>
      </c>
      <c r="H95" s="406"/>
      <c r="I95" s="401">
        <f t="shared" si="5"/>
        <v>0</v>
      </c>
      <c r="J95" s="401">
        <f t="shared" si="5"/>
        <v>0</v>
      </c>
      <c r="K95" s="401">
        <f t="shared" si="5"/>
        <v>0</v>
      </c>
      <c r="L95" s="401">
        <f t="shared" si="5"/>
        <v>0</v>
      </c>
      <c r="M95" s="401">
        <f t="shared" si="5"/>
        <v>0</v>
      </c>
    </row>
    <row r="96" spans="1:23">
      <c r="A96" s="335">
        <f>IF(ISBLANK(B96),"",MAX(A$6:A95)+1)</f>
        <v>76</v>
      </c>
      <c r="B96" s="326" t="s">
        <v>113</v>
      </c>
      <c r="C96" s="401">
        <f t="shared" si="4"/>
        <v>1751147951.8403964</v>
      </c>
      <c r="D96" s="401">
        <f t="shared" si="4"/>
        <v>-73516466.176427826</v>
      </c>
      <c r="E96" s="401">
        <f t="shared" si="4"/>
        <v>-13642850.873609414</v>
      </c>
      <c r="F96" s="401">
        <f t="shared" si="4"/>
        <v>0</v>
      </c>
      <c r="G96" s="401">
        <f t="shared" si="4"/>
        <v>1663988634.7903585</v>
      </c>
      <c r="H96" s="406"/>
      <c r="I96" s="402">
        <f t="shared" si="5"/>
        <v>1909000800.2528996</v>
      </c>
      <c r="J96" s="402">
        <f t="shared" si="5"/>
        <v>86797981.275974497</v>
      </c>
      <c r="K96" s="402">
        <f t="shared" si="5"/>
        <v>53945708.503033154</v>
      </c>
      <c r="L96" s="401">
        <f t="shared" si="5"/>
        <v>0</v>
      </c>
      <c r="M96" s="402">
        <f t="shared" si="5"/>
        <v>2049744490.0319073</v>
      </c>
    </row>
    <row r="97" spans="1:13">
      <c r="A97" s="335">
        <f>IF(ISBLANK(B97),"",MAX(A$6:A96)+1)</f>
        <v>77</v>
      </c>
      <c r="B97" s="326" t="s">
        <v>114</v>
      </c>
      <c r="C97" s="402">
        <f t="shared" si="4"/>
        <v>59345279.060462877</v>
      </c>
      <c r="D97" s="401">
        <f t="shared" si="4"/>
        <v>0</v>
      </c>
      <c r="E97" s="401">
        <f t="shared" si="4"/>
        <v>0</v>
      </c>
      <c r="F97" s="401">
        <f t="shared" si="4"/>
        <v>-14239197.195381718</v>
      </c>
      <c r="G97" s="402">
        <f t="shared" si="4"/>
        <v>45106081.865081154</v>
      </c>
      <c r="H97" s="406"/>
      <c r="I97" s="402">
        <f t="shared" si="5"/>
        <v>58776383.34010046</v>
      </c>
      <c r="J97" s="401">
        <f t="shared" si="5"/>
        <v>0</v>
      </c>
      <c r="K97" s="401">
        <f t="shared" si="5"/>
        <v>0</v>
      </c>
      <c r="L97" s="402">
        <f t="shared" si="5"/>
        <v>57394555.273371562</v>
      </c>
      <c r="M97" s="402">
        <f t="shared" si="5"/>
        <v>116170938.61347203</v>
      </c>
    </row>
    <row r="98" spans="1:13">
      <c r="A98" s="335">
        <f>IF(ISBLANK(B98),"",MAX(A$6:A97)+1)</f>
        <v>78</v>
      </c>
      <c r="B98" s="326" t="s">
        <v>115</v>
      </c>
      <c r="C98" s="401">
        <f t="shared" si="4"/>
        <v>76524776.056572318</v>
      </c>
      <c r="D98" s="401">
        <f t="shared" si="4"/>
        <v>0</v>
      </c>
      <c r="E98" s="401">
        <f t="shared" si="4"/>
        <v>0</v>
      </c>
      <c r="F98" s="401">
        <f t="shared" si="4"/>
        <v>0</v>
      </c>
      <c r="G98" s="401">
        <f t="shared" si="4"/>
        <v>76524776.056572318</v>
      </c>
      <c r="H98" s="392"/>
      <c r="I98" s="402">
        <f t="shared" si="5"/>
        <v>63876198.411906898</v>
      </c>
      <c r="J98" s="401">
        <f t="shared" si="5"/>
        <v>0</v>
      </c>
      <c r="K98" s="401">
        <f t="shared" si="5"/>
        <v>0</v>
      </c>
      <c r="L98" s="401">
        <f t="shared" si="5"/>
        <v>0</v>
      </c>
      <c r="M98" s="402">
        <f t="shared" si="5"/>
        <v>63876198.411906898</v>
      </c>
    </row>
    <row r="99" spans="1:13">
      <c r="A99" s="335">
        <f>IF(ISBLANK(B99),"",MAX(A$6:A98)+1)</f>
        <v>79</v>
      </c>
      <c r="B99" s="405" t="s">
        <v>44</v>
      </c>
      <c r="C99" s="403">
        <f>SUM(C94:C98)</f>
        <v>1930367378.4681597</v>
      </c>
      <c r="D99" s="404">
        <f>SUM(D94:D98)</f>
        <v>-73516466.176427826</v>
      </c>
      <c r="E99" s="404">
        <f>SUM(E94:E98)</f>
        <v>-13642850.873609414</v>
      </c>
      <c r="F99" s="404">
        <f>SUM(F94:F98)</f>
        <v>-14239197.195381718</v>
      </c>
      <c r="G99" s="403">
        <f>SUM(G94:G98)</f>
        <v>1828968864.2227402</v>
      </c>
      <c r="H99" s="398"/>
      <c r="I99" s="403">
        <f>SUM(I94:I98)</f>
        <v>2065689247.7217226</v>
      </c>
      <c r="J99" s="403">
        <f>SUM(J94:J98)</f>
        <v>86797981.275974497</v>
      </c>
      <c r="K99" s="403">
        <f>SUM(K94:K98)</f>
        <v>53945708.503033154</v>
      </c>
      <c r="L99" s="403">
        <f>SUM(L94:L98)</f>
        <v>57394555.273371562</v>
      </c>
      <c r="M99" s="403">
        <f>SUM(M94:M98)</f>
        <v>2263827492.7741017</v>
      </c>
    </row>
    <row r="100" spans="1:13">
      <c r="A100" s="335" t="str">
        <f>IF(ISBLANK(B100),"",MAX(A$6:A99)+1)</f>
        <v/>
      </c>
      <c r="B100"/>
      <c r="C100" s="359"/>
      <c r="D100" s="359"/>
      <c r="E100" s="359"/>
      <c r="F100" s="359"/>
      <c r="G100" s="359"/>
      <c r="H100" s="392"/>
      <c r="I100" s="359"/>
      <c r="J100" s="359"/>
      <c r="K100" s="359"/>
      <c r="L100" s="359"/>
      <c r="M100" s="359"/>
    </row>
    <row r="101" spans="1:13">
      <c r="A101" s="335">
        <f>IF(ISBLANK(B101),"",MAX(A$6:A100)+1)</f>
        <v>80</v>
      </c>
      <c r="B101" s="326" t="s">
        <v>320</v>
      </c>
      <c r="C101" s="393">
        <v>-6387209.8959614569</v>
      </c>
      <c r="D101" s="360"/>
      <c r="E101" s="360"/>
      <c r="F101" s="360"/>
      <c r="G101" s="393">
        <f>SUM(C101:F101)</f>
        <v>-6387209.8959614569</v>
      </c>
      <c r="H101" s="392"/>
      <c r="I101" s="393">
        <f>G101*(1+H101)^(28/12)</f>
        <v>-6387209.8959614569</v>
      </c>
      <c r="J101" s="360"/>
      <c r="K101" s="360"/>
      <c r="L101" s="360"/>
      <c r="M101" s="393">
        <f>SUM(I101:L101)</f>
        <v>-6387209.8959614569</v>
      </c>
    </row>
    <row r="102" spans="1:13">
      <c r="A102" s="335">
        <f>IF(ISBLANK(B102),"",MAX(A$6:A101)+1)</f>
        <v>81</v>
      </c>
      <c r="B102" s="326" t="s">
        <v>319</v>
      </c>
      <c r="C102" s="402">
        <v>-17156060.508973658</v>
      </c>
      <c r="D102" s="401"/>
      <c r="E102" s="401"/>
      <c r="F102" s="401"/>
      <c r="G102" s="402">
        <f>SUM(C102:F102)</f>
        <v>-17156060.508973658</v>
      </c>
      <c r="H102" s="401"/>
      <c r="I102" s="402">
        <f>G102*(1+H102)^(28/12)</f>
        <v>-17156060.508973658</v>
      </c>
      <c r="J102" s="401"/>
      <c r="K102" s="401"/>
      <c r="L102" s="401"/>
      <c r="M102" s="402">
        <f>SUM(I102:L102)</f>
        <v>-17156060.508973658</v>
      </c>
    </row>
    <row r="103" spans="1:13">
      <c r="A103" s="335">
        <f>IF(ISBLANK(B103),"",MAX(A$6:A102)+1)</f>
        <v>82</v>
      </c>
      <c r="B103" s="326" t="s">
        <v>252</v>
      </c>
      <c r="C103" s="401">
        <v>54431800.053166389</v>
      </c>
      <c r="D103" s="401"/>
      <c r="E103" s="401"/>
      <c r="F103" s="401"/>
      <c r="G103" s="401">
        <f>SUM(C103:F103)</f>
        <v>54431800.053166389</v>
      </c>
      <c r="H103" s="401"/>
      <c r="I103" s="401">
        <f>G103*(1+H103)^(28/12)</f>
        <v>54431800.053166389</v>
      </c>
      <c r="J103" s="401"/>
      <c r="K103" s="401"/>
      <c r="L103" s="401"/>
      <c r="M103" s="401">
        <f>SUM(I103:L103)</f>
        <v>54431800.053166389</v>
      </c>
    </row>
    <row r="104" spans="1:13" ht="15.75" thickBot="1">
      <c r="A104" s="335">
        <f>IF(ISBLANK(B104),"",MAX(A$6:A103)+1)</f>
        <v>83</v>
      </c>
      <c r="B104" s="400" t="s">
        <v>318</v>
      </c>
      <c r="C104" s="397">
        <f>SUM(C99:C103)</f>
        <v>1961255908.1163909</v>
      </c>
      <c r="D104" s="399">
        <f>SUM(D99:D103)</f>
        <v>-73516466.176427826</v>
      </c>
      <c r="E104" s="399">
        <f>SUM(E99:E103)</f>
        <v>-13642850.873609414</v>
      </c>
      <c r="F104" s="399">
        <f>SUM(F99:F103)</f>
        <v>-14239197.195381718</v>
      </c>
      <c r="G104" s="397">
        <f>SUM(G99:G103)</f>
        <v>1859857393.8709714</v>
      </c>
      <c r="H104" s="398"/>
      <c r="I104" s="397">
        <f>SUM(I99:I103)</f>
        <v>2096577777.3699539</v>
      </c>
      <c r="J104" s="397">
        <f>SUM(J99:J103)</f>
        <v>86797981.275974497</v>
      </c>
      <c r="K104" s="397">
        <f>SUM(K99:K103)</f>
        <v>53945708.503033154</v>
      </c>
      <c r="L104" s="397">
        <f>SUM(L99:L103)</f>
        <v>57394555.273371562</v>
      </c>
      <c r="M104" s="397">
        <f>SUM(M99:M103)</f>
        <v>2294716022.4223332</v>
      </c>
    </row>
    <row r="105" spans="1:13" ht="15.75" thickTop="1">
      <c r="A105" s="335">
        <f>IF(ISBLANK(B105),"",MAX(A$6:A104)+1)</f>
        <v>84</v>
      </c>
      <c r="B105" s="396" t="s">
        <v>173</v>
      </c>
      <c r="C105" s="395">
        <f>C51-C104</f>
        <v>0</v>
      </c>
      <c r="D105" s="395">
        <f>D51-D104</f>
        <v>0</v>
      </c>
      <c r="E105" s="395">
        <f>E51-E104</f>
        <v>0</v>
      </c>
      <c r="F105" s="395">
        <f>F51-F104</f>
        <v>0</v>
      </c>
      <c r="G105" s="395">
        <f>G51-G104</f>
        <v>0</v>
      </c>
      <c r="H105" s="392"/>
      <c r="I105" s="395">
        <f>I51-I104</f>
        <v>0</v>
      </c>
      <c r="J105" s="395">
        <f>J51-J104</f>
        <v>0</v>
      </c>
      <c r="K105" s="395">
        <f>K51-K104</f>
        <v>0</v>
      </c>
      <c r="L105" s="395">
        <f>L51-L104</f>
        <v>0</v>
      </c>
      <c r="M105" s="395">
        <f>M51-M104</f>
        <v>0</v>
      </c>
    </row>
    <row r="106" spans="1:13">
      <c r="A106" s="335">
        <f>IF(ISBLANK(B106),"",MAX(A$6:A105)+1)</f>
        <v>85</v>
      </c>
      <c r="B106" s="391" t="s">
        <v>249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38">
        <v>7.5700000000000003E-2</v>
      </c>
    </row>
    <row r="107" spans="1:13">
      <c r="A107" s="335">
        <f>IF(ISBLANK(B107),"",MAX(A$6:A106)+1)</f>
        <v>86</v>
      </c>
      <c r="B107" s="391" t="s">
        <v>248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93">
        <f>M51*M106</f>
        <v>173710002.89737061</v>
      </c>
    </row>
    <row r="108" spans="1:13">
      <c r="A108" s="335">
        <f>IF(ISBLANK(B108),"",MAX(A$6:A107)+1)</f>
        <v>87</v>
      </c>
      <c r="B108" s="391" t="s">
        <v>247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93">
        <f>M107-M38</f>
        <v>85897374.424747437</v>
      </c>
    </row>
    <row r="109" spans="1:13">
      <c r="A109" s="335">
        <f>IF(ISBLANK(B109),"",MAX(A$6:A108)+1)</f>
        <v>88</v>
      </c>
      <c r="B109" s="391" t="s">
        <v>246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37">
        <v>0.75409700000000002</v>
      </c>
    </row>
    <row r="110" spans="1:13">
      <c r="A110" s="335">
        <f>IF(ISBLANK(B110),"",MAX(A$6:A109)+1)</f>
        <v>89</v>
      </c>
      <c r="B110" s="391" t="s">
        <v>245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93">
        <f>M108/M109</f>
        <v>113907593.35304004</v>
      </c>
    </row>
    <row r="111" spans="1:13">
      <c r="A111" s="335">
        <f>IF(ISBLANK(B111),"",MAX(A$6:A110)+1)</f>
        <v>90</v>
      </c>
      <c r="B111" s="391" t="s">
        <v>244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94">
        <f>1+H11</f>
        <v>1.0136864409724622</v>
      </c>
    </row>
    <row r="112" spans="1:13">
      <c r="A112" s="335">
        <f>IF(ISBLANK(B112),"",MAX(A$6:A111)+1)</f>
        <v>91</v>
      </c>
      <c r="B112" s="391" t="s">
        <v>243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93">
        <f>M110/M111</f>
        <v>112369652.73380278</v>
      </c>
    </row>
    <row r="113" spans="1:13">
      <c r="A113" s="335" t="str">
        <f>IF(ISBLANK(B113),"",MAX(A$6:A112)+1)</f>
        <v/>
      </c>
      <c r="C113" s="75"/>
      <c r="D113" s="75"/>
      <c r="E113" s="75"/>
      <c r="F113" s="75"/>
      <c r="G113" s="75"/>
      <c r="H113" s="392"/>
      <c r="I113" s="75"/>
      <c r="J113" s="75"/>
      <c r="K113" s="75"/>
      <c r="L113" s="75"/>
      <c r="M113" s="75"/>
    </row>
    <row r="114" spans="1:13">
      <c r="J114"/>
      <c r="K114"/>
      <c r="L114"/>
      <c r="M114"/>
    </row>
    <row r="115" spans="1:13">
      <c r="J115"/>
      <c r="K115"/>
      <c r="L115"/>
      <c r="M115"/>
    </row>
    <row r="116" spans="1:13">
      <c r="J116"/>
      <c r="K116"/>
      <c r="L116"/>
      <c r="M116"/>
    </row>
    <row r="117" spans="1:13">
      <c r="J117"/>
      <c r="K117"/>
      <c r="L117"/>
      <c r="M117"/>
    </row>
    <row r="118" spans="1:13">
      <c r="J118"/>
      <c r="K118"/>
      <c r="L118"/>
      <c r="M118"/>
    </row>
    <row r="119" spans="1:13">
      <c r="J119"/>
      <c r="K119"/>
      <c r="L119"/>
      <c r="M119"/>
    </row>
    <row r="120" spans="1:13">
      <c r="J120"/>
      <c r="K120"/>
      <c r="L120"/>
      <c r="M120"/>
    </row>
    <row r="121" spans="1:13">
      <c r="J121"/>
      <c r="K121"/>
      <c r="L121"/>
      <c r="M121"/>
    </row>
    <row r="122" spans="1:13">
      <c r="J122"/>
      <c r="K122"/>
      <c r="L122"/>
      <c r="M122"/>
    </row>
    <row r="123" spans="1:13">
      <c r="J123"/>
      <c r="K123"/>
      <c r="L123"/>
      <c r="M123"/>
    </row>
    <row r="124" spans="1:13">
      <c r="J124"/>
      <c r="K124"/>
      <c r="L124"/>
      <c r="M124"/>
    </row>
    <row r="125" spans="1:13">
      <c r="J125"/>
      <c r="K125"/>
      <c r="L125"/>
      <c r="M125"/>
    </row>
    <row r="126" spans="1:13">
      <c r="J126"/>
      <c r="K126"/>
      <c r="L126"/>
      <c r="M126"/>
    </row>
    <row r="127" spans="1:13">
      <c r="J127"/>
      <c r="K127"/>
      <c r="L127"/>
      <c r="M127"/>
    </row>
    <row r="128" spans="1:13">
      <c r="J128"/>
      <c r="K128"/>
      <c r="L128"/>
      <c r="M128"/>
    </row>
    <row r="129" spans="10:13">
      <c r="J129"/>
      <c r="K129"/>
      <c r="L129"/>
      <c r="M129"/>
    </row>
    <row r="130" spans="10:13">
      <c r="J130"/>
      <c r="K130"/>
      <c r="L130"/>
      <c r="M130"/>
    </row>
    <row r="131" spans="10:13">
      <c r="J131"/>
      <c r="K131"/>
      <c r="L131"/>
      <c r="M131"/>
    </row>
    <row r="132" spans="10:13">
      <c r="J132"/>
      <c r="K132"/>
      <c r="L132"/>
      <c r="M132"/>
    </row>
    <row r="133" spans="10:13">
      <c r="J133"/>
      <c r="K133"/>
      <c r="L133"/>
      <c r="M133"/>
    </row>
    <row r="134" spans="10:13">
      <c r="J134"/>
      <c r="K134"/>
      <c r="L134"/>
      <c r="M134"/>
    </row>
    <row r="135" spans="10:13">
      <c r="J135"/>
      <c r="K135"/>
      <c r="L135"/>
      <c r="M135"/>
    </row>
    <row r="136" spans="10:13">
      <c r="J136"/>
      <c r="K136"/>
      <c r="L136"/>
      <c r="M136"/>
    </row>
    <row r="137" spans="10:13">
      <c r="J137"/>
      <c r="K137"/>
      <c r="L137"/>
      <c r="M137"/>
    </row>
    <row r="138" spans="10:13">
      <c r="J138"/>
      <c r="K138"/>
      <c r="L138"/>
      <c r="M138"/>
    </row>
    <row r="139" spans="10:13">
      <c r="J139"/>
      <c r="K139"/>
      <c r="L139"/>
      <c r="M139"/>
    </row>
    <row r="140" spans="10:13">
      <c r="J140"/>
      <c r="K140"/>
      <c r="L140"/>
      <c r="M140"/>
    </row>
    <row r="141" spans="10:13">
      <c r="J141"/>
      <c r="K141"/>
      <c r="L141"/>
      <c r="M141"/>
    </row>
    <row r="142" spans="10:13">
      <c r="J142"/>
      <c r="K142"/>
      <c r="L142"/>
      <c r="M142"/>
    </row>
    <row r="143" spans="10:13">
      <c r="J143"/>
      <c r="K143"/>
      <c r="L143"/>
      <c r="M143"/>
    </row>
    <row r="144" spans="10:13">
      <c r="J144"/>
      <c r="K144"/>
      <c r="L144"/>
      <c r="M144"/>
    </row>
  </sheetData>
  <printOptions horizontalCentered="1"/>
  <pageMargins left="0.45" right="0.45" top="0.5" bottom="0.5" header="0.3" footer="0.3"/>
  <pageSetup scale="60" fitToWidth="2" fitToHeight="2" orientation="landscape" r:id="rId1"/>
  <headerFooter>
    <oddHeader>&amp;RExh. RJA-9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>
      <pane xSplit="2" ySplit="11" topLeftCell="I37" activePane="bottomRight" state="frozen"/>
      <selection activeCell="B67" sqref="B67"/>
      <selection pane="topRight" activeCell="B67" sqref="B67"/>
      <selection pane="bottomLeft" activeCell="B67" sqref="B67"/>
      <selection pane="bottomRight" activeCell="K39" sqref="K39"/>
    </sheetView>
  </sheetViews>
  <sheetFormatPr defaultRowHeight="15" outlineLevelRow="1"/>
  <cols>
    <col min="1" max="1" width="7.42578125" customWidth="1"/>
    <col min="2" max="2" width="43" bestFit="1" customWidth="1"/>
    <col min="3" max="3" width="16.28515625" bestFit="1" customWidth="1"/>
    <col min="4" max="4" width="15.28515625" style="1" bestFit="1" customWidth="1"/>
    <col min="5" max="5" width="14.42578125" style="1" bestFit="1" customWidth="1"/>
    <col min="6" max="8" width="14.42578125" style="1" customWidth="1"/>
    <col min="9" max="16" width="14.42578125" style="465" customWidth="1"/>
    <col min="17" max="17" width="14.42578125" customWidth="1"/>
    <col min="18" max="18" width="17" bestFit="1" customWidth="1"/>
    <col min="19" max="19" width="18" bestFit="1" customWidth="1"/>
    <col min="20" max="20" width="11.28515625" bestFit="1" customWidth="1"/>
    <col min="21" max="21" width="9.85546875" customWidth="1"/>
    <col min="22" max="22" width="43" bestFit="1" customWidth="1"/>
    <col min="23" max="23" width="13.85546875" bestFit="1" customWidth="1"/>
    <col min="24" max="24" width="12.140625" bestFit="1" customWidth="1"/>
    <col min="25" max="25" width="14.42578125" bestFit="1" customWidth="1"/>
    <col min="26" max="26" width="11.7109375" bestFit="1" customWidth="1"/>
    <col min="27" max="27" width="14.42578125" bestFit="1" customWidth="1"/>
    <col min="28" max="28" width="18.5703125" bestFit="1" customWidth="1"/>
    <col min="29" max="30" width="15.28515625" bestFit="1" customWidth="1"/>
    <col min="31" max="31" width="16" bestFit="1" customWidth="1"/>
    <col min="32" max="32" width="15.28515625" bestFit="1" customWidth="1"/>
    <col min="33" max="33" width="15.7109375" bestFit="1" customWidth="1"/>
    <col min="34" max="34" width="12.140625" bestFit="1" customWidth="1"/>
    <col min="35" max="35" width="13.85546875" bestFit="1" customWidth="1"/>
    <col min="37" max="37" width="7.85546875" customWidth="1"/>
    <col min="38" max="38" width="43" bestFit="1" customWidth="1"/>
    <col min="39" max="39" width="12.7109375" bestFit="1" customWidth="1"/>
    <col min="40" max="40" width="12.140625" bestFit="1" customWidth="1"/>
    <col min="41" max="41" width="14.42578125" bestFit="1" customWidth="1"/>
    <col min="42" max="42" width="11.7109375" bestFit="1" customWidth="1"/>
    <col min="43" max="43" width="14.42578125" bestFit="1" customWidth="1"/>
    <col min="44" max="44" width="18.5703125" bestFit="1" customWidth="1"/>
    <col min="45" max="46" width="15.28515625" bestFit="1" customWidth="1"/>
    <col min="47" max="47" width="16" bestFit="1" customWidth="1"/>
    <col min="48" max="48" width="15.28515625" bestFit="1" customWidth="1"/>
    <col min="49" max="49" width="15.7109375" bestFit="1" customWidth="1"/>
    <col min="50" max="51" width="10.85546875" bestFit="1" customWidth="1"/>
  </cols>
  <sheetData>
    <row r="1" spans="1:18">
      <c r="A1" s="463" t="s">
        <v>351</v>
      </c>
      <c r="B1" s="464"/>
      <c r="Q1" s="466" t="s">
        <v>352</v>
      </c>
      <c r="R1" s="467"/>
    </row>
    <row r="2" spans="1:18">
      <c r="A2" s="463" t="s">
        <v>353</v>
      </c>
      <c r="B2" s="464"/>
      <c r="J2" s="450" t="s">
        <v>490</v>
      </c>
      <c r="K2" s="450"/>
      <c r="L2" s="450"/>
      <c r="M2" s="450"/>
      <c r="N2" s="450"/>
      <c r="O2" s="450"/>
      <c r="P2" s="450"/>
    </row>
    <row r="3" spans="1:18">
      <c r="A3" s="463" t="s">
        <v>354</v>
      </c>
      <c r="B3" s="464"/>
      <c r="H3" s="10"/>
      <c r="I3" s="468"/>
      <c r="J3" s="468"/>
      <c r="K3" s="468"/>
      <c r="L3" s="468"/>
      <c r="M3" s="468"/>
      <c r="N3" s="468"/>
      <c r="O3" s="468"/>
      <c r="P3" s="468"/>
    </row>
    <row r="4" spans="1:18">
      <c r="A4" s="469" t="s">
        <v>355</v>
      </c>
      <c r="B4" s="464"/>
      <c r="C4" s="126" t="s">
        <v>162</v>
      </c>
      <c r="D4" s="126" t="s">
        <v>163</v>
      </c>
      <c r="E4" s="126" t="s">
        <v>164</v>
      </c>
      <c r="F4" s="126" t="s">
        <v>306</v>
      </c>
      <c r="G4" s="126" t="s">
        <v>71</v>
      </c>
      <c r="H4" s="126" t="s">
        <v>304</v>
      </c>
      <c r="I4" s="470" t="s">
        <v>69</v>
      </c>
      <c r="J4" s="470" t="s">
        <v>303</v>
      </c>
      <c r="K4" s="470" t="s">
        <v>302</v>
      </c>
      <c r="L4" s="470" t="s">
        <v>336</v>
      </c>
      <c r="M4" s="470" t="s">
        <v>356</v>
      </c>
      <c r="N4" s="470" t="s">
        <v>357</v>
      </c>
      <c r="O4" s="470" t="s">
        <v>358</v>
      </c>
      <c r="P4" s="470" t="s">
        <v>301</v>
      </c>
      <c r="Q4" s="470" t="s">
        <v>359</v>
      </c>
      <c r="R4" s="470" t="s">
        <v>360</v>
      </c>
    </row>
    <row r="5" spans="1:18" hidden="1" outlineLevel="1">
      <c r="B5" s="464"/>
    </row>
    <row r="6" spans="1:18" collapsed="1">
      <c r="A6" s="464"/>
      <c r="B6" s="464"/>
      <c r="C6" s="471"/>
      <c r="D6" s="472" t="s">
        <v>361</v>
      </c>
      <c r="E6" s="473"/>
      <c r="F6" s="473"/>
      <c r="G6" s="474"/>
      <c r="H6" s="475" t="s">
        <v>362</v>
      </c>
      <c r="I6" s="476"/>
      <c r="J6" s="476"/>
      <c r="K6" s="476"/>
      <c r="L6" s="476"/>
      <c r="M6" s="476"/>
      <c r="N6" s="476"/>
      <c r="O6" s="476"/>
      <c r="P6" s="476"/>
      <c r="Q6" s="475" t="s">
        <v>363</v>
      </c>
      <c r="R6" s="471"/>
    </row>
    <row r="7" spans="1:18">
      <c r="A7" s="464"/>
      <c r="B7" s="464"/>
      <c r="C7" s="471"/>
      <c r="D7" s="477" t="s">
        <v>364</v>
      </c>
      <c r="E7" s="478"/>
      <c r="F7" s="478"/>
      <c r="G7" s="479"/>
      <c r="H7" s="480" t="s">
        <v>365</v>
      </c>
      <c r="I7" s="481"/>
      <c r="J7" s="481"/>
      <c r="K7" s="481"/>
      <c r="L7" s="481"/>
      <c r="M7" s="481"/>
      <c r="N7" s="481"/>
      <c r="O7" s="481"/>
      <c r="P7" s="481"/>
      <c r="Q7" s="480" t="s">
        <v>366</v>
      </c>
      <c r="R7" s="471"/>
    </row>
    <row r="8" spans="1:18">
      <c r="A8" s="464"/>
      <c r="B8" s="464"/>
      <c r="C8" s="471"/>
      <c r="D8" s="482" t="s">
        <v>367</v>
      </c>
      <c r="E8" s="483"/>
      <c r="F8" s="483"/>
      <c r="G8" s="484"/>
      <c r="H8" s="485" t="s">
        <v>367</v>
      </c>
      <c r="I8" s="486"/>
      <c r="J8" s="486"/>
      <c r="K8" s="486"/>
      <c r="L8" s="486"/>
      <c r="M8" s="486"/>
      <c r="N8" s="486"/>
      <c r="O8" s="486"/>
      <c r="P8" s="486"/>
      <c r="Q8" s="487" t="s">
        <v>368</v>
      </c>
      <c r="R8" s="471"/>
    </row>
    <row r="9" spans="1:18">
      <c r="A9" s="464"/>
      <c r="B9" s="464"/>
      <c r="C9" s="471" t="s">
        <v>369</v>
      </c>
      <c r="D9" s="471" t="s">
        <v>370</v>
      </c>
      <c r="E9" s="471" t="s">
        <v>371</v>
      </c>
      <c r="F9" s="471" t="s">
        <v>372</v>
      </c>
      <c r="G9" s="471" t="s">
        <v>373</v>
      </c>
      <c r="H9" s="488" t="s">
        <v>374</v>
      </c>
      <c r="I9" s="489" t="s">
        <v>375</v>
      </c>
      <c r="J9" s="489" t="s">
        <v>376</v>
      </c>
      <c r="K9" s="489" t="s">
        <v>377</v>
      </c>
      <c r="L9" s="489" t="s">
        <v>378</v>
      </c>
      <c r="M9" s="489" t="s">
        <v>379</v>
      </c>
      <c r="N9" s="489" t="s">
        <v>380</v>
      </c>
      <c r="O9" s="489" t="s">
        <v>381</v>
      </c>
      <c r="P9" s="489" t="s">
        <v>382</v>
      </c>
      <c r="Q9" s="471" t="s">
        <v>383</v>
      </c>
      <c r="R9" s="471"/>
    </row>
    <row r="10" spans="1:18">
      <c r="A10" s="471" t="s">
        <v>384</v>
      </c>
      <c r="C10" s="471" t="s">
        <v>385</v>
      </c>
      <c r="D10" s="471" t="s">
        <v>386</v>
      </c>
      <c r="E10" s="471" t="s">
        <v>386</v>
      </c>
      <c r="F10" s="471" t="s">
        <v>387</v>
      </c>
      <c r="G10" s="471" t="s">
        <v>388</v>
      </c>
      <c r="H10" s="471" t="s">
        <v>389</v>
      </c>
      <c r="I10" s="490" t="s">
        <v>390</v>
      </c>
      <c r="J10" s="490" t="s">
        <v>391</v>
      </c>
      <c r="K10" s="490" t="s">
        <v>392</v>
      </c>
      <c r="L10" s="490" t="s">
        <v>393</v>
      </c>
      <c r="M10" s="490" t="s">
        <v>394</v>
      </c>
      <c r="N10" s="490" t="s">
        <v>395</v>
      </c>
      <c r="O10" s="490" t="s">
        <v>396</v>
      </c>
      <c r="P10" s="490" t="s">
        <v>397</v>
      </c>
      <c r="Q10" s="471" t="s">
        <v>398</v>
      </c>
      <c r="R10" s="471" t="s">
        <v>399</v>
      </c>
    </row>
    <row r="11" spans="1:18">
      <c r="A11" s="491" t="s">
        <v>400</v>
      </c>
      <c r="B11" s="491" t="s">
        <v>401</v>
      </c>
      <c r="C11" s="491" t="s">
        <v>402</v>
      </c>
      <c r="D11" s="491" t="s">
        <v>403</v>
      </c>
      <c r="E11" s="491" t="s">
        <v>404</v>
      </c>
      <c r="F11" s="491" t="s">
        <v>405</v>
      </c>
      <c r="G11" s="491" t="s">
        <v>404</v>
      </c>
      <c r="H11" s="491" t="s">
        <v>94</v>
      </c>
      <c r="I11" s="490" t="s">
        <v>406</v>
      </c>
      <c r="J11" s="490" t="s">
        <v>406</v>
      </c>
      <c r="K11" s="490" t="s">
        <v>406</v>
      </c>
      <c r="L11" s="490" t="s">
        <v>406</v>
      </c>
      <c r="M11" s="490" t="s">
        <v>407</v>
      </c>
      <c r="N11" s="490" t="s">
        <v>406</v>
      </c>
      <c r="O11" s="490" t="s">
        <v>408</v>
      </c>
      <c r="P11" s="490" t="s">
        <v>408</v>
      </c>
      <c r="Q11" s="491" t="s">
        <v>409</v>
      </c>
      <c r="R11" s="491" t="s">
        <v>410</v>
      </c>
    </row>
    <row r="12" spans="1:18">
      <c r="A12" s="464"/>
      <c r="B12" s="464"/>
      <c r="C12" s="492" t="s">
        <v>411</v>
      </c>
      <c r="D12" s="492" t="s">
        <v>412</v>
      </c>
      <c r="E12" s="492" t="s">
        <v>412</v>
      </c>
      <c r="F12" s="492" t="s">
        <v>411</v>
      </c>
      <c r="G12" s="492" t="s">
        <v>411</v>
      </c>
      <c r="H12" s="492" t="s">
        <v>413</v>
      </c>
      <c r="I12" s="493" t="s">
        <v>414</v>
      </c>
      <c r="J12" s="493" t="s">
        <v>415</v>
      </c>
      <c r="K12" s="493" t="s">
        <v>416</v>
      </c>
      <c r="L12" s="493" t="s">
        <v>417</v>
      </c>
      <c r="M12" s="493" t="s">
        <v>418</v>
      </c>
      <c r="N12" s="493" t="s">
        <v>419</v>
      </c>
      <c r="O12" s="493" t="s">
        <v>420</v>
      </c>
      <c r="P12" s="493"/>
      <c r="Q12" s="492" t="s">
        <v>421</v>
      </c>
      <c r="R12" s="494"/>
    </row>
    <row r="13" spans="1:18">
      <c r="A13" s="126">
        <v>1</v>
      </c>
      <c r="B13" s="495" t="s">
        <v>422</v>
      </c>
      <c r="C13" s="496"/>
      <c r="D13" s="496"/>
      <c r="E13" s="496"/>
      <c r="F13" s="496"/>
      <c r="G13" s="496"/>
      <c r="H13" s="496"/>
      <c r="I13" s="497"/>
      <c r="J13" s="497"/>
      <c r="K13" s="497"/>
      <c r="L13" s="497"/>
      <c r="M13" s="497"/>
      <c r="N13" s="497"/>
      <c r="O13" s="497"/>
      <c r="P13" s="497"/>
      <c r="Q13" s="496"/>
      <c r="R13" s="496"/>
    </row>
    <row r="14" spans="1:18">
      <c r="A14" s="126">
        <f t="shared" ref="A14:A59" si="0">A13+1</f>
        <v>2</v>
      </c>
      <c r="B14" s="495" t="s">
        <v>423</v>
      </c>
      <c r="C14" s="496">
        <v>2005372296.2612319</v>
      </c>
      <c r="D14" s="496">
        <v>0</v>
      </c>
      <c r="E14" s="496">
        <v>0</v>
      </c>
      <c r="F14" s="496">
        <v>0</v>
      </c>
      <c r="G14" s="496">
        <v>0</v>
      </c>
      <c r="H14" s="496">
        <v>0</v>
      </c>
      <c r="I14" s="497"/>
      <c r="J14" s="497"/>
      <c r="K14" s="497"/>
      <c r="L14" s="497"/>
      <c r="M14" s="497"/>
      <c r="N14" s="497"/>
      <c r="O14" s="497"/>
      <c r="P14" s="497"/>
      <c r="Q14" s="496">
        <v>-719793390.96442294</v>
      </c>
      <c r="R14" s="496">
        <f>SUM(C14:Q14)</f>
        <v>1285578905.296809</v>
      </c>
    </row>
    <row r="15" spans="1:18">
      <c r="A15" s="126">
        <f t="shared" si="0"/>
        <v>3</v>
      </c>
      <c r="B15" s="495" t="s">
        <v>424</v>
      </c>
      <c r="C15" s="498">
        <v>327360.15999999898</v>
      </c>
      <c r="D15" s="498">
        <v>0</v>
      </c>
      <c r="E15" s="498">
        <v>0</v>
      </c>
      <c r="F15" s="498"/>
      <c r="G15" s="498">
        <v>0</v>
      </c>
      <c r="H15" s="498"/>
      <c r="I15" s="499"/>
      <c r="J15" s="499"/>
      <c r="K15" s="499"/>
      <c r="L15" s="499"/>
      <c r="M15" s="499"/>
      <c r="N15" s="499"/>
      <c r="O15" s="499"/>
      <c r="P15" s="499"/>
      <c r="Q15" s="498"/>
      <c r="R15" s="498">
        <f>SUM(C15:Q15)</f>
        <v>327360.15999999898</v>
      </c>
    </row>
    <row r="16" spans="1:18">
      <c r="A16" s="126">
        <f t="shared" si="0"/>
        <v>4</v>
      </c>
      <c r="B16" s="495" t="s">
        <v>425</v>
      </c>
      <c r="C16" s="498">
        <v>155333122.24000001</v>
      </c>
      <c r="D16" s="498">
        <v>0</v>
      </c>
      <c r="E16" s="498">
        <v>0</v>
      </c>
      <c r="F16" s="498"/>
      <c r="G16" s="498">
        <v>0</v>
      </c>
      <c r="H16" s="498"/>
      <c r="I16" s="499"/>
      <c r="J16" s="499"/>
      <c r="K16" s="499"/>
      <c r="L16" s="499"/>
      <c r="M16" s="499"/>
      <c r="N16" s="499"/>
      <c r="O16" s="499"/>
      <c r="P16" s="499"/>
      <c r="Q16" s="498">
        <f>-C16</f>
        <v>-155333122.24000001</v>
      </c>
      <c r="R16" s="498">
        <f>SUM(C16:Q16)</f>
        <v>0</v>
      </c>
    </row>
    <row r="17" spans="1:18">
      <c r="A17" s="126">
        <f t="shared" si="0"/>
        <v>5</v>
      </c>
      <c r="B17" s="495" t="s">
        <v>426</v>
      </c>
      <c r="C17" s="498">
        <v>139803179</v>
      </c>
      <c r="D17" s="498">
        <v>0</v>
      </c>
      <c r="E17" s="498">
        <v>0</v>
      </c>
      <c r="F17" s="498"/>
      <c r="G17" s="498">
        <v>0</v>
      </c>
      <c r="H17" s="498">
        <v>-18227053.410000004</v>
      </c>
      <c r="I17" s="499"/>
      <c r="J17" s="499"/>
      <c r="K17" s="499"/>
      <c r="L17" s="499"/>
      <c r="M17" s="499"/>
      <c r="N17" s="499"/>
      <c r="O17" s="499"/>
      <c r="P17" s="499"/>
      <c r="Q17" s="498">
        <v>-69470811.979999989</v>
      </c>
      <c r="R17" s="498">
        <f>SUM(C17:Q17)</f>
        <v>52105313.610000014</v>
      </c>
    </row>
    <row r="18" spans="1:18">
      <c r="A18" s="126">
        <f t="shared" si="0"/>
        <v>6</v>
      </c>
      <c r="B18" s="495" t="s">
        <v>427</v>
      </c>
      <c r="C18" s="500">
        <f>SUM(C14:C17)</f>
        <v>2300835957.661232</v>
      </c>
      <c r="D18" s="500">
        <f t="shared" ref="D18:Q18" si="1">SUM(D14:D17)</f>
        <v>0</v>
      </c>
      <c r="E18" s="500">
        <f t="shared" si="1"/>
        <v>0</v>
      </c>
      <c r="F18" s="500">
        <f t="shared" si="1"/>
        <v>0</v>
      </c>
      <c r="G18" s="500">
        <f t="shared" si="1"/>
        <v>0</v>
      </c>
      <c r="H18" s="500">
        <f t="shared" si="1"/>
        <v>-18227053.410000004</v>
      </c>
      <c r="I18" s="501">
        <f t="shared" si="1"/>
        <v>0</v>
      </c>
      <c r="J18" s="501">
        <f t="shared" si="1"/>
        <v>0</v>
      </c>
      <c r="K18" s="501">
        <f t="shared" si="1"/>
        <v>0</v>
      </c>
      <c r="L18" s="501">
        <f t="shared" si="1"/>
        <v>0</v>
      </c>
      <c r="M18" s="501">
        <f t="shared" si="1"/>
        <v>0</v>
      </c>
      <c r="N18" s="501">
        <f t="shared" si="1"/>
        <v>0</v>
      </c>
      <c r="O18" s="501">
        <f t="shared" si="1"/>
        <v>0</v>
      </c>
      <c r="P18" s="501"/>
      <c r="Q18" s="500">
        <f t="shared" si="1"/>
        <v>-944597325.18442297</v>
      </c>
      <c r="R18" s="500">
        <f>SUM(R14:R17)</f>
        <v>1338011579.0668092</v>
      </c>
    </row>
    <row r="19" spans="1:18">
      <c r="A19" s="126">
        <f t="shared" si="0"/>
        <v>7</v>
      </c>
      <c r="B19" s="502"/>
      <c r="C19" s="498"/>
      <c r="D19" s="498"/>
      <c r="E19" s="498"/>
      <c r="F19" s="498"/>
      <c r="G19" s="498"/>
      <c r="H19" s="498"/>
      <c r="I19" s="499"/>
      <c r="J19" s="499"/>
      <c r="K19" s="499"/>
      <c r="L19" s="499"/>
      <c r="M19" s="499"/>
      <c r="N19" s="499"/>
      <c r="O19" s="499"/>
      <c r="P19" s="499"/>
      <c r="Q19" s="498"/>
      <c r="R19" s="498"/>
    </row>
    <row r="20" spans="1:18">
      <c r="A20" s="126">
        <f t="shared" si="0"/>
        <v>8</v>
      </c>
      <c r="B20" s="495" t="s">
        <v>428</v>
      </c>
      <c r="C20" s="498"/>
      <c r="D20" s="498"/>
      <c r="E20" s="498"/>
      <c r="F20" s="498"/>
      <c r="G20" s="498"/>
      <c r="H20" s="498"/>
      <c r="I20" s="499"/>
      <c r="J20" s="499"/>
      <c r="K20" s="499"/>
      <c r="L20" s="499"/>
      <c r="M20" s="499"/>
      <c r="N20" s="499"/>
      <c r="O20" s="499"/>
      <c r="P20" s="499"/>
      <c r="Q20" s="498"/>
      <c r="R20" s="498"/>
    </row>
    <row r="21" spans="1:18">
      <c r="A21" s="126">
        <f t="shared" si="0"/>
        <v>9</v>
      </c>
      <c r="B21" s="503"/>
      <c r="C21" s="498"/>
      <c r="D21" s="498"/>
      <c r="E21" s="498"/>
      <c r="F21" s="498"/>
      <c r="G21" s="498"/>
      <c r="H21" s="498"/>
      <c r="I21" s="499"/>
      <c r="J21" s="499"/>
      <c r="K21" s="499"/>
      <c r="L21" s="499"/>
      <c r="M21" s="499"/>
      <c r="N21" s="499"/>
      <c r="O21" s="499"/>
      <c r="P21" s="499"/>
      <c r="Q21" s="498"/>
      <c r="R21" s="498"/>
    </row>
    <row r="22" spans="1:18">
      <c r="A22" s="126">
        <f t="shared" si="0"/>
        <v>10</v>
      </c>
      <c r="B22" s="495" t="s">
        <v>429</v>
      </c>
      <c r="C22" s="498"/>
      <c r="D22" s="498"/>
      <c r="E22" s="498"/>
      <c r="F22" s="498"/>
      <c r="G22" s="498"/>
      <c r="H22" s="498"/>
      <c r="I22" s="499"/>
      <c r="J22" s="499"/>
      <c r="K22" s="499"/>
      <c r="L22" s="499"/>
      <c r="M22" s="499"/>
      <c r="N22" s="499"/>
      <c r="O22" s="499"/>
      <c r="P22" s="499"/>
      <c r="Q22" s="498"/>
      <c r="R22" s="498"/>
    </row>
    <row r="23" spans="1:18">
      <c r="A23" s="126">
        <f t="shared" si="0"/>
        <v>11</v>
      </c>
      <c r="B23" s="495" t="s">
        <v>430</v>
      </c>
      <c r="C23" s="498">
        <v>205237492.64999998</v>
      </c>
      <c r="D23" s="498">
        <v>0</v>
      </c>
      <c r="E23" s="498">
        <v>0</v>
      </c>
      <c r="F23" s="498"/>
      <c r="G23" s="498">
        <v>0</v>
      </c>
      <c r="H23" s="498"/>
      <c r="I23" s="499"/>
      <c r="J23" s="499"/>
      <c r="K23" s="499"/>
      <c r="L23" s="499"/>
      <c r="M23" s="499"/>
      <c r="N23" s="499"/>
      <c r="O23" s="499"/>
      <c r="P23" s="499"/>
      <c r="Q23" s="498">
        <f>-C23</f>
        <v>-205237492.64999998</v>
      </c>
      <c r="R23" s="498">
        <f>SUM(C23:Q23)</f>
        <v>0</v>
      </c>
    </row>
    <row r="24" spans="1:18">
      <c r="A24" s="126">
        <f t="shared" si="0"/>
        <v>12</v>
      </c>
      <c r="B24" s="495" t="s">
        <v>431</v>
      </c>
      <c r="C24" s="498">
        <v>600379885.24010801</v>
      </c>
      <c r="D24" s="498">
        <v>0</v>
      </c>
      <c r="E24" s="498">
        <v>0</v>
      </c>
      <c r="F24" s="498"/>
      <c r="G24" s="498">
        <v>0</v>
      </c>
      <c r="H24" s="498"/>
      <c r="I24" s="499"/>
      <c r="J24" s="499"/>
      <c r="K24" s="499"/>
      <c r="L24" s="499"/>
      <c r="M24" s="499"/>
      <c r="N24" s="499"/>
      <c r="O24" s="499"/>
      <c r="P24" s="499"/>
      <c r="Q24" s="498">
        <f>-C24</f>
        <v>-600379885.24010801</v>
      </c>
      <c r="R24" s="498">
        <f>SUM(C24:Q24)</f>
        <v>0</v>
      </c>
    </row>
    <row r="25" spans="1:18">
      <c r="A25" s="126">
        <f t="shared" si="0"/>
        <v>13</v>
      </c>
      <c r="B25" s="495" t="s">
        <v>432</v>
      </c>
      <c r="C25" s="498">
        <v>115807777.5999999</v>
      </c>
      <c r="D25" s="498">
        <v>0</v>
      </c>
      <c r="E25" s="498">
        <v>0</v>
      </c>
      <c r="F25" s="498"/>
      <c r="G25" s="498">
        <v>0</v>
      </c>
      <c r="H25" s="498"/>
      <c r="I25" s="499"/>
      <c r="J25" s="499"/>
      <c r="K25" s="499"/>
      <c r="L25" s="499"/>
      <c r="M25" s="499"/>
      <c r="N25" s="499"/>
      <c r="O25" s="499"/>
      <c r="P25" s="499"/>
      <c r="Q25" s="498">
        <f>-C25</f>
        <v>-115807777.5999999</v>
      </c>
      <c r="R25" s="498">
        <f>SUM(C25:Q25)</f>
        <v>0</v>
      </c>
    </row>
    <row r="26" spans="1:18">
      <c r="A26" s="126">
        <f t="shared" si="0"/>
        <v>14</v>
      </c>
      <c r="B26" s="503" t="s">
        <v>433</v>
      </c>
      <c r="C26" s="498">
        <v>0</v>
      </c>
      <c r="D26" s="498">
        <v>0</v>
      </c>
      <c r="E26" s="498">
        <v>0</v>
      </c>
      <c r="F26" s="498"/>
      <c r="G26" s="498">
        <v>0</v>
      </c>
      <c r="H26" s="498"/>
      <c r="I26" s="499"/>
      <c r="J26" s="499"/>
      <c r="K26" s="499"/>
      <c r="L26" s="499"/>
      <c r="M26" s="499"/>
      <c r="N26" s="499"/>
      <c r="O26" s="499"/>
      <c r="P26" s="499"/>
      <c r="Q26" s="498"/>
      <c r="R26" s="498">
        <f>SUM(C26:Q26)</f>
        <v>0</v>
      </c>
    </row>
    <row r="27" spans="1:18">
      <c r="A27" s="126">
        <f t="shared" si="0"/>
        <v>15</v>
      </c>
      <c r="B27" s="495" t="s">
        <v>434</v>
      </c>
      <c r="C27" s="500">
        <f>SUM(C23:C26)</f>
        <v>921425155.49010789</v>
      </c>
      <c r="D27" s="500">
        <f t="shared" ref="D27:R27" si="2">SUM(D23:D26)</f>
        <v>0</v>
      </c>
      <c r="E27" s="500">
        <f t="shared" si="2"/>
        <v>0</v>
      </c>
      <c r="F27" s="500">
        <f t="shared" si="2"/>
        <v>0</v>
      </c>
      <c r="G27" s="500">
        <f t="shared" si="2"/>
        <v>0</v>
      </c>
      <c r="H27" s="500">
        <f t="shared" si="2"/>
        <v>0</v>
      </c>
      <c r="I27" s="504">
        <f t="shared" si="2"/>
        <v>0</v>
      </c>
      <c r="J27" s="504">
        <f t="shared" si="2"/>
        <v>0</v>
      </c>
      <c r="K27" s="504">
        <f t="shared" si="2"/>
        <v>0</v>
      </c>
      <c r="L27" s="504">
        <f t="shared" si="2"/>
        <v>0</v>
      </c>
      <c r="M27" s="504">
        <f t="shared" si="2"/>
        <v>0</v>
      </c>
      <c r="N27" s="504">
        <f t="shared" si="2"/>
        <v>0</v>
      </c>
      <c r="O27" s="504">
        <f t="shared" si="2"/>
        <v>0</v>
      </c>
      <c r="P27" s="504"/>
      <c r="Q27" s="500">
        <f t="shared" si="2"/>
        <v>-921425155.49010789</v>
      </c>
      <c r="R27" s="500">
        <f t="shared" si="2"/>
        <v>0</v>
      </c>
    </row>
    <row r="28" spans="1:18">
      <c r="A28" s="126">
        <f t="shared" si="0"/>
        <v>16</v>
      </c>
      <c r="B28" s="495"/>
      <c r="C28" s="498"/>
      <c r="D28" s="498"/>
      <c r="E28" s="498"/>
      <c r="F28" s="498"/>
      <c r="G28" s="498"/>
      <c r="H28" s="498"/>
      <c r="I28" s="505"/>
      <c r="J28" s="505"/>
      <c r="K28" s="505"/>
      <c r="L28" s="505"/>
      <c r="M28" s="505"/>
      <c r="N28" s="505"/>
      <c r="O28" s="505"/>
      <c r="P28" s="505"/>
      <c r="Q28" s="498"/>
      <c r="R28" s="498"/>
    </row>
    <row r="29" spans="1:18">
      <c r="A29" s="126">
        <f t="shared" si="0"/>
        <v>17</v>
      </c>
      <c r="B29" s="506" t="s">
        <v>435</v>
      </c>
      <c r="C29" s="498">
        <v>127132037.69018357</v>
      </c>
      <c r="D29" s="498">
        <v>0</v>
      </c>
      <c r="E29" s="498">
        <v>0</v>
      </c>
      <c r="F29" s="498"/>
      <c r="G29" s="498">
        <v>0</v>
      </c>
      <c r="H29" s="498"/>
      <c r="I29" s="505"/>
      <c r="J29" s="505"/>
      <c r="K29" s="505"/>
      <c r="L29" s="505"/>
      <c r="M29" s="505"/>
      <c r="N29" s="505"/>
      <c r="O29" s="505"/>
      <c r="P29" s="505"/>
      <c r="Q29" s="498"/>
      <c r="R29" s="498">
        <f t="shared" ref="R29:R43" si="3">SUM(C29:Q29)</f>
        <v>127132037.69018357</v>
      </c>
    </row>
    <row r="30" spans="1:18">
      <c r="A30" s="126">
        <f t="shared" si="0"/>
        <v>18</v>
      </c>
      <c r="B30" s="495" t="s">
        <v>436</v>
      </c>
      <c r="C30" s="498">
        <v>24319869.025746707</v>
      </c>
      <c r="D30" s="498">
        <v>0</v>
      </c>
      <c r="E30" s="498">
        <v>0</v>
      </c>
      <c r="F30" s="498"/>
      <c r="G30" s="498">
        <v>0</v>
      </c>
      <c r="H30" s="498"/>
      <c r="I30" s="505"/>
      <c r="J30" s="505"/>
      <c r="K30" s="505"/>
      <c r="L30" s="505"/>
      <c r="M30" s="505"/>
      <c r="N30" s="505"/>
      <c r="O30" s="505"/>
      <c r="P30" s="505"/>
      <c r="Q30" s="498"/>
      <c r="R30" s="498">
        <f t="shared" si="3"/>
        <v>24319869.025746707</v>
      </c>
    </row>
    <row r="31" spans="1:18">
      <c r="A31" s="126">
        <f t="shared" si="0"/>
        <v>19</v>
      </c>
      <c r="B31" s="495" t="s">
        <v>437</v>
      </c>
      <c r="C31" s="498">
        <v>83321444.144423828</v>
      </c>
      <c r="D31" s="498">
        <v>0</v>
      </c>
      <c r="E31" s="498">
        <v>0</v>
      </c>
      <c r="F31" s="498"/>
      <c r="G31" s="498">
        <v>0</v>
      </c>
      <c r="H31" s="498"/>
      <c r="I31" s="505"/>
      <c r="J31" s="505"/>
      <c r="K31" s="505"/>
      <c r="L31" s="505"/>
      <c r="M31" s="505"/>
      <c r="N31" s="505"/>
      <c r="O31" s="505"/>
      <c r="P31" s="505"/>
      <c r="Q31" s="498"/>
      <c r="R31" s="498">
        <f t="shared" si="3"/>
        <v>83321444.144423828</v>
      </c>
    </row>
    <row r="32" spans="1:18">
      <c r="A32" s="126">
        <f t="shared" si="0"/>
        <v>20</v>
      </c>
      <c r="B32" s="495" t="s">
        <v>438</v>
      </c>
      <c r="C32" s="498">
        <v>52414250.488585532</v>
      </c>
      <c r="D32" s="498">
        <v>0</v>
      </c>
      <c r="E32" s="498">
        <v>0</v>
      </c>
      <c r="F32" s="498"/>
      <c r="G32" s="498">
        <v>0</v>
      </c>
      <c r="H32" s="498">
        <v>-154547.18586339004</v>
      </c>
      <c r="I32" s="505"/>
      <c r="J32" s="505"/>
      <c r="K32" s="505"/>
      <c r="L32" s="505"/>
      <c r="M32" s="505"/>
      <c r="N32" s="505"/>
      <c r="O32" s="505"/>
      <c r="P32" s="505"/>
      <c r="Q32" s="498">
        <f>$Q$62*Q14</f>
        <v>-6103128.1619873429</v>
      </c>
      <c r="R32" s="498">
        <f t="shared" si="3"/>
        <v>46156575.140734799</v>
      </c>
    </row>
    <row r="33" spans="1:18">
      <c r="A33" s="126">
        <f t="shared" si="0"/>
        <v>21</v>
      </c>
      <c r="B33" s="495" t="s">
        <v>439</v>
      </c>
      <c r="C33" s="498">
        <v>4015681.2075902633</v>
      </c>
      <c r="D33" s="498">
        <v>0</v>
      </c>
      <c r="E33" s="498">
        <v>0</v>
      </c>
      <c r="F33" s="498"/>
      <c r="G33" s="498">
        <v>0</v>
      </c>
      <c r="H33" s="498"/>
      <c r="I33" s="505"/>
      <c r="J33" s="505"/>
      <c r="K33" s="505"/>
      <c r="L33" s="505"/>
      <c r="M33" s="505"/>
      <c r="N33" s="505"/>
      <c r="O33" s="505"/>
      <c r="P33" s="505"/>
      <c r="Q33" s="498"/>
      <c r="R33" s="498">
        <f t="shared" si="3"/>
        <v>4015681.2075902633</v>
      </c>
    </row>
    <row r="34" spans="1:18">
      <c r="A34" s="126">
        <f t="shared" si="0"/>
        <v>22</v>
      </c>
      <c r="B34" s="495" t="s">
        <v>440</v>
      </c>
      <c r="C34" s="498">
        <v>0</v>
      </c>
      <c r="D34" s="498">
        <v>0</v>
      </c>
      <c r="E34" s="498">
        <v>0</v>
      </c>
      <c r="F34" s="498"/>
      <c r="G34" s="498">
        <v>0</v>
      </c>
      <c r="H34" s="498"/>
      <c r="I34" s="505"/>
      <c r="J34" s="505"/>
      <c r="K34" s="505"/>
      <c r="L34" s="505"/>
      <c r="M34" s="505"/>
      <c r="N34" s="505"/>
      <c r="O34" s="505"/>
      <c r="P34" s="505"/>
      <c r="Q34" s="498"/>
      <c r="R34" s="498">
        <f t="shared" si="3"/>
        <v>0</v>
      </c>
    </row>
    <row r="35" spans="1:18">
      <c r="A35" s="126">
        <f t="shared" si="0"/>
        <v>23</v>
      </c>
      <c r="B35" s="495" t="s">
        <v>441</v>
      </c>
      <c r="C35" s="498">
        <v>125575260.06089959</v>
      </c>
      <c r="D35" s="498">
        <v>0</v>
      </c>
      <c r="E35" s="498">
        <v>0</v>
      </c>
      <c r="F35" s="498"/>
      <c r="G35" s="498">
        <v>0</v>
      </c>
      <c r="H35" s="498">
        <v>-36454.106820000008</v>
      </c>
      <c r="I35" s="505"/>
      <c r="J35" s="505"/>
      <c r="K35" s="505"/>
      <c r="L35" s="505"/>
      <c r="M35" s="505"/>
      <c r="N35" s="505"/>
      <c r="O35" s="505"/>
      <c r="P35" s="505"/>
      <c r="Q35" s="498">
        <f>Q14*Q63</f>
        <v>-1439586.7819288459</v>
      </c>
      <c r="R35" s="498">
        <f t="shared" si="3"/>
        <v>124099219.17215073</v>
      </c>
    </row>
    <row r="36" spans="1:18">
      <c r="A36" s="126">
        <f t="shared" si="0"/>
        <v>24</v>
      </c>
      <c r="B36" s="495" t="s">
        <v>404</v>
      </c>
      <c r="C36" s="498">
        <v>344763758.72410965</v>
      </c>
      <c r="D36" s="498">
        <v>0</v>
      </c>
      <c r="E36" s="498">
        <v>-5699417.5924432306</v>
      </c>
      <c r="F36" s="498"/>
      <c r="G36" s="498">
        <v>2348854.8283335716</v>
      </c>
      <c r="H36" s="498"/>
      <c r="I36" s="505"/>
      <c r="J36" s="505"/>
      <c r="K36" s="505"/>
      <c r="L36" s="505"/>
      <c r="M36" s="505"/>
      <c r="N36" s="505"/>
      <c r="O36" s="505"/>
      <c r="P36" s="505">
        <v>-57000</v>
      </c>
      <c r="Q36" s="498"/>
      <c r="R36" s="505">
        <f t="shared" si="3"/>
        <v>341356195.95999998</v>
      </c>
    </row>
    <row r="37" spans="1:18">
      <c r="A37" s="126">
        <f t="shared" si="0"/>
        <v>25</v>
      </c>
      <c r="B37" s="495" t="s">
        <v>406</v>
      </c>
      <c r="C37" s="498">
        <v>90992215.757837966</v>
      </c>
      <c r="D37" s="498">
        <v>0</v>
      </c>
      <c r="E37" s="498">
        <v>-15699257.697837964</v>
      </c>
      <c r="F37" s="498"/>
      <c r="G37" s="498">
        <v>0</v>
      </c>
      <c r="H37" s="498"/>
      <c r="I37" s="505"/>
      <c r="J37" s="505"/>
      <c r="K37" s="505"/>
      <c r="L37" s="505"/>
      <c r="M37" s="505"/>
      <c r="N37" s="505"/>
      <c r="O37" s="505"/>
      <c r="P37" s="505"/>
      <c r="Q37" s="498"/>
      <c r="R37" s="498">
        <f t="shared" si="3"/>
        <v>75292958.060000002</v>
      </c>
    </row>
    <row r="38" spans="1:18">
      <c r="A38" s="126">
        <f t="shared" si="0"/>
        <v>26</v>
      </c>
      <c r="B38" s="506" t="s">
        <v>442</v>
      </c>
      <c r="C38" s="498">
        <v>35645161.039999902</v>
      </c>
      <c r="D38" s="498">
        <v>0</v>
      </c>
      <c r="E38" s="498">
        <v>0</v>
      </c>
      <c r="F38" s="498"/>
      <c r="G38" s="498">
        <v>0</v>
      </c>
      <c r="H38" s="498"/>
      <c r="I38" s="505"/>
      <c r="J38" s="505"/>
      <c r="K38" s="505"/>
      <c r="L38" s="505"/>
      <c r="M38" s="505"/>
      <c r="N38" s="505">
        <v>13521271.800000004</v>
      </c>
      <c r="O38" s="505">
        <v>-6016033.5165937655</v>
      </c>
      <c r="P38" s="505"/>
      <c r="Q38" s="498"/>
      <c r="R38" s="505">
        <f t="shared" si="3"/>
        <v>43150399.323406145</v>
      </c>
    </row>
    <row r="39" spans="1:18">
      <c r="A39" s="126">
        <f t="shared" si="0"/>
        <v>27</v>
      </c>
      <c r="B39" s="495" t="s">
        <v>443</v>
      </c>
      <c r="C39" s="498">
        <v>9800224.150000006</v>
      </c>
      <c r="D39" s="498">
        <v>0</v>
      </c>
      <c r="E39" s="498">
        <v>0</v>
      </c>
      <c r="F39" s="498"/>
      <c r="G39" s="498">
        <v>0</v>
      </c>
      <c r="H39" s="498"/>
      <c r="I39" s="505">
        <v>-3533963.9933333327</v>
      </c>
      <c r="J39" s="505">
        <v>152047.66032121028</v>
      </c>
      <c r="K39" s="505">
        <v>4868445.0880221995</v>
      </c>
      <c r="L39" s="505">
        <v>7034671.9484617077</v>
      </c>
      <c r="M39" s="505"/>
      <c r="N39" s="505"/>
      <c r="O39" s="505">
        <v>-5503100.002442643</v>
      </c>
      <c r="P39" s="505"/>
      <c r="Q39" s="498"/>
      <c r="R39" s="505">
        <f t="shared" si="3"/>
        <v>12818324.85102915</v>
      </c>
    </row>
    <row r="40" spans="1:18">
      <c r="A40" s="126">
        <f t="shared" si="0"/>
        <v>28</v>
      </c>
      <c r="B40" s="503" t="s">
        <v>444</v>
      </c>
      <c r="C40" s="498">
        <v>0</v>
      </c>
      <c r="D40" s="498">
        <v>0</v>
      </c>
      <c r="E40" s="498">
        <v>0</v>
      </c>
      <c r="F40" s="498"/>
      <c r="G40" s="498">
        <v>0</v>
      </c>
      <c r="H40" s="498"/>
      <c r="I40" s="505"/>
      <c r="J40" s="505"/>
      <c r="K40" s="505"/>
      <c r="L40" s="505"/>
      <c r="M40" s="505"/>
      <c r="N40" s="505"/>
      <c r="O40" s="505"/>
      <c r="P40" s="505"/>
      <c r="Q40" s="498"/>
      <c r="R40" s="498">
        <f t="shared" si="3"/>
        <v>0</v>
      </c>
    </row>
    <row r="41" spans="1:18">
      <c r="A41" s="126">
        <f t="shared" si="0"/>
        <v>29</v>
      </c>
      <c r="B41" s="495" t="s">
        <v>445</v>
      </c>
      <c r="C41" s="498">
        <v>87770514.78637135</v>
      </c>
      <c r="D41" s="498">
        <v>0</v>
      </c>
      <c r="E41" s="498">
        <v>0</v>
      </c>
      <c r="F41" s="498"/>
      <c r="G41" s="498">
        <v>0</v>
      </c>
      <c r="H41" s="498">
        <v>-700028.21326446021</v>
      </c>
      <c r="I41" s="505"/>
      <c r="J41" s="505"/>
      <c r="K41" s="505"/>
      <c r="L41" s="505"/>
      <c r="M41" s="505"/>
      <c r="N41" s="505"/>
      <c r="O41" s="505"/>
      <c r="P41" s="505"/>
      <c r="Q41" s="498">
        <v>-29077730.348379631</v>
      </c>
      <c r="R41" s="498">
        <f t="shared" si="3"/>
        <v>57992756.224727258</v>
      </c>
    </row>
    <row r="42" spans="1:18">
      <c r="A42" s="126">
        <f t="shared" si="0"/>
        <v>30</v>
      </c>
      <c r="B42" s="495" t="s">
        <v>446</v>
      </c>
      <c r="C42" s="505">
        <v>83258508.951410413</v>
      </c>
      <c r="D42" s="498">
        <v>0</v>
      </c>
      <c r="E42" s="498">
        <v>4493721.8109590504</v>
      </c>
      <c r="F42" s="498"/>
      <c r="G42" s="498">
        <v>-680428.34983163839</v>
      </c>
      <c r="H42" s="498">
        <f>SUM(H18,-SUM(H32:H41))*0.21</f>
        <v>-3640565.0198509521</v>
      </c>
      <c r="I42" s="505">
        <v>742132.43859999988</v>
      </c>
      <c r="J42" s="505">
        <v>-31930.008667454156</v>
      </c>
      <c r="K42" s="505">
        <f>-K39*0.21</f>
        <v>-1022373.4684846619</v>
      </c>
      <c r="L42" s="505">
        <f>-L39*0.21</f>
        <v>-1477281.1091769584</v>
      </c>
      <c r="M42" s="505" t="s">
        <v>447</v>
      </c>
      <c r="N42" s="505">
        <v>-2839467.0780000007</v>
      </c>
      <c r="O42" s="505">
        <v>2419018.0389976455</v>
      </c>
      <c r="P42" s="505">
        <v>11970</v>
      </c>
      <c r="Q42" s="498">
        <f>SUM(Q18-SUM(Q27:Q41))*Q65</f>
        <v>2824137.875575955</v>
      </c>
      <c r="R42" s="505">
        <f t="shared" si="3"/>
        <v>84057444.08153142</v>
      </c>
    </row>
    <row r="43" spans="1:18">
      <c r="A43" s="126">
        <f t="shared" si="0"/>
        <v>31</v>
      </c>
      <c r="B43" s="503" t="s">
        <v>448</v>
      </c>
      <c r="C43" s="498">
        <v>-51808800.905295342</v>
      </c>
      <c r="D43" s="498">
        <v>0</v>
      </c>
      <c r="E43" s="498">
        <v>0</v>
      </c>
      <c r="F43" s="498"/>
      <c r="G43" s="498">
        <v>0</v>
      </c>
      <c r="H43" s="498"/>
      <c r="I43" s="505"/>
      <c r="J43" s="505"/>
      <c r="K43" s="505"/>
      <c r="L43" s="505"/>
      <c r="M43" s="505" t="s">
        <v>447</v>
      </c>
      <c r="N43" s="505"/>
      <c r="O43" s="505"/>
      <c r="P43" s="505"/>
      <c r="Q43" s="498"/>
      <c r="R43" s="498">
        <f t="shared" si="3"/>
        <v>-51808800.905295342</v>
      </c>
    </row>
    <row r="44" spans="1:18">
      <c r="A44" s="126">
        <f t="shared" si="0"/>
        <v>32</v>
      </c>
      <c r="B44" s="495" t="s">
        <v>449</v>
      </c>
      <c r="C44" s="500">
        <f t="shared" ref="C44:R44" si="4">SUM(C27:C43)</f>
        <v>1938625280.6119714</v>
      </c>
      <c r="D44" s="500">
        <f t="shared" si="4"/>
        <v>0</v>
      </c>
      <c r="E44" s="500">
        <f t="shared" si="4"/>
        <v>-16904953.479322143</v>
      </c>
      <c r="F44" s="500">
        <f t="shared" si="4"/>
        <v>0</v>
      </c>
      <c r="G44" s="500">
        <f t="shared" si="4"/>
        <v>1668426.4785019332</v>
      </c>
      <c r="H44" s="500">
        <f t="shared" si="4"/>
        <v>-4531594.5257988023</v>
      </c>
      <c r="I44" s="504">
        <f t="shared" ref="I44:P44" si="5">SUM(I27:I43)</f>
        <v>-2791831.5547333327</v>
      </c>
      <c r="J44" s="504">
        <f t="shared" si="5"/>
        <v>120117.65165375613</v>
      </c>
      <c r="K44" s="504">
        <f t="shared" si="5"/>
        <v>3846071.6195375375</v>
      </c>
      <c r="L44" s="504">
        <f t="shared" si="5"/>
        <v>5557390.8392847497</v>
      </c>
      <c r="M44" s="504">
        <f t="shared" si="5"/>
        <v>0</v>
      </c>
      <c r="N44" s="504">
        <f t="shared" si="5"/>
        <v>10681804.722000003</v>
      </c>
      <c r="O44" s="504">
        <f t="shared" si="5"/>
        <v>-9100115.4800387621</v>
      </c>
      <c r="P44" s="504">
        <f t="shared" si="5"/>
        <v>-45030</v>
      </c>
      <c r="Q44" s="500">
        <f t="shared" si="4"/>
        <v>-955221462.90682781</v>
      </c>
      <c r="R44" s="504">
        <f t="shared" si="4"/>
        <v>971904103.97622836</v>
      </c>
    </row>
    <row r="45" spans="1:18">
      <c r="A45" s="126">
        <f t="shared" si="0"/>
        <v>33</v>
      </c>
      <c r="B45" s="503"/>
      <c r="C45" s="500"/>
      <c r="D45" s="500"/>
      <c r="E45" s="500"/>
      <c r="F45" s="500"/>
      <c r="G45" s="500"/>
      <c r="H45" s="500"/>
      <c r="I45" s="504"/>
      <c r="J45" s="504"/>
      <c r="K45" s="504"/>
      <c r="L45" s="504"/>
      <c r="M45" s="504"/>
      <c r="N45" s="504"/>
      <c r="O45" s="504"/>
      <c r="P45" s="504"/>
      <c r="Q45" s="500"/>
      <c r="R45" s="500"/>
    </row>
    <row r="46" spans="1:18" ht="15.75" thickBot="1">
      <c r="A46" s="126">
        <f t="shared" si="0"/>
        <v>34</v>
      </c>
      <c r="B46" s="503" t="s">
        <v>450</v>
      </c>
      <c r="C46" s="507">
        <f t="shared" ref="C46:R46" si="6">C18-C44</f>
        <v>362210677.04926062</v>
      </c>
      <c r="D46" s="508">
        <f t="shared" si="6"/>
        <v>0</v>
      </c>
      <c r="E46" s="508">
        <f t="shared" si="6"/>
        <v>16904953.479322143</v>
      </c>
      <c r="F46" s="508">
        <f t="shared" si="6"/>
        <v>0</v>
      </c>
      <c r="G46" s="508">
        <f t="shared" si="6"/>
        <v>-1668426.4785019332</v>
      </c>
      <c r="H46" s="508">
        <f t="shared" si="6"/>
        <v>-13695458.884201203</v>
      </c>
      <c r="I46" s="507">
        <f t="shared" si="6"/>
        <v>2791831.5547333327</v>
      </c>
      <c r="J46" s="507">
        <f t="shared" si="6"/>
        <v>-120117.65165375613</v>
      </c>
      <c r="K46" s="507">
        <f t="shared" si="6"/>
        <v>-3846071.6195375375</v>
      </c>
      <c r="L46" s="507">
        <f t="shared" si="6"/>
        <v>-5557390.8392847497</v>
      </c>
      <c r="M46" s="507">
        <f t="shared" si="6"/>
        <v>0</v>
      </c>
      <c r="N46" s="507">
        <f t="shared" si="6"/>
        <v>-10681804.722000003</v>
      </c>
      <c r="O46" s="507">
        <f t="shared" si="6"/>
        <v>9100115.4800387621</v>
      </c>
      <c r="P46" s="507">
        <f t="shared" si="6"/>
        <v>45030</v>
      </c>
      <c r="Q46" s="508">
        <f t="shared" si="6"/>
        <v>10624137.722404838</v>
      </c>
      <c r="R46" s="507">
        <f t="shared" si="6"/>
        <v>366107475.09058082</v>
      </c>
    </row>
    <row r="47" spans="1:18" ht="15.75" thickTop="1">
      <c r="A47" s="126">
        <f t="shared" si="0"/>
        <v>35</v>
      </c>
      <c r="B47" s="503"/>
      <c r="C47" s="498"/>
      <c r="D47" s="498"/>
      <c r="E47" s="498"/>
      <c r="F47" s="498"/>
      <c r="G47" s="498"/>
      <c r="H47" s="498"/>
      <c r="I47" s="499"/>
      <c r="J47" s="499"/>
      <c r="K47" s="499"/>
      <c r="L47" s="499"/>
      <c r="M47" s="499"/>
      <c r="N47" s="499"/>
      <c r="O47" s="499"/>
      <c r="P47" s="499"/>
      <c r="Q47" s="498"/>
      <c r="R47" s="498"/>
    </row>
    <row r="48" spans="1:18">
      <c r="A48" s="126">
        <f t="shared" si="0"/>
        <v>36</v>
      </c>
      <c r="B48" s="495" t="s">
        <v>451</v>
      </c>
      <c r="C48" s="496">
        <f>C59</f>
        <v>5369774600.3851023</v>
      </c>
      <c r="D48" s="496">
        <f t="shared" ref="D48:Q48" si="7">D59</f>
        <v>-190746231.15314114</v>
      </c>
      <c r="E48" s="496">
        <f t="shared" si="7"/>
        <v>16904953.479322143</v>
      </c>
      <c r="F48" s="496">
        <f t="shared" si="7"/>
        <v>-71166.489999999991</v>
      </c>
      <c r="G48" s="496">
        <f t="shared" si="7"/>
        <v>11018406.688827798</v>
      </c>
      <c r="H48" s="496">
        <f t="shared" si="7"/>
        <v>0</v>
      </c>
      <c r="I48" s="496">
        <f t="shared" si="7"/>
        <v>0</v>
      </c>
      <c r="J48" s="496">
        <f t="shared" si="7"/>
        <v>0</v>
      </c>
      <c r="K48" s="509">
        <f t="shared" si="7"/>
        <v>7441899.5418886635</v>
      </c>
      <c r="L48" s="509">
        <f t="shared" si="7"/>
        <v>13313046.616167815</v>
      </c>
      <c r="M48" s="509">
        <f t="shared" si="7"/>
        <v>0</v>
      </c>
      <c r="N48" s="509">
        <f t="shared" si="7"/>
        <v>0</v>
      </c>
      <c r="O48" s="509">
        <f t="shared" si="7"/>
        <v>-23391891.903797138</v>
      </c>
      <c r="P48" s="496"/>
      <c r="Q48" s="496">
        <f t="shared" si="7"/>
        <v>0</v>
      </c>
      <c r="R48" s="509">
        <f>SUM(C48:Q48)</f>
        <v>5204243617.1643705</v>
      </c>
    </row>
    <row r="49" spans="1:18">
      <c r="A49" s="126">
        <f t="shared" si="0"/>
        <v>37</v>
      </c>
      <c r="B49" s="503"/>
      <c r="C49" s="498"/>
      <c r="D49" s="498"/>
      <c r="E49" s="498"/>
      <c r="F49" s="498"/>
      <c r="G49" s="498"/>
      <c r="H49" s="498"/>
      <c r="I49" s="499"/>
      <c r="J49" s="499"/>
      <c r="K49" s="499"/>
      <c r="L49" s="499"/>
      <c r="M49" s="499"/>
      <c r="N49" s="499"/>
      <c r="O49" s="499"/>
      <c r="P49" s="499"/>
      <c r="Q49" s="498"/>
      <c r="R49" s="498"/>
    </row>
    <row r="50" spans="1:18">
      <c r="A50" s="126">
        <f t="shared" si="0"/>
        <v>38</v>
      </c>
      <c r="B50" s="495" t="s">
        <v>452</v>
      </c>
      <c r="C50" s="510">
        <f>C46/C48</f>
        <v>6.7453609137203649E-2</v>
      </c>
      <c r="D50" s="510">
        <f>SUM($C46:D46)/SUM($C59:D59)-SUM($C50:C50)</f>
        <v>2.4843505003828981E-3</v>
      </c>
      <c r="E50" s="510">
        <f>SUM($C46:E46)/SUM($C59:E59)-SUM($C50:D50)</f>
        <v>3.0259540584338801E-3</v>
      </c>
      <c r="F50" s="510">
        <f>SUM($C46:F46)/SUM($C59:F59)-SUM($C50:E50)</f>
        <v>9.9936939784717183E-7</v>
      </c>
      <c r="G50" s="510">
        <f>SUM($C46:G46)/SUM($C59:G59)-SUM($C50:F50)</f>
        <v>-4.7483008968614293E-4</v>
      </c>
      <c r="H50" s="510">
        <f>SUM($C46:H46)/SUM($C59:H59)-SUM($C50:G50)</f>
        <v>-2.6302617697354785E-3</v>
      </c>
      <c r="I50" s="510">
        <f>SUM($C46:I46)/SUM($C59:I59)-SUM($C50:H50)</f>
        <v>5.3618121656567874E-4</v>
      </c>
      <c r="J50" s="510">
        <f>SUM($C46:J46)/SUM($C59:J59)-SUM($C50:I50)</f>
        <v>-2.3069023804653255E-5</v>
      </c>
      <c r="K50" s="510">
        <f>SUM($C46:K46)/SUM($C59:K59)-SUM($C50:J50)</f>
        <v>-8.3803407860284784E-4</v>
      </c>
      <c r="L50" s="510">
        <f>SUM($C46:L46)/SUM($C59:L59)-SUM($C50:K50)</f>
        <v>-1.2401614810631928E-3</v>
      </c>
      <c r="M50" s="510">
        <f>SUM($C46:M46)/SUM($C59:M59)-SUM($C50:J50)</f>
        <v>-2.0781955596660406E-3</v>
      </c>
      <c r="N50" s="510">
        <f>SUM($C46:N46)/SUM($C59:N59)-SUM($C50:M50)</f>
        <v>3.4861684633874512E-5</v>
      </c>
      <c r="O50" s="510">
        <f>SUM($C46:O46)/SUM($C59:O59)-SUM($C50:N50)</f>
        <v>2.0463802126626102E-3</v>
      </c>
      <c r="P50" s="510"/>
      <c r="Q50" s="510">
        <f>SUM($C46:Q46)/SUM($C59:Q59)-SUM($C50:O50)</f>
        <v>2.0575253447639441E-3</v>
      </c>
      <c r="R50" s="510">
        <f>R46/R48</f>
        <v>7.0347874162367E-2</v>
      </c>
    </row>
    <row r="51" spans="1:18">
      <c r="A51" s="126">
        <f t="shared" si="0"/>
        <v>39</v>
      </c>
      <c r="B51" s="503"/>
      <c r="C51" s="498"/>
      <c r="D51" s="498"/>
      <c r="E51" s="498"/>
      <c r="F51" s="498"/>
      <c r="G51" s="498"/>
      <c r="H51" s="498"/>
      <c r="I51" s="499"/>
      <c r="J51" s="499"/>
      <c r="K51" s="499"/>
      <c r="L51" s="499"/>
      <c r="M51" s="499"/>
      <c r="N51" s="499"/>
      <c r="O51" s="499"/>
      <c r="P51" s="499"/>
      <c r="Q51" s="498"/>
      <c r="R51" s="498"/>
    </row>
    <row r="52" spans="1:18">
      <c r="A52" s="126">
        <f t="shared" si="0"/>
        <v>40</v>
      </c>
      <c r="B52" s="503" t="s">
        <v>453</v>
      </c>
      <c r="D52"/>
      <c r="E52"/>
      <c r="F52"/>
      <c r="G52"/>
      <c r="H52"/>
      <c r="I52"/>
      <c r="J52"/>
      <c r="K52"/>
      <c r="L52"/>
      <c r="M52"/>
      <c r="N52"/>
      <c r="O52"/>
      <c r="P52"/>
      <c r="R52" s="498"/>
    </row>
    <row r="53" spans="1:18">
      <c r="A53" s="126">
        <f t="shared" si="0"/>
        <v>41</v>
      </c>
      <c r="B53" s="511" t="s">
        <v>454</v>
      </c>
      <c r="C53" s="509">
        <v>10893779511.39728</v>
      </c>
      <c r="D53" s="496">
        <v>-326078876.75844002</v>
      </c>
      <c r="E53" s="496">
        <v>0</v>
      </c>
      <c r="F53" s="512">
        <v>-303</v>
      </c>
      <c r="G53" s="496">
        <v>0</v>
      </c>
      <c r="H53" s="496">
        <v>0</v>
      </c>
      <c r="I53" s="497"/>
      <c r="J53" s="497"/>
      <c r="K53" s="509"/>
      <c r="L53" s="509"/>
      <c r="M53" s="509"/>
      <c r="N53" s="509"/>
      <c r="O53" s="509"/>
      <c r="P53" s="509">
        <v>-3209000</v>
      </c>
      <c r="Q53" s="496">
        <v>0</v>
      </c>
      <c r="R53" s="509">
        <f t="shared" ref="R53:R58" si="8">SUM(C53:Q53)</f>
        <v>10564491331.63884</v>
      </c>
    </row>
    <row r="54" spans="1:18">
      <c r="A54" s="126">
        <f t="shared" si="0"/>
        <v>42</v>
      </c>
      <c r="B54" s="511" t="s">
        <v>455</v>
      </c>
      <c r="C54" s="498">
        <v>-4424391593.9403849</v>
      </c>
      <c r="D54" s="498">
        <v>143742277.5314436</v>
      </c>
      <c r="E54" s="498">
        <v>21398675.290281195</v>
      </c>
      <c r="F54" s="513">
        <v>-105796</v>
      </c>
      <c r="G54" s="498">
        <v>16445383.11765343</v>
      </c>
      <c r="H54" s="498">
        <v>0</v>
      </c>
      <c r="I54" s="499"/>
      <c r="J54" s="499"/>
      <c r="K54" s="505"/>
      <c r="L54" s="505"/>
      <c r="M54" s="505"/>
      <c r="N54" s="505"/>
      <c r="O54" s="505"/>
      <c r="P54" s="505">
        <v>2659000</v>
      </c>
      <c r="Q54" s="498">
        <v>0</v>
      </c>
      <c r="R54" s="505">
        <f t="shared" si="8"/>
        <v>-4240252054.0010066</v>
      </c>
    </row>
    <row r="55" spans="1:18">
      <c r="A55" s="126">
        <f t="shared" si="0"/>
        <v>43</v>
      </c>
      <c r="B55" s="503" t="s">
        <v>456</v>
      </c>
      <c r="C55" s="498">
        <v>273144103.32999998</v>
      </c>
      <c r="D55" s="498">
        <v>12697238.698333323</v>
      </c>
      <c r="E55" s="498">
        <v>0</v>
      </c>
      <c r="F55" s="513"/>
      <c r="G55" s="498">
        <v>0</v>
      </c>
      <c r="H55" s="498">
        <v>0</v>
      </c>
      <c r="I55" s="499"/>
      <c r="J55" s="499"/>
      <c r="K55" s="505">
        <v>9420126.0023907125</v>
      </c>
      <c r="L55" s="505">
        <v>16851957.74198458</v>
      </c>
      <c r="M55" s="505"/>
      <c r="N55" s="505"/>
      <c r="O55" s="505">
        <v>-31039847.298310034</v>
      </c>
      <c r="P55" s="505"/>
      <c r="Q55" s="498">
        <v>0</v>
      </c>
      <c r="R55" s="505">
        <f t="shared" si="8"/>
        <v>281073578.47439861</v>
      </c>
    </row>
    <row r="56" spans="1:18">
      <c r="A56" s="126">
        <f t="shared" si="0"/>
        <v>44</v>
      </c>
      <c r="B56" s="503" t="s">
        <v>457</v>
      </c>
      <c r="C56" s="505">
        <v>-1409969845.9061673</v>
      </c>
      <c r="D56" s="498">
        <v>-22974386.588703156</v>
      </c>
      <c r="E56" s="498">
        <v>-4493721.8109590504</v>
      </c>
      <c r="F56" s="513">
        <v>34932.510000000009</v>
      </c>
      <c r="G56" s="498">
        <v>-5426976.4288256317</v>
      </c>
      <c r="H56" s="498">
        <v>0</v>
      </c>
      <c r="I56" s="499"/>
      <c r="J56" s="499"/>
      <c r="K56" s="505">
        <v>-1978226.4605020492</v>
      </c>
      <c r="L56" s="505">
        <v>-3538911.1258167643</v>
      </c>
      <c r="M56" s="505"/>
      <c r="N56" s="505"/>
      <c r="O56" s="505">
        <v>7647955.3945128955</v>
      </c>
      <c r="P56" s="505"/>
      <c r="Q56" s="498">
        <v>0</v>
      </c>
      <c r="R56" s="505">
        <f t="shared" si="8"/>
        <v>-1440699180.4164612</v>
      </c>
    </row>
    <row r="57" spans="1:18">
      <c r="A57" s="126">
        <f t="shared" si="0"/>
        <v>45</v>
      </c>
      <c r="B57" s="503" t="s">
        <v>458</v>
      </c>
      <c r="C57" s="505">
        <v>145303204.9988502</v>
      </c>
      <c r="D57" s="514">
        <v>0</v>
      </c>
      <c r="E57" s="498">
        <v>0</v>
      </c>
      <c r="F57" s="513"/>
      <c r="G57" s="498">
        <v>0</v>
      </c>
      <c r="H57" s="498">
        <v>0</v>
      </c>
      <c r="I57" s="499"/>
      <c r="J57" s="499"/>
      <c r="K57" s="505"/>
      <c r="L57" s="505"/>
      <c r="M57" s="505"/>
      <c r="N57" s="505"/>
      <c r="O57" s="505"/>
      <c r="P57" s="505"/>
      <c r="Q57" s="498">
        <v>0</v>
      </c>
      <c r="R57" s="498">
        <f t="shared" si="8"/>
        <v>145303204.9988502</v>
      </c>
    </row>
    <row r="58" spans="1:18">
      <c r="A58" s="126">
        <f t="shared" si="0"/>
        <v>46</v>
      </c>
      <c r="B58" s="503" t="s">
        <v>459</v>
      </c>
      <c r="C58" s="498">
        <v>-108090779.49447501</v>
      </c>
      <c r="D58" s="498">
        <v>1867515.9642250985</v>
      </c>
      <c r="E58" s="498">
        <v>0</v>
      </c>
      <c r="F58" s="513"/>
      <c r="G58" s="498">
        <v>0</v>
      </c>
      <c r="H58" s="498">
        <v>0</v>
      </c>
      <c r="I58" s="499"/>
      <c r="J58" s="499"/>
      <c r="K58" s="499"/>
      <c r="L58" s="499"/>
      <c r="M58" s="499"/>
      <c r="N58" s="499"/>
      <c r="O58" s="499"/>
      <c r="P58" s="499"/>
      <c r="Q58" s="498">
        <v>0</v>
      </c>
      <c r="R58" s="498">
        <f t="shared" si="8"/>
        <v>-106223263.53024991</v>
      </c>
    </row>
    <row r="59" spans="1:18" ht="15.75" thickBot="1">
      <c r="A59" s="126">
        <f t="shared" si="0"/>
        <v>47</v>
      </c>
      <c r="B59" s="503" t="s">
        <v>460</v>
      </c>
      <c r="C59" s="515">
        <f t="shared" ref="C59:R59" si="9">SUM(C53:C58)</f>
        <v>5369774600.3851023</v>
      </c>
      <c r="D59" s="515">
        <f t="shared" si="9"/>
        <v>-190746231.15314114</v>
      </c>
      <c r="E59" s="516">
        <f t="shared" si="9"/>
        <v>16904953.479322143</v>
      </c>
      <c r="F59" s="517">
        <f t="shared" si="9"/>
        <v>-71166.489999999991</v>
      </c>
      <c r="G59" s="516">
        <f t="shared" si="9"/>
        <v>11018406.688827798</v>
      </c>
      <c r="H59" s="516">
        <f t="shared" si="9"/>
        <v>0</v>
      </c>
      <c r="I59" s="516">
        <f t="shared" si="9"/>
        <v>0</v>
      </c>
      <c r="J59" s="516">
        <f t="shared" si="9"/>
        <v>0</v>
      </c>
      <c r="K59" s="515">
        <f t="shared" si="9"/>
        <v>7441899.5418886635</v>
      </c>
      <c r="L59" s="515">
        <f t="shared" si="9"/>
        <v>13313046.616167815</v>
      </c>
      <c r="M59" s="516">
        <f t="shared" si="9"/>
        <v>0</v>
      </c>
      <c r="N59" s="516">
        <f t="shared" si="9"/>
        <v>0</v>
      </c>
      <c r="O59" s="515">
        <f t="shared" si="9"/>
        <v>-23391891.903797138</v>
      </c>
      <c r="P59" s="515">
        <f t="shared" si="9"/>
        <v>-550000</v>
      </c>
      <c r="Q59" s="516">
        <f t="shared" si="9"/>
        <v>0</v>
      </c>
      <c r="R59" s="515">
        <f t="shared" si="9"/>
        <v>5203693617.1643705</v>
      </c>
    </row>
    <row r="60" spans="1:18" ht="15.75" thickTop="1">
      <c r="D60" s="333"/>
      <c r="Q60" s="518" t="s">
        <v>461</v>
      </c>
      <c r="R60" s="333">
        <v>5203693617.2019539</v>
      </c>
    </row>
    <row r="61" spans="1:18">
      <c r="C61" s="9"/>
      <c r="H61" s="503"/>
      <c r="I61" s="519"/>
      <c r="J61" s="450" t="s">
        <v>490</v>
      </c>
      <c r="K61" s="450"/>
      <c r="L61" s="450"/>
      <c r="M61" s="450"/>
      <c r="N61" s="450"/>
      <c r="O61" s="450"/>
      <c r="P61" s="450"/>
      <c r="Q61" s="518" t="s">
        <v>461</v>
      </c>
      <c r="R61" s="520">
        <f>+R60-R59</f>
        <v>3.7583351135253906E-2</v>
      </c>
    </row>
    <row r="62" spans="1:18">
      <c r="D62"/>
      <c r="E62"/>
      <c r="F62"/>
      <c r="H62" s="503"/>
      <c r="I62" s="519"/>
      <c r="J62" s="519"/>
      <c r="K62" s="519"/>
      <c r="L62" s="519"/>
      <c r="M62" s="519"/>
      <c r="N62" s="519"/>
      <c r="O62" s="521"/>
      <c r="P62" s="521"/>
      <c r="Q62" s="522">
        <v>8.4790000000000004E-3</v>
      </c>
      <c r="R62" s="1"/>
    </row>
    <row r="63" spans="1:18">
      <c r="D63"/>
      <c r="E63"/>
      <c r="F63"/>
      <c r="H63" s="503"/>
      <c r="I63" s="519"/>
      <c r="J63" s="519"/>
      <c r="K63" s="519"/>
      <c r="L63" s="519"/>
      <c r="M63" s="519"/>
      <c r="N63" s="519"/>
      <c r="O63" s="521"/>
      <c r="P63" s="521"/>
      <c r="Q63" s="522">
        <v>2E-3</v>
      </c>
      <c r="R63" s="1"/>
    </row>
    <row r="64" spans="1:18">
      <c r="D64"/>
      <c r="E64"/>
      <c r="F64"/>
      <c r="H64" s="503"/>
      <c r="I64" s="519"/>
      <c r="J64" s="519"/>
      <c r="K64" s="519"/>
      <c r="L64" s="519"/>
      <c r="M64" s="519"/>
      <c r="N64" s="519"/>
      <c r="O64" s="519"/>
      <c r="P64" s="519"/>
      <c r="Q64" s="522">
        <v>3.8406000000000003E-2</v>
      </c>
    </row>
    <row r="65" spans="4:18">
      <c r="D65"/>
      <c r="E65"/>
      <c r="F65"/>
      <c r="H65" s="503"/>
      <c r="I65" s="519"/>
      <c r="J65" s="519"/>
      <c r="K65" s="519"/>
      <c r="L65" s="519"/>
      <c r="M65" s="519"/>
      <c r="N65" s="519"/>
      <c r="O65" s="519"/>
      <c r="P65" s="519"/>
      <c r="Q65" s="523">
        <v>0.21</v>
      </c>
    </row>
    <row r="66" spans="4:18">
      <c r="D66"/>
      <c r="E66"/>
      <c r="F66"/>
    </row>
    <row r="67" spans="4:18">
      <c r="D67"/>
      <c r="E67"/>
      <c r="F67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>+'Electric SEF-22'!N56-Q56</f>
        <v>0</v>
      </c>
      <c r="R67" s="4"/>
    </row>
    <row r="68" spans="4:18">
      <c r="D68"/>
      <c r="E68"/>
      <c r="F68"/>
    </row>
    <row r="69" spans="4:18">
      <c r="D69"/>
      <c r="E69"/>
      <c r="F69"/>
    </row>
    <row r="70" spans="4:18">
      <c r="D70"/>
      <c r="E70"/>
      <c r="F70"/>
    </row>
    <row r="71" spans="4:18">
      <c r="D71"/>
      <c r="E71"/>
      <c r="F71"/>
    </row>
    <row r="72" spans="4:18">
      <c r="D72"/>
      <c r="E72"/>
      <c r="F72"/>
    </row>
    <row r="73" spans="4:18">
      <c r="D73"/>
      <c r="E73"/>
      <c r="F73"/>
    </row>
    <row r="74" spans="4:18">
      <c r="D74"/>
      <c r="E74"/>
      <c r="F74"/>
    </row>
    <row r="75" spans="4:18">
      <c r="D75"/>
      <c r="E75"/>
      <c r="F75"/>
    </row>
    <row r="76" spans="4:18">
      <c r="D76"/>
      <c r="E76"/>
      <c r="F76"/>
    </row>
    <row r="77" spans="4:18">
      <c r="D77"/>
      <c r="E77"/>
      <c r="F77"/>
    </row>
    <row r="78" spans="4:18"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4:18"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4:18"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4:16"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4:16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4:16"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4:16"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4:16"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4:16"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4:16"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4:16"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4:16"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4:16"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4:16"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4:16"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4:16"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4:16"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4:16"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4:16"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4:16"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4:16"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4:16"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4:16"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4:16"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4:16"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4:16"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4:16"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4:16"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4:16"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4:16"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4:16"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4:16"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4:16"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4:16"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4:16"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4:16"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4:16"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4:16"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4:16"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4:16"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4:16"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4:16"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4:16"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4:16"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4:16"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4:16"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4:16"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4:16"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4:16"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4:16"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4:16"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4:16"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4:16"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4:16"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4:16"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4:16"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4:16"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4:16"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4:16"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4:16"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4:16"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4:16"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4:16"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4:16"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4:16"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4:16"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4:16"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4:16"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4:16"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4:16"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4:16"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4:16"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4:16"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4:16"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4:16"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4:16"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4:16"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4:16"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4:16"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4:16"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4:16"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4:16"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4:16"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4:16"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4:16"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4:16"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4:16"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4:16"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4:16"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4:16"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4:16"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4:16"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4:16"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4:16"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4:16"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4:16"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4:16"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4:16"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4:16"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4:16"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4:16"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4:16"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4:16"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4:16"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4:16"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4:16"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4:16"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4:16"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4:16"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4:16"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4:16"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4:16"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4:16"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4:16"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4:16"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4:16"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4:16"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4:16"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4:16"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4:16"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4:16"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4:16"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4:16"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4:16"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4:16"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4:16"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4:16"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4:16"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4:16"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4:16"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4:16"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4:16"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4:16"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4:16"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4:16"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4:16"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4:16"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4:16"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4:16"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4:16"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4:16"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4:16"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4:16"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4:16"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4:16"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4:16"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4:16"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4:16"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4:16"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4:16"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4:16"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4:16"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4:16"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4:16">
      <c r="D248"/>
      <c r="E248"/>
      <c r="F248"/>
      <c r="G248"/>
      <c r="H248"/>
      <c r="I248"/>
      <c r="J248"/>
      <c r="K248"/>
      <c r="L248"/>
      <c r="M248"/>
      <c r="N248"/>
      <c r="O248"/>
      <c r="P248"/>
    </row>
  </sheetData>
  <pageMargins left="0.2" right="0.2" top="0.75" bottom="0.75" header="0.3" footer="0.3"/>
  <pageSetup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pane xSplit="2" ySplit="12" topLeftCell="C43" activePane="bottomRight" state="frozen"/>
      <selection activeCell="B67" sqref="B67"/>
      <selection pane="topRight" activeCell="B67" sqref="B67"/>
      <selection pane="bottomLeft" activeCell="B67" sqref="B67"/>
      <selection pane="bottomRight" activeCell="E2" sqref="E2"/>
    </sheetView>
  </sheetViews>
  <sheetFormatPr defaultRowHeight="15" outlineLevelRow="1"/>
  <cols>
    <col min="1" max="1" width="5.42578125" customWidth="1"/>
    <col min="2" max="2" width="51" bestFit="1" customWidth="1"/>
    <col min="3" max="3" width="15.140625" bestFit="1" customWidth="1"/>
    <col min="4" max="4" width="14.28515625" bestFit="1" customWidth="1"/>
    <col min="5" max="5" width="14.42578125" bestFit="1" customWidth="1"/>
    <col min="6" max="10" width="14.42578125" customWidth="1"/>
    <col min="11" max="11" width="16" bestFit="1" customWidth="1"/>
    <col min="12" max="12" width="14.42578125" customWidth="1"/>
    <col min="13" max="13" width="15.140625" bestFit="1" customWidth="1"/>
    <col min="14" max="14" width="9.85546875" bestFit="1" customWidth="1"/>
    <col min="15" max="15" width="16" bestFit="1" customWidth="1"/>
    <col min="16" max="16" width="17.7109375" bestFit="1" customWidth="1"/>
    <col min="17" max="17" width="12.28515625" bestFit="1" customWidth="1"/>
    <col min="18" max="18" width="16.85546875" bestFit="1" customWidth="1"/>
  </cols>
  <sheetData>
    <row r="1" spans="1:14">
      <c r="A1" s="463" t="s">
        <v>351</v>
      </c>
      <c r="B1" s="524"/>
      <c r="L1" s="466" t="s">
        <v>462</v>
      </c>
      <c r="M1" s="467"/>
    </row>
    <row r="2" spans="1:14">
      <c r="A2" s="463" t="s">
        <v>463</v>
      </c>
      <c r="B2" s="524"/>
      <c r="E2" s="450" t="s">
        <v>488</v>
      </c>
      <c r="F2" s="450"/>
      <c r="G2" s="450"/>
      <c r="H2" s="450"/>
      <c r="I2" s="450"/>
      <c r="J2" s="450"/>
      <c r="K2" s="450"/>
    </row>
    <row r="3" spans="1:14">
      <c r="A3" s="463" t="s">
        <v>354</v>
      </c>
      <c r="B3" s="524"/>
    </row>
    <row r="4" spans="1:14">
      <c r="A4" s="469" t="s">
        <v>355</v>
      </c>
      <c r="B4" s="524"/>
      <c r="C4" s="126" t="s">
        <v>162</v>
      </c>
      <c r="D4" s="126" t="s">
        <v>163</v>
      </c>
      <c r="E4" s="126" t="s">
        <v>164</v>
      </c>
      <c r="F4" s="126" t="s">
        <v>306</v>
      </c>
      <c r="G4" s="470" t="s">
        <v>71</v>
      </c>
      <c r="H4" s="470" t="s">
        <v>304</v>
      </c>
      <c r="I4" s="470" t="s">
        <v>69</v>
      </c>
      <c r="J4" s="470" t="s">
        <v>303</v>
      </c>
      <c r="K4" s="470" t="s">
        <v>302</v>
      </c>
      <c r="L4" s="470" t="s">
        <v>336</v>
      </c>
      <c r="M4" s="470" t="s">
        <v>356</v>
      </c>
      <c r="N4" s="126"/>
    </row>
    <row r="5" spans="1:14" hidden="1" outlineLevel="1">
      <c r="A5" s="525"/>
      <c r="B5" s="524"/>
      <c r="G5" s="124"/>
      <c r="H5" s="124"/>
      <c r="I5" s="124"/>
      <c r="J5" s="124"/>
      <c r="K5" s="124"/>
    </row>
    <row r="6" spans="1:14" collapsed="1">
      <c r="A6" s="524"/>
      <c r="B6" s="524"/>
      <c r="D6" s="472" t="s">
        <v>361</v>
      </c>
      <c r="E6" s="474"/>
      <c r="F6" s="475" t="s">
        <v>362</v>
      </c>
      <c r="G6" s="476"/>
      <c r="H6" s="476"/>
      <c r="I6" s="476"/>
      <c r="J6" s="476"/>
      <c r="K6" s="476"/>
      <c r="L6" s="475" t="s">
        <v>363</v>
      </c>
    </row>
    <row r="7" spans="1:14">
      <c r="A7" s="524"/>
      <c r="B7" s="524"/>
      <c r="D7" s="477" t="s">
        <v>364</v>
      </c>
      <c r="E7" s="479"/>
      <c r="F7" s="480" t="s">
        <v>365</v>
      </c>
      <c r="G7" s="481"/>
      <c r="H7" s="481"/>
      <c r="I7" s="481"/>
      <c r="J7" s="481"/>
      <c r="K7" s="481"/>
      <c r="L7" s="480" t="s">
        <v>464</v>
      </c>
    </row>
    <row r="8" spans="1:14">
      <c r="A8" s="524"/>
      <c r="B8" s="524"/>
      <c r="C8" s="471"/>
      <c r="D8" s="482" t="s">
        <v>367</v>
      </c>
      <c r="E8" s="484"/>
      <c r="F8" s="526" t="s">
        <v>367</v>
      </c>
      <c r="G8" s="527"/>
      <c r="H8" s="527"/>
      <c r="I8" s="527"/>
      <c r="J8" s="527"/>
      <c r="K8" s="528"/>
      <c r="L8" s="487" t="s">
        <v>465</v>
      </c>
      <c r="M8" s="471"/>
    </row>
    <row r="9" spans="1:14">
      <c r="A9" s="524"/>
      <c r="B9" s="524"/>
      <c r="C9" s="471" t="s">
        <v>369</v>
      </c>
      <c r="D9" s="471" t="s">
        <v>466</v>
      </c>
      <c r="E9" s="471" t="s">
        <v>467</v>
      </c>
      <c r="F9" s="471" t="s">
        <v>468</v>
      </c>
      <c r="G9" s="490" t="s">
        <v>469</v>
      </c>
      <c r="H9" s="490" t="s">
        <v>470</v>
      </c>
      <c r="I9" s="490" t="s">
        <v>471</v>
      </c>
      <c r="J9" s="490" t="s">
        <v>472</v>
      </c>
      <c r="K9" s="490" t="s">
        <v>473</v>
      </c>
      <c r="L9" s="471"/>
      <c r="M9" s="471"/>
    </row>
    <row r="10" spans="1:14">
      <c r="A10" s="529" t="s">
        <v>384</v>
      </c>
      <c r="B10" s="529" t="s">
        <v>401</v>
      </c>
      <c r="C10" s="471" t="s">
        <v>385</v>
      </c>
      <c r="D10" s="471" t="s">
        <v>386</v>
      </c>
      <c r="E10" s="471" t="s">
        <v>386</v>
      </c>
      <c r="F10" s="471" t="s">
        <v>389</v>
      </c>
      <c r="G10" s="490" t="s">
        <v>390</v>
      </c>
      <c r="H10" s="490" t="s">
        <v>391</v>
      </c>
      <c r="I10" s="490" t="s">
        <v>118</v>
      </c>
      <c r="J10" s="490" t="s">
        <v>45</v>
      </c>
      <c r="K10" s="490" t="s">
        <v>394</v>
      </c>
      <c r="L10" s="471"/>
      <c r="M10" s="471" t="s">
        <v>399</v>
      </c>
    </row>
    <row r="11" spans="1:14">
      <c r="A11" s="530" t="s">
        <v>400</v>
      </c>
      <c r="B11" s="531"/>
      <c r="C11" s="491" t="s">
        <v>402</v>
      </c>
      <c r="D11" s="491" t="s">
        <v>403</v>
      </c>
      <c r="E11" s="491" t="s">
        <v>404</v>
      </c>
      <c r="F11" s="491" t="s">
        <v>94</v>
      </c>
      <c r="G11" s="493" t="s">
        <v>406</v>
      </c>
      <c r="H11" s="493" t="s">
        <v>406</v>
      </c>
      <c r="I11" s="493" t="s">
        <v>94</v>
      </c>
      <c r="J11" s="493" t="s">
        <v>94</v>
      </c>
      <c r="K11" s="493" t="s">
        <v>407</v>
      </c>
      <c r="L11" s="491"/>
      <c r="M11" s="491" t="s">
        <v>410</v>
      </c>
    </row>
    <row r="12" spans="1:14">
      <c r="A12" s="524"/>
      <c r="B12" s="524"/>
      <c r="C12" s="532" t="s">
        <v>474</v>
      </c>
      <c r="D12" s="532" t="s">
        <v>474</v>
      </c>
      <c r="E12" s="532" t="s">
        <v>474</v>
      </c>
      <c r="F12" s="532" t="s">
        <v>475</v>
      </c>
      <c r="G12" s="533" t="s">
        <v>476</v>
      </c>
      <c r="H12" s="533" t="s">
        <v>477</v>
      </c>
      <c r="I12" s="533" t="s">
        <v>478</v>
      </c>
      <c r="J12" s="533" t="s">
        <v>479</v>
      </c>
      <c r="K12" s="533" t="s">
        <v>480</v>
      </c>
      <c r="L12" s="532" t="s">
        <v>481</v>
      </c>
    </row>
    <row r="13" spans="1:14">
      <c r="A13" s="534">
        <v>1</v>
      </c>
      <c r="B13" s="535" t="s">
        <v>422</v>
      </c>
      <c r="D13" s="496"/>
      <c r="E13" s="496"/>
      <c r="F13" s="496"/>
      <c r="G13" s="497"/>
      <c r="H13" s="497"/>
      <c r="I13" s="497"/>
      <c r="J13" s="497"/>
      <c r="K13" s="497"/>
      <c r="L13" s="496"/>
      <c r="M13" s="496"/>
    </row>
    <row r="14" spans="1:14">
      <c r="A14" s="534">
        <f t="shared" ref="A14:A56" si="0">A13+1</f>
        <v>2</v>
      </c>
      <c r="B14" s="535" t="s">
        <v>423</v>
      </c>
      <c r="C14" s="509">
        <v>725185821.43354559</v>
      </c>
      <c r="D14" s="496">
        <v>0</v>
      </c>
      <c r="E14" s="496">
        <v>0</v>
      </c>
      <c r="F14" s="496"/>
      <c r="G14" s="497"/>
      <c r="H14" s="497"/>
      <c r="I14" s="497"/>
      <c r="J14" s="497"/>
      <c r="K14" s="497"/>
      <c r="L14" s="509">
        <v>-290542171.66702783</v>
      </c>
      <c r="M14" s="509">
        <f>SUM(C14:L14)</f>
        <v>434643649.76651776</v>
      </c>
    </row>
    <row r="15" spans="1:14">
      <c r="A15" s="534">
        <f t="shared" si="0"/>
        <v>3</v>
      </c>
      <c r="B15" s="535" t="s">
        <v>482</v>
      </c>
      <c r="C15" s="498">
        <v>0</v>
      </c>
      <c r="D15" s="498">
        <v>0</v>
      </c>
      <c r="E15" s="498">
        <v>0</v>
      </c>
      <c r="F15" s="498"/>
      <c r="G15" s="499"/>
      <c r="H15" s="499"/>
      <c r="I15" s="499"/>
      <c r="J15" s="499"/>
      <c r="K15" s="499"/>
      <c r="L15" s="498"/>
      <c r="M15" s="498">
        <f>SUM(C15:L15)</f>
        <v>0</v>
      </c>
    </row>
    <row r="16" spans="1:14">
      <c r="A16" s="534">
        <f t="shared" si="0"/>
        <v>4</v>
      </c>
      <c r="B16" s="535" t="s">
        <v>426</v>
      </c>
      <c r="C16" s="498">
        <v>20205262.979999997</v>
      </c>
      <c r="D16" s="498">
        <v>0</v>
      </c>
      <c r="E16" s="498">
        <v>0</v>
      </c>
      <c r="F16" s="498">
        <v>-6115339.9499999993</v>
      </c>
      <c r="G16" s="499"/>
      <c r="H16" s="499"/>
      <c r="I16" s="499"/>
      <c r="J16" s="499"/>
      <c r="K16" s="499"/>
      <c r="L16" s="498"/>
      <c r="M16" s="498">
        <f>SUM(C16:L16)</f>
        <v>14089923.029999997</v>
      </c>
    </row>
    <row r="17" spans="1:14">
      <c r="A17" s="534">
        <f t="shared" si="0"/>
        <v>5</v>
      </c>
      <c r="B17" s="535" t="s">
        <v>427</v>
      </c>
      <c r="C17" s="504">
        <f>SUM(C14:C16)</f>
        <v>745391084.41354561</v>
      </c>
      <c r="D17" s="500">
        <f t="shared" ref="D17:M17" si="1">SUM(D14:D16)</f>
        <v>0</v>
      </c>
      <c r="E17" s="500">
        <f t="shared" si="1"/>
        <v>0</v>
      </c>
      <c r="F17" s="500">
        <f t="shared" si="1"/>
        <v>-6115339.9499999993</v>
      </c>
      <c r="G17" s="501">
        <f t="shared" si="1"/>
        <v>0</v>
      </c>
      <c r="H17" s="501">
        <f t="shared" si="1"/>
        <v>0</v>
      </c>
      <c r="I17" s="501">
        <f t="shared" si="1"/>
        <v>0</v>
      </c>
      <c r="J17" s="501">
        <f t="shared" si="1"/>
        <v>0</v>
      </c>
      <c r="K17" s="501">
        <f t="shared" si="1"/>
        <v>0</v>
      </c>
      <c r="L17" s="504">
        <f t="shared" si="1"/>
        <v>-290542171.66702783</v>
      </c>
      <c r="M17" s="504">
        <f t="shared" si="1"/>
        <v>448733572.79651773</v>
      </c>
    </row>
    <row r="18" spans="1:14">
      <c r="A18" s="534">
        <f t="shared" si="0"/>
        <v>6</v>
      </c>
      <c r="B18" s="536"/>
      <c r="G18" s="124"/>
      <c r="H18" s="124"/>
      <c r="I18" s="124"/>
      <c r="J18" s="124"/>
      <c r="K18" s="124"/>
    </row>
    <row r="19" spans="1:14">
      <c r="A19" s="534">
        <f t="shared" si="0"/>
        <v>7</v>
      </c>
      <c r="B19" s="535" t="s">
        <v>428</v>
      </c>
      <c r="C19" s="498"/>
      <c r="D19" s="498"/>
      <c r="E19" s="498"/>
      <c r="F19" s="498"/>
      <c r="G19" s="499"/>
      <c r="H19" s="499"/>
      <c r="I19" s="499"/>
      <c r="J19" s="499"/>
      <c r="K19" s="499"/>
      <c r="L19" s="498"/>
      <c r="M19" s="498"/>
    </row>
    <row r="20" spans="1:14">
      <c r="A20" s="534">
        <f t="shared" si="0"/>
        <v>8</v>
      </c>
      <c r="B20" s="537"/>
      <c r="C20" s="498"/>
      <c r="D20" s="498"/>
      <c r="E20" s="498"/>
      <c r="F20" s="498"/>
      <c r="G20" s="499"/>
      <c r="H20" s="499"/>
      <c r="I20" s="499"/>
      <c r="J20" s="499"/>
      <c r="K20" s="499"/>
      <c r="L20" s="498"/>
      <c r="M20" s="498"/>
    </row>
    <row r="21" spans="1:14">
      <c r="A21" s="534">
        <f t="shared" si="0"/>
        <v>9</v>
      </c>
      <c r="B21" s="535" t="s">
        <v>483</v>
      </c>
      <c r="C21" s="505">
        <v>277329850.73944092</v>
      </c>
      <c r="D21" s="498">
        <v>0</v>
      </c>
      <c r="E21" s="498">
        <v>0</v>
      </c>
      <c r="F21" s="498"/>
      <c r="G21" s="499"/>
      <c r="H21" s="499"/>
      <c r="I21" s="499"/>
      <c r="J21" s="499"/>
      <c r="K21" s="499"/>
      <c r="L21" s="505">
        <v>-277329850.73944199</v>
      </c>
      <c r="M21" s="498">
        <f>SUM(C21:L21)</f>
        <v>-1.0728836059570313E-6</v>
      </c>
    </row>
    <row r="22" spans="1:14">
      <c r="A22" s="534">
        <f t="shared" si="0"/>
        <v>10</v>
      </c>
      <c r="B22" s="535"/>
      <c r="C22" s="500"/>
      <c r="D22" s="500"/>
      <c r="E22" s="500"/>
      <c r="F22" s="500"/>
      <c r="G22" s="501"/>
      <c r="H22" s="501"/>
      <c r="I22" s="501"/>
      <c r="J22" s="501"/>
      <c r="K22" s="501"/>
      <c r="L22" s="500"/>
      <c r="M22" s="500"/>
    </row>
    <row r="23" spans="1:14">
      <c r="A23" s="534">
        <f t="shared" si="0"/>
        <v>11</v>
      </c>
      <c r="B23" s="535" t="s">
        <v>484</v>
      </c>
      <c r="C23" s="538">
        <f>SUM(C21:C22)</f>
        <v>277329850.73944092</v>
      </c>
      <c r="D23" s="539">
        <f t="shared" ref="D23:M23" si="2">SUM(D21:D22)</f>
        <v>0</v>
      </c>
      <c r="E23" s="539">
        <f t="shared" si="2"/>
        <v>0</v>
      </c>
      <c r="F23" s="539">
        <f t="shared" si="2"/>
        <v>0</v>
      </c>
      <c r="G23" s="539">
        <f t="shared" si="2"/>
        <v>0</v>
      </c>
      <c r="H23" s="539">
        <f t="shared" si="2"/>
        <v>0</v>
      </c>
      <c r="I23" s="539">
        <f t="shared" si="2"/>
        <v>0</v>
      </c>
      <c r="J23" s="539">
        <f t="shared" si="2"/>
        <v>0</v>
      </c>
      <c r="K23" s="539">
        <f t="shared" si="2"/>
        <v>0</v>
      </c>
      <c r="L23" s="538">
        <f t="shared" si="2"/>
        <v>-277329850.73944199</v>
      </c>
      <c r="M23" s="539">
        <f t="shared" si="2"/>
        <v>-1.0728836059570313E-6</v>
      </c>
      <c r="N23" s="540"/>
    </row>
    <row r="24" spans="1:14">
      <c r="A24" s="534">
        <f t="shared" si="0"/>
        <v>12</v>
      </c>
      <c r="B24" s="537"/>
      <c r="C24" s="539"/>
      <c r="D24" s="539"/>
      <c r="E24" s="539"/>
      <c r="F24" s="539"/>
      <c r="G24" s="541"/>
      <c r="H24" s="541"/>
      <c r="I24" s="541"/>
      <c r="J24" s="541"/>
      <c r="K24" s="541"/>
      <c r="L24" s="539"/>
      <c r="M24" s="539"/>
    </row>
    <row r="25" spans="1:14">
      <c r="A25" s="534">
        <f t="shared" si="0"/>
        <v>13</v>
      </c>
      <c r="B25" s="535" t="s">
        <v>434</v>
      </c>
      <c r="C25" s="498"/>
      <c r="D25" s="498"/>
      <c r="E25" s="498"/>
      <c r="F25" s="498"/>
      <c r="G25" s="499"/>
      <c r="H25" s="499"/>
      <c r="I25" s="499"/>
      <c r="J25" s="499"/>
      <c r="K25" s="499"/>
      <c r="L25" s="498"/>
      <c r="M25" s="498"/>
    </row>
    <row r="26" spans="1:14">
      <c r="A26" s="534">
        <f t="shared" si="0"/>
        <v>14</v>
      </c>
      <c r="B26" s="535"/>
      <c r="C26" s="498"/>
      <c r="D26" s="498"/>
      <c r="E26" s="498"/>
      <c r="F26" s="498"/>
      <c r="G26" s="499"/>
      <c r="H26" s="499"/>
      <c r="I26" s="499"/>
      <c r="J26" s="499"/>
      <c r="K26" s="499"/>
      <c r="L26" s="498"/>
      <c r="M26" s="498"/>
    </row>
    <row r="27" spans="1:14">
      <c r="A27" s="534">
        <f t="shared" si="0"/>
        <v>15</v>
      </c>
      <c r="B27" s="542" t="s">
        <v>435</v>
      </c>
      <c r="C27" s="498">
        <v>6061388.8613986634</v>
      </c>
      <c r="D27" s="498">
        <v>0</v>
      </c>
      <c r="E27" s="498">
        <v>0</v>
      </c>
      <c r="F27" s="498"/>
      <c r="G27" s="499"/>
      <c r="H27" s="499"/>
      <c r="I27" s="499"/>
      <c r="J27" s="499"/>
      <c r="K27" s="499"/>
      <c r="L27" s="498"/>
      <c r="M27" s="498">
        <f t="shared" ref="M27:M40" si="3">SUM(C27:L27)</f>
        <v>6061388.8613986634</v>
      </c>
      <c r="N27" s="391"/>
    </row>
    <row r="28" spans="1:14">
      <c r="A28" s="534">
        <f t="shared" si="0"/>
        <v>16</v>
      </c>
      <c r="B28" s="535" t="s">
        <v>436</v>
      </c>
      <c r="C28" s="498">
        <v>2110.77</v>
      </c>
      <c r="D28" s="498">
        <v>0</v>
      </c>
      <c r="E28" s="498">
        <v>0</v>
      </c>
      <c r="F28" s="498"/>
      <c r="G28" s="499"/>
      <c r="H28" s="499"/>
      <c r="I28" s="499"/>
      <c r="J28" s="499"/>
      <c r="K28" s="499"/>
      <c r="L28" s="498"/>
      <c r="M28" s="498">
        <f t="shared" si="3"/>
        <v>2110.77</v>
      </c>
      <c r="N28" s="391"/>
    </row>
    <row r="29" spans="1:14">
      <c r="A29" s="534">
        <f t="shared" si="0"/>
        <v>17</v>
      </c>
      <c r="B29" s="535" t="s">
        <v>437</v>
      </c>
      <c r="C29" s="498">
        <v>60697625.368441522</v>
      </c>
      <c r="D29" s="498">
        <v>0</v>
      </c>
      <c r="E29" s="498">
        <v>0</v>
      </c>
      <c r="F29" s="498"/>
      <c r="G29" s="499"/>
      <c r="H29" s="499"/>
      <c r="I29" s="499"/>
      <c r="J29" s="499"/>
      <c r="K29" s="499"/>
      <c r="L29" s="498"/>
      <c r="M29" s="498">
        <f t="shared" si="3"/>
        <v>60697625.368441522</v>
      </c>
      <c r="N29" s="391"/>
    </row>
    <row r="30" spans="1:14">
      <c r="A30" s="534">
        <f t="shared" si="0"/>
        <v>18</v>
      </c>
      <c r="B30" s="535" t="s">
        <v>438</v>
      </c>
      <c r="C30" s="498">
        <v>29673310.450800575</v>
      </c>
      <c r="D30" s="498">
        <v>0</v>
      </c>
      <c r="E30" s="498">
        <v>0</v>
      </c>
      <c r="F30" s="498">
        <v>-31335.001903799995</v>
      </c>
      <c r="G30" s="499"/>
      <c r="H30" s="499"/>
      <c r="I30" s="499"/>
      <c r="J30" s="499"/>
      <c r="K30" s="499"/>
      <c r="L30" s="538">
        <f>L17*L59</f>
        <v>-1488738.0876218507</v>
      </c>
      <c r="M30" s="505">
        <f t="shared" si="3"/>
        <v>28153237.361274928</v>
      </c>
      <c r="N30" s="391"/>
    </row>
    <row r="31" spans="1:14">
      <c r="A31" s="534">
        <f t="shared" si="0"/>
        <v>19</v>
      </c>
      <c r="B31" s="535" t="s">
        <v>439</v>
      </c>
      <c r="C31" s="498">
        <v>1763236.0746447137</v>
      </c>
      <c r="D31" s="498">
        <v>0</v>
      </c>
      <c r="E31" s="498">
        <v>0</v>
      </c>
      <c r="F31" s="498"/>
      <c r="G31" s="499"/>
      <c r="H31" s="499"/>
      <c r="I31" s="499"/>
      <c r="J31" s="499"/>
      <c r="K31" s="499"/>
      <c r="L31" s="539"/>
      <c r="M31" s="498">
        <f t="shared" si="3"/>
        <v>1763236.0746447137</v>
      </c>
      <c r="N31" s="391"/>
    </row>
    <row r="32" spans="1:14">
      <c r="A32" s="534">
        <f t="shared" si="0"/>
        <v>20</v>
      </c>
      <c r="B32" s="535" t="s">
        <v>440</v>
      </c>
      <c r="C32" s="498">
        <v>0</v>
      </c>
      <c r="D32" s="498">
        <v>0</v>
      </c>
      <c r="E32" s="498">
        <v>0</v>
      </c>
      <c r="F32" s="498"/>
      <c r="G32" s="499"/>
      <c r="H32" s="499"/>
      <c r="I32" s="499"/>
      <c r="J32" s="499"/>
      <c r="K32" s="499"/>
      <c r="L32" s="539"/>
      <c r="M32" s="498">
        <f t="shared" si="3"/>
        <v>0</v>
      </c>
      <c r="N32" s="391"/>
    </row>
    <row r="33" spans="1:14">
      <c r="A33" s="534">
        <f t="shared" si="0"/>
        <v>21</v>
      </c>
      <c r="B33" s="535" t="s">
        <v>441</v>
      </c>
      <c r="C33" s="498">
        <v>59703224.890098535</v>
      </c>
      <c r="D33" s="498">
        <v>0</v>
      </c>
      <c r="E33" s="498">
        <v>0</v>
      </c>
      <c r="F33" s="498">
        <v>-12230.679899999999</v>
      </c>
      <c r="G33" s="499"/>
      <c r="H33" s="499"/>
      <c r="I33" s="499"/>
      <c r="J33" s="499"/>
      <c r="K33" s="499"/>
      <c r="L33" s="538">
        <f>L17*L60</f>
        <v>-581084.34333405562</v>
      </c>
      <c r="M33" s="505">
        <f t="shared" si="3"/>
        <v>59109909.86686448</v>
      </c>
      <c r="N33" s="391"/>
    </row>
    <row r="34" spans="1:14">
      <c r="A34" s="534">
        <f t="shared" si="0"/>
        <v>22</v>
      </c>
      <c r="B34" s="535" t="s">
        <v>404</v>
      </c>
      <c r="C34" s="498">
        <v>121094686.13197264</v>
      </c>
      <c r="D34" s="498">
        <v>0</v>
      </c>
      <c r="E34" s="498">
        <v>-4136955.6219727392</v>
      </c>
      <c r="F34" s="498"/>
      <c r="G34" s="499"/>
      <c r="H34" s="499"/>
      <c r="I34" s="499"/>
      <c r="J34" s="499"/>
      <c r="K34" s="499"/>
      <c r="L34" s="539"/>
      <c r="M34" s="498">
        <f t="shared" si="3"/>
        <v>116957730.5099999</v>
      </c>
      <c r="N34" s="391"/>
    </row>
    <row r="35" spans="1:14">
      <c r="A35" s="534">
        <f t="shared" si="0"/>
        <v>23</v>
      </c>
      <c r="B35" s="535" t="s">
        <v>406</v>
      </c>
      <c r="C35" s="498">
        <v>34307585.992161989</v>
      </c>
      <c r="D35" s="498">
        <v>0</v>
      </c>
      <c r="E35" s="498">
        <v>-8190016.0321619846</v>
      </c>
      <c r="F35" s="498"/>
      <c r="G35" s="499"/>
      <c r="H35" s="499"/>
      <c r="I35" s="499"/>
      <c r="J35" s="499"/>
      <c r="K35" s="499"/>
      <c r="L35" s="539"/>
      <c r="M35" s="498">
        <f t="shared" si="3"/>
        <v>26117569.960000005</v>
      </c>
      <c r="N35" s="391"/>
    </row>
    <row r="36" spans="1:14">
      <c r="A36" s="534">
        <f t="shared" si="0"/>
        <v>24</v>
      </c>
      <c r="B36" s="542" t="s">
        <v>442</v>
      </c>
      <c r="C36" s="498">
        <v>0</v>
      </c>
      <c r="D36" s="498">
        <v>0</v>
      </c>
      <c r="E36" s="498">
        <v>0</v>
      </c>
      <c r="F36" s="498"/>
      <c r="G36" s="499"/>
      <c r="H36" s="499"/>
      <c r="I36" s="499"/>
      <c r="J36" s="499"/>
      <c r="K36" s="499"/>
      <c r="L36" s="539"/>
      <c r="M36" s="498">
        <f t="shared" si="3"/>
        <v>0</v>
      </c>
      <c r="N36" s="391"/>
    </row>
    <row r="37" spans="1:14">
      <c r="A37" s="534">
        <f t="shared" si="0"/>
        <v>25</v>
      </c>
      <c r="B37" s="535" t="s">
        <v>443</v>
      </c>
      <c r="C37" s="498">
        <v>8769360.9199999981</v>
      </c>
      <c r="D37" s="498">
        <v>0</v>
      </c>
      <c r="E37" s="498">
        <v>0</v>
      </c>
      <c r="F37" s="498"/>
      <c r="G37" s="505">
        <v>-91958.276666666628</v>
      </c>
      <c r="H37" s="505">
        <v>856890.67156689428</v>
      </c>
      <c r="I37" s="505">
        <v>2065892.0664164524</v>
      </c>
      <c r="J37" s="505">
        <v>3593326.1607114412</v>
      </c>
      <c r="K37" s="505"/>
      <c r="L37" s="539"/>
      <c r="M37" s="505">
        <f t="shared" si="3"/>
        <v>15193511.542028118</v>
      </c>
      <c r="N37" s="391"/>
    </row>
    <row r="38" spans="1:14">
      <c r="A38" s="534">
        <f t="shared" si="0"/>
        <v>26</v>
      </c>
      <c r="B38" s="535" t="s">
        <v>445</v>
      </c>
      <c r="C38" s="498">
        <v>35494205.484661974</v>
      </c>
      <c r="D38" s="498">
        <v>0</v>
      </c>
      <c r="E38" s="498">
        <v>0</v>
      </c>
      <c r="F38" s="498">
        <v>-234358.17290384998</v>
      </c>
      <c r="G38" s="505"/>
      <c r="H38" s="505"/>
      <c r="I38" s="505"/>
      <c r="J38" s="505"/>
      <c r="K38" s="505"/>
      <c r="L38" s="538">
        <f>L17*L61</f>
        <v>-11134447.644795509</v>
      </c>
      <c r="M38" s="505">
        <f t="shared" si="3"/>
        <v>24125399.666962616</v>
      </c>
      <c r="N38" s="391"/>
    </row>
    <row r="39" spans="1:14">
      <c r="A39" s="534">
        <f t="shared" si="0"/>
        <v>27</v>
      </c>
      <c r="B39" s="535" t="s">
        <v>446</v>
      </c>
      <c r="C39" s="505">
        <v>4458636.940975368</v>
      </c>
      <c r="D39" s="498">
        <v>0</v>
      </c>
      <c r="E39" s="498">
        <v>2588664.0473682922</v>
      </c>
      <c r="F39" s="539">
        <f>SUM(F17,-SUM(F23:F38))*0.21</f>
        <v>-1225857.3800113932</v>
      </c>
      <c r="G39" s="538">
        <v>19311.238099999991</v>
      </c>
      <c r="H39" s="538">
        <v>-179947.0410290478</v>
      </c>
      <c r="I39" s="505">
        <f>-I37*0.21</f>
        <v>-433837.33394745499</v>
      </c>
      <c r="J39" s="505">
        <f>-J37*0.21</f>
        <v>-754598.49374940258</v>
      </c>
      <c r="K39" s="505" t="s">
        <v>447</v>
      </c>
      <c r="L39" s="539">
        <f>SUM(L17,-SUM(L23:L38))*0.21</f>
        <v>-1690.6788852149248</v>
      </c>
      <c r="M39" s="505">
        <f t="shared" si="3"/>
        <v>4470681.2988211466</v>
      </c>
      <c r="N39" s="391"/>
    </row>
    <row r="40" spans="1:14">
      <c r="A40" s="534">
        <f t="shared" si="0"/>
        <v>28</v>
      </c>
      <c r="B40" s="537" t="s">
        <v>448</v>
      </c>
      <c r="C40" s="498">
        <v>523319.51868812554</v>
      </c>
      <c r="D40" s="498">
        <v>0</v>
      </c>
      <c r="E40" s="498">
        <v>0</v>
      </c>
      <c r="F40" s="498"/>
      <c r="G40" s="505"/>
      <c r="H40" s="505"/>
      <c r="I40" s="505"/>
      <c r="J40" s="505"/>
      <c r="K40" s="505" t="s">
        <v>447</v>
      </c>
      <c r="L40" s="539"/>
      <c r="M40" s="498">
        <f t="shared" si="3"/>
        <v>523319.51868812554</v>
      </c>
      <c r="N40" s="391"/>
    </row>
    <row r="41" spans="1:14">
      <c r="A41" s="534">
        <f t="shared" si="0"/>
        <v>29</v>
      </c>
      <c r="B41" s="535" t="s">
        <v>449</v>
      </c>
      <c r="C41" s="504">
        <f t="shared" ref="C41:M41" si="4">SUM(C23:C40)</f>
        <v>639878542.14328492</v>
      </c>
      <c r="D41" s="500">
        <f t="shared" si="4"/>
        <v>0</v>
      </c>
      <c r="E41" s="500">
        <f t="shared" si="4"/>
        <v>-9738307.6067664325</v>
      </c>
      <c r="F41" s="500">
        <f t="shared" si="4"/>
        <v>-1503781.2347190431</v>
      </c>
      <c r="G41" s="504">
        <f t="shared" ref="G41:K41" si="5">SUM(G23:G40)</f>
        <v>-72647.038566666641</v>
      </c>
      <c r="H41" s="504">
        <f t="shared" si="5"/>
        <v>676943.63053784647</v>
      </c>
      <c r="I41" s="504">
        <f t="shared" si="5"/>
        <v>1632054.7324689974</v>
      </c>
      <c r="J41" s="504">
        <f t="shared" si="5"/>
        <v>2838727.6669620387</v>
      </c>
      <c r="K41" s="504">
        <f t="shared" si="5"/>
        <v>0</v>
      </c>
      <c r="L41" s="504">
        <f t="shared" si="4"/>
        <v>-290535811.4940787</v>
      </c>
      <c r="M41" s="504">
        <f t="shared" si="4"/>
        <v>343175720.79912317</v>
      </c>
    </row>
    <row r="42" spans="1:14">
      <c r="A42" s="534">
        <f t="shared" si="0"/>
        <v>30</v>
      </c>
      <c r="B42" s="537"/>
      <c r="C42" s="500"/>
      <c r="D42" s="500"/>
      <c r="E42" s="500"/>
      <c r="F42" s="500"/>
      <c r="G42" s="504"/>
      <c r="H42" s="504"/>
      <c r="I42" s="504"/>
      <c r="J42" s="504"/>
      <c r="K42" s="504"/>
      <c r="L42" s="500"/>
      <c r="M42" s="500"/>
    </row>
    <row r="43" spans="1:14" ht="15.75" thickBot="1">
      <c r="A43" s="534">
        <f t="shared" si="0"/>
        <v>31</v>
      </c>
      <c r="B43" s="537" t="s">
        <v>450</v>
      </c>
      <c r="C43" s="507">
        <f t="shared" ref="C43:M43" si="6">C17-C41</f>
        <v>105512542.27026069</v>
      </c>
      <c r="D43" s="508">
        <f t="shared" si="6"/>
        <v>0</v>
      </c>
      <c r="E43" s="508">
        <f t="shared" si="6"/>
        <v>9738307.6067664325</v>
      </c>
      <c r="F43" s="508">
        <f t="shared" si="6"/>
        <v>-4611558.7152809557</v>
      </c>
      <c r="G43" s="507">
        <f t="shared" si="6"/>
        <v>72647.038566666641</v>
      </c>
      <c r="H43" s="507">
        <f t="shared" si="6"/>
        <v>-676943.63053784647</v>
      </c>
      <c r="I43" s="507">
        <f t="shared" si="6"/>
        <v>-1632054.7324689974</v>
      </c>
      <c r="J43" s="507">
        <f t="shared" si="6"/>
        <v>-2838727.6669620387</v>
      </c>
      <c r="K43" s="507">
        <f t="shared" si="6"/>
        <v>0</v>
      </c>
      <c r="L43" s="508">
        <f t="shared" si="6"/>
        <v>-6360.1729491353035</v>
      </c>
      <c r="M43" s="507">
        <f t="shared" si="6"/>
        <v>105557851.99739456</v>
      </c>
      <c r="N43" s="543"/>
    </row>
    <row r="44" spans="1:14" ht="15.75" thickTop="1">
      <c r="A44" s="534">
        <f t="shared" si="0"/>
        <v>32</v>
      </c>
      <c r="B44" s="524"/>
      <c r="C44" s="539"/>
      <c r="D44" s="539"/>
      <c r="E44" s="539"/>
      <c r="F44" s="539"/>
      <c r="G44" s="538"/>
      <c r="H44" s="538"/>
      <c r="I44" s="538"/>
      <c r="J44" s="538"/>
      <c r="K44" s="538"/>
      <c r="L44" s="539"/>
      <c r="M44" s="539"/>
    </row>
    <row r="45" spans="1:14">
      <c r="A45" s="534">
        <f t="shared" si="0"/>
        <v>33</v>
      </c>
      <c r="B45" s="535" t="s">
        <v>451</v>
      </c>
      <c r="C45" s="544">
        <f>C56</f>
        <v>2092950106.7519956</v>
      </c>
      <c r="D45" s="544">
        <f t="shared" ref="D45:M45" si="7">D56</f>
        <v>-151541662.6247718</v>
      </c>
      <c r="E45" s="544">
        <f t="shared" si="7"/>
        <v>9738307.6067664325</v>
      </c>
      <c r="F45" s="544">
        <f t="shared" si="7"/>
        <v>0</v>
      </c>
      <c r="G45" s="545">
        <f t="shared" si="7"/>
        <v>0</v>
      </c>
      <c r="H45" s="545">
        <f t="shared" si="7"/>
        <v>0</v>
      </c>
      <c r="I45" s="545">
        <f t="shared" si="7"/>
        <v>3308823.3267465685</v>
      </c>
      <c r="J45" s="545">
        <f t="shared" si="7"/>
        <v>6800333.9793418013</v>
      </c>
      <c r="K45" s="545">
        <f t="shared" si="7"/>
        <v>0</v>
      </c>
      <c r="L45" s="544">
        <f t="shared" si="7"/>
        <v>0</v>
      </c>
      <c r="M45" s="545">
        <f t="shared" si="7"/>
        <v>1961255909.0400786</v>
      </c>
    </row>
    <row r="46" spans="1:14">
      <c r="A46" s="534">
        <f t="shared" si="0"/>
        <v>34</v>
      </c>
      <c r="B46" s="537"/>
      <c r="C46" s="498"/>
      <c r="D46" s="498"/>
      <c r="E46" s="498"/>
      <c r="F46" s="498"/>
      <c r="G46" s="505"/>
      <c r="H46" s="505"/>
      <c r="I46" s="505"/>
      <c r="J46" s="505"/>
      <c r="K46" s="505"/>
      <c r="L46" s="498"/>
      <c r="M46" s="498"/>
    </row>
    <row r="47" spans="1:14">
      <c r="A47" s="534">
        <f t="shared" si="0"/>
        <v>35</v>
      </c>
      <c r="B47" s="535" t="s">
        <v>452</v>
      </c>
      <c r="C47" s="510">
        <f>C43/C45</f>
        <v>5.0413309868147474E-2</v>
      </c>
      <c r="D47" s="510">
        <f>SUM($C43:D43)/SUM($C56:D56)-SUM($C47:C47)</f>
        <v>3.9351414273215354E-3</v>
      </c>
      <c r="E47" s="510">
        <f>SUM($C43:E43)/SUM($C56:E56)-SUM($C47:D47)</f>
        <v>4.7198119064676622E-3</v>
      </c>
      <c r="F47" s="510">
        <f>SUM($C43:F43)/SUM($C56:F56)-SUM($C47:E47)</f>
        <v>-2.3635119763198917E-3</v>
      </c>
      <c r="G47" s="546">
        <f>SUM($C43:G43)/SUM($C56:G56)-SUM($C47:F47)</f>
        <v>3.7232995674006675E-5</v>
      </c>
      <c r="H47" s="546">
        <f>SUM($C43:H43)/SUM($C56:H56)-SUM($C47:G47)</f>
        <v>-3.4694654819595466E-4</v>
      </c>
      <c r="I47" s="546">
        <f>SUM($C43:I43)/SUM($C56:I56)-SUM($C47:H47)</f>
        <v>-9.3051792624038177E-4</v>
      </c>
      <c r="J47" s="546">
        <f>SUM($C43:J43)/SUM($C56:J56)-SUM($C47:I47)</f>
        <v>-1.6397171375858097E-3</v>
      </c>
      <c r="K47" s="546">
        <f>SUM($C43:K43)/SUM($C56:K56)-SUM($C47:H47)</f>
        <v>-2.5702350638261914E-3</v>
      </c>
      <c r="L47" s="510">
        <f>SUM($C43:L43)/SUM($C56:L56)-SUM($C47:K47)</f>
        <v>2.5669921555857012E-3</v>
      </c>
      <c r="M47" s="510">
        <f>M43/M45</f>
        <v>5.3821559701028011E-2</v>
      </c>
    </row>
    <row r="48" spans="1:14">
      <c r="A48" s="534">
        <f t="shared" si="0"/>
        <v>36</v>
      </c>
      <c r="B48" s="537"/>
      <c r="C48" s="498"/>
      <c r="D48" s="498"/>
      <c r="E48" s="498"/>
      <c r="F48" s="498"/>
      <c r="G48" s="505"/>
      <c r="H48" s="505"/>
      <c r="I48" s="505"/>
      <c r="J48" s="505"/>
      <c r="K48" s="505"/>
      <c r="L48" s="498"/>
      <c r="M48" s="498"/>
    </row>
    <row r="49" spans="1:13">
      <c r="A49" s="534">
        <f t="shared" si="0"/>
        <v>37</v>
      </c>
      <c r="B49" s="537" t="s">
        <v>453</v>
      </c>
      <c r="C49" s="510"/>
      <c r="D49" s="510"/>
      <c r="E49" s="510"/>
      <c r="F49" s="510"/>
      <c r="G49" s="546"/>
      <c r="H49" s="546"/>
      <c r="I49" s="546"/>
      <c r="J49" s="546"/>
      <c r="K49" s="546"/>
      <c r="L49" s="510"/>
      <c r="M49" s="510"/>
    </row>
    <row r="50" spans="1:13">
      <c r="A50" s="534">
        <f t="shared" si="0"/>
        <v>38</v>
      </c>
      <c r="B50" s="547" t="s">
        <v>454</v>
      </c>
      <c r="C50" s="509">
        <v>4300827048.9427185</v>
      </c>
      <c r="D50" s="496">
        <v>-200340092.80947351</v>
      </c>
      <c r="E50" s="496">
        <v>0</v>
      </c>
      <c r="F50" s="496">
        <v>0</v>
      </c>
      <c r="G50" s="509"/>
      <c r="H50" s="509"/>
      <c r="I50" s="509"/>
      <c r="J50" s="509"/>
      <c r="K50" s="509"/>
      <c r="L50" s="496">
        <v>0</v>
      </c>
      <c r="M50" s="509">
        <f t="shared" ref="M50:M55" si="8">SUM(C50:L50)</f>
        <v>4100486956.133245</v>
      </c>
    </row>
    <row r="51" spans="1:13">
      <c r="A51" s="534">
        <f t="shared" si="0"/>
        <v>39</v>
      </c>
      <c r="B51" s="547" t="s">
        <v>485</v>
      </c>
      <c r="C51" s="498">
        <v>-1637637926.6516845</v>
      </c>
      <c r="D51" s="498">
        <v>55515781.67730689</v>
      </c>
      <c r="E51" s="498">
        <v>12326971.654134724</v>
      </c>
      <c r="F51" s="498">
        <v>0</v>
      </c>
      <c r="G51" s="505"/>
      <c r="H51" s="505"/>
      <c r="I51" s="505"/>
      <c r="J51" s="505"/>
      <c r="K51" s="505"/>
      <c r="L51" s="498">
        <v>0</v>
      </c>
      <c r="M51" s="498">
        <f t="shared" si="8"/>
        <v>-1569795173.3202429</v>
      </c>
    </row>
    <row r="52" spans="1:13">
      <c r="A52" s="534">
        <f t="shared" si="0"/>
        <v>40</v>
      </c>
      <c r="B52" s="537" t="s">
        <v>486</v>
      </c>
      <c r="C52" s="505">
        <v>-597677158.88667977</v>
      </c>
      <c r="D52" s="498">
        <v>-3758546.0358800888</v>
      </c>
      <c r="E52" s="498">
        <v>-2588664.0473682922</v>
      </c>
      <c r="F52" s="498">
        <v>0</v>
      </c>
      <c r="G52" s="505"/>
      <c r="H52" s="505"/>
      <c r="I52" s="505">
        <v>-879560.63116048009</v>
      </c>
      <c r="J52" s="505">
        <v>-1807683.7160275693</v>
      </c>
      <c r="K52" s="505"/>
      <c r="L52" s="498">
        <v>0</v>
      </c>
      <c r="M52" s="505">
        <f t="shared" si="8"/>
        <v>-606711613.31711626</v>
      </c>
    </row>
    <row r="53" spans="1:13">
      <c r="A53" s="534">
        <f t="shared" si="0"/>
        <v>41</v>
      </c>
      <c r="B53" s="537" t="s">
        <v>487</v>
      </c>
      <c r="C53" s="498">
        <v>-26993656.705525</v>
      </c>
      <c r="D53" s="498">
        <v>-2958805.4567250796</v>
      </c>
      <c r="E53" s="498">
        <v>0</v>
      </c>
      <c r="F53" s="498">
        <v>0</v>
      </c>
      <c r="G53" s="505"/>
      <c r="H53" s="505"/>
      <c r="I53" s="505"/>
      <c r="J53" s="505"/>
      <c r="K53" s="505"/>
      <c r="L53" s="498">
        <v>0</v>
      </c>
      <c r="M53" s="498">
        <f t="shared" si="8"/>
        <v>-29952462.162250079</v>
      </c>
    </row>
    <row r="54" spans="1:13">
      <c r="A54" s="534">
        <f t="shared" si="0"/>
        <v>42</v>
      </c>
      <c r="B54" s="537" t="s">
        <v>458</v>
      </c>
      <c r="C54" s="505">
        <v>54431800.053166389</v>
      </c>
      <c r="D54" s="514">
        <v>0</v>
      </c>
      <c r="E54" s="498">
        <v>0</v>
      </c>
      <c r="F54" s="498">
        <v>0</v>
      </c>
      <c r="G54" s="505"/>
      <c r="H54" s="505"/>
      <c r="I54" s="505"/>
      <c r="J54" s="505"/>
      <c r="K54" s="505"/>
      <c r="L54" s="498">
        <v>0</v>
      </c>
      <c r="M54" s="498">
        <f t="shared" si="8"/>
        <v>54431800.053166389</v>
      </c>
    </row>
    <row r="55" spans="1:13">
      <c r="A55" s="534">
        <f t="shared" si="0"/>
        <v>43</v>
      </c>
      <c r="B55" s="537" t="s">
        <v>459</v>
      </c>
      <c r="C55" s="498">
        <v>0</v>
      </c>
      <c r="D55" s="498">
        <v>0</v>
      </c>
      <c r="E55" s="498">
        <v>0</v>
      </c>
      <c r="F55" s="498">
        <v>0</v>
      </c>
      <c r="G55" s="505"/>
      <c r="H55" s="505"/>
      <c r="I55" s="505">
        <v>4188383.9579070485</v>
      </c>
      <c r="J55" s="505">
        <v>8608017.6953693703</v>
      </c>
      <c r="K55" s="505"/>
      <c r="L55" s="498">
        <v>0</v>
      </c>
      <c r="M55" s="505">
        <f t="shared" si="8"/>
        <v>12796401.653276419</v>
      </c>
    </row>
    <row r="56" spans="1:13" ht="15.75" thickBot="1">
      <c r="A56" s="534">
        <f t="shared" si="0"/>
        <v>44</v>
      </c>
      <c r="B56" s="537" t="s">
        <v>460</v>
      </c>
      <c r="C56" s="515">
        <f>SUM(C50:C55)</f>
        <v>2092950106.7519956</v>
      </c>
      <c r="D56" s="515">
        <f>SUM(D50:D55)</f>
        <v>-151541662.6247718</v>
      </c>
      <c r="E56" s="516">
        <f>SUM(E50:E55)</f>
        <v>9738307.6067664325</v>
      </c>
      <c r="F56" s="516">
        <f t="shared" ref="F56:L56" si="9">SUM(F50:F55)</f>
        <v>0</v>
      </c>
      <c r="G56" s="515">
        <f t="shared" si="9"/>
        <v>0</v>
      </c>
      <c r="H56" s="515">
        <f t="shared" si="9"/>
        <v>0</v>
      </c>
      <c r="I56" s="515">
        <f t="shared" si="9"/>
        <v>3308823.3267465685</v>
      </c>
      <c r="J56" s="515">
        <f t="shared" si="9"/>
        <v>6800333.9793418013</v>
      </c>
      <c r="K56" s="515">
        <f t="shared" si="9"/>
        <v>0</v>
      </c>
      <c r="L56" s="516">
        <f t="shared" si="9"/>
        <v>0</v>
      </c>
      <c r="M56" s="515">
        <f>SUM(M50:M55)</f>
        <v>1961255909.0400786</v>
      </c>
    </row>
    <row r="57" spans="1:13" ht="15.75" thickTop="1">
      <c r="C57" s="498"/>
      <c r="D57" s="498"/>
      <c r="E57" s="498"/>
      <c r="F57" s="498"/>
      <c r="G57" s="498"/>
      <c r="H57" s="498"/>
      <c r="I57" s="498"/>
      <c r="J57" s="498"/>
      <c r="K57" s="498"/>
      <c r="L57" s="518" t="s">
        <v>461</v>
      </c>
      <c r="M57" s="548">
        <v>1961255908.1163907</v>
      </c>
    </row>
    <row r="58" spans="1:13">
      <c r="F58" s="503"/>
      <c r="G58" s="503"/>
      <c r="H58" s="503"/>
      <c r="I58" s="503"/>
      <c r="J58" s="503"/>
      <c r="K58" s="503"/>
      <c r="L58" s="518" t="s">
        <v>461</v>
      </c>
      <c r="M58" s="549">
        <f>+M57-M56</f>
        <v>-0.92368793487548828</v>
      </c>
    </row>
    <row r="59" spans="1:13">
      <c r="E59" s="450" t="s">
        <v>488</v>
      </c>
      <c r="F59" s="450"/>
      <c r="G59" s="450"/>
      <c r="H59" s="450"/>
      <c r="I59" s="450"/>
      <c r="J59" s="450"/>
      <c r="K59" s="450"/>
      <c r="L59" s="522">
        <v>5.1240000000000001E-3</v>
      </c>
    </row>
    <row r="60" spans="1:13">
      <c r="F60" s="503"/>
      <c r="G60" s="503"/>
      <c r="H60" s="503"/>
      <c r="I60" s="503"/>
      <c r="J60" s="503"/>
      <c r="K60" s="503"/>
      <c r="L60" s="522">
        <v>2E-3</v>
      </c>
    </row>
    <row r="61" spans="1:13">
      <c r="F61" s="503"/>
      <c r="G61" s="503"/>
      <c r="H61" s="503"/>
      <c r="I61" s="503"/>
      <c r="J61" s="503"/>
      <c r="K61" s="503"/>
      <c r="L61" s="522">
        <v>3.8323000000000003E-2</v>
      </c>
    </row>
    <row r="62" spans="1:13">
      <c r="F62" s="503"/>
      <c r="G62" s="503"/>
      <c r="H62" s="503"/>
      <c r="I62" s="503"/>
      <c r="J62" s="503"/>
      <c r="K62" s="503"/>
      <c r="L62" s="523">
        <v>0.21</v>
      </c>
    </row>
    <row r="67" spans="2:2">
      <c r="B67" t="s">
        <v>489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/>
  <cols>
    <col min="1" max="16384" width="8.7109375" style="313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5"/>
  <sheetViews>
    <sheetView zoomScale="85" zoomScaleNormal="8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L25" sqref="L25"/>
    </sheetView>
  </sheetViews>
  <sheetFormatPr defaultColWidth="8.85546875" defaultRowHeight="15"/>
  <cols>
    <col min="1" max="1" width="23.7109375" style="1" bestFit="1" customWidth="1"/>
    <col min="2" max="4" width="15" style="136" bestFit="1" customWidth="1"/>
    <col min="5" max="5" width="13.42578125" style="136" bestFit="1" customWidth="1"/>
    <col min="6" max="6" width="8.85546875" style="1"/>
    <col min="7" max="7" width="15" style="1" bestFit="1" customWidth="1"/>
    <col min="8" max="8" width="15.5703125" style="1" customWidth="1"/>
    <col min="9" max="9" width="15" style="1" bestFit="1" customWidth="1"/>
    <col min="10" max="10" width="16" style="1" bestFit="1" customWidth="1"/>
    <col min="11" max="12" width="15" style="1" bestFit="1" customWidth="1"/>
    <col min="13" max="13" width="20.42578125" style="1" customWidth="1"/>
    <col min="14" max="14" width="11.5703125" style="1" bestFit="1" customWidth="1"/>
    <col min="15" max="15" width="15.7109375" style="1" bestFit="1" customWidth="1"/>
    <col min="16" max="16" width="10.5703125" style="1" bestFit="1" customWidth="1"/>
    <col min="17" max="17" width="11.5703125" bestFit="1" customWidth="1"/>
    <col min="45" max="16384" width="8.85546875" style="1"/>
  </cols>
  <sheetData>
    <row r="1" spans="1:9" ht="18.75">
      <c r="A1" s="137" t="s">
        <v>105</v>
      </c>
    </row>
    <row r="2" spans="1:9" ht="18.75">
      <c r="A2" s="137" t="s">
        <v>16</v>
      </c>
    </row>
    <row r="3" spans="1:9">
      <c r="G3" s="138" t="s">
        <v>106</v>
      </c>
      <c r="H3" s="139"/>
      <c r="I3" s="140"/>
    </row>
    <row r="4" spans="1:9">
      <c r="A4" s="141" t="s">
        <v>107</v>
      </c>
      <c r="B4" s="142">
        <v>2019</v>
      </c>
      <c r="C4" s="142">
        <v>2020</v>
      </c>
      <c r="D4" s="142">
        <v>2021</v>
      </c>
      <c r="E4" s="143" t="s">
        <v>44</v>
      </c>
      <c r="G4" s="142" t="s">
        <v>108</v>
      </c>
      <c r="H4" s="142" t="s">
        <v>109</v>
      </c>
      <c r="I4" s="144" t="s">
        <v>110</v>
      </c>
    </row>
    <row r="5" spans="1:9">
      <c r="A5" s="1" t="s">
        <v>111</v>
      </c>
      <c r="B5" s="136">
        <v>-24327638.838601556</v>
      </c>
      <c r="C5" s="136">
        <v>-24541251.143454965</v>
      </c>
      <c r="D5" s="136">
        <v>-22707378.356099311</v>
      </c>
      <c r="E5" s="136">
        <f>SUM(B5:D5)</f>
        <v>-71576268.338155836</v>
      </c>
      <c r="G5" s="145">
        <f>C5/12*8</f>
        <v>-16360834.095636643</v>
      </c>
      <c r="H5" s="145">
        <f>D5/12*4</f>
        <v>-7569126.1186997704</v>
      </c>
      <c r="I5" s="14">
        <f>SUM(G5:H5)</f>
        <v>-23929960.214336414</v>
      </c>
    </row>
    <row r="6" spans="1:9">
      <c r="A6" s="1" t="s">
        <v>112</v>
      </c>
      <c r="B6" s="136">
        <v>-673268.0768081143</v>
      </c>
      <c r="C6" s="136">
        <v>-129657.06468660943</v>
      </c>
      <c r="D6" s="136">
        <v>372934.21744206292</v>
      </c>
      <c r="E6" s="136">
        <f>SUM(B6:D6)</f>
        <v>-429990.92405266082</v>
      </c>
      <c r="G6" s="145">
        <f t="shared" ref="G6:G13" si="0">C6/12*8</f>
        <v>-86438.043124406293</v>
      </c>
      <c r="H6" s="145">
        <f t="shared" ref="H6:H13" si="1">D6/12*4</f>
        <v>124311.40581402097</v>
      </c>
      <c r="I6" s="14">
        <f t="shared" ref="I6:I13" si="2">SUM(G6:H6)</f>
        <v>37873.362689614674</v>
      </c>
    </row>
    <row r="7" spans="1:9">
      <c r="A7" s="1" t="s">
        <v>113</v>
      </c>
      <c r="B7" s="136">
        <v>-4917495.8659296911</v>
      </c>
      <c r="C7" s="136">
        <v>-5938741.2522551548</v>
      </c>
      <c r="D7" s="136">
        <v>-7768692.7212076187</v>
      </c>
      <c r="E7" s="136">
        <f>SUM(B7:D7)</f>
        <v>-18624929.839392465</v>
      </c>
      <c r="G7" s="145">
        <f t="shared" si="0"/>
        <v>-3959160.8348367698</v>
      </c>
      <c r="H7" s="145">
        <f t="shared" si="1"/>
        <v>-2589564.2404025397</v>
      </c>
      <c r="I7" s="14">
        <f t="shared" si="2"/>
        <v>-6548725.07523931</v>
      </c>
    </row>
    <row r="8" spans="1:9">
      <c r="A8" s="1" t="s">
        <v>114</v>
      </c>
      <c r="B8" s="136">
        <v>-9906687.0569812786</v>
      </c>
      <c r="C8" s="136">
        <v>-8641040.0556117576</v>
      </c>
      <c r="D8" s="136">
        <v>811672.52013796382</v>
      </c>
      <c r="E8" s="136">
        <f t="shared" ref="E8:E12" si="3">SUM(B8:D8)</f>
        <v>-17736054.592455074</v>
      </c>
      <c r="G8" s="145">
        <f t="shared" si="0"/>
        <v>-5760693.3704078384</v>
      </c>
      <c r="H8" s="145">
        <f t="shared" si="1"/>
        <v>270557.50671265461</v>
      </c>
      <c r="I8" s="14">
        <f t="shared" si="2"/>
        <v>-5490135.8636951838</v>
      </c>
    </row>
    <row r="9" spans="1:9">
      <c r="A9" s="1" t="s">
        <v>115</v>
      </c>
      <c r="B9" s="136">
        <v>794328.47569500376</v>
      </c>
      <c r="C9" s="136">
        <v>-776431.22694215318</v>
      </c>
      <c r="D9" s="136">
        <v>-7622138.239211021</v>
      </c>
      <c r="E9" s="136">
        <f t="shared" si="3"/>
        <v>-7604240.99045817</v>
      </c>
      <c r="G9" s="145">
        <f t="shared" si="0"/>
        <v>-517620.81796143547</v>
      </c>
      <c r="H9" s="145">
        <f t="shared" si="1"/>
        <v>-2540712.7464036737</v>
      </c>
      <c r="I9" s="14">
        <f t="shared" si="2"/>
        <v>-3058333.564365109</v>
      </c>
    </row>
    <row r="10" spans="1:9">
      <c r="A10" s="1" t="s">
        <v>116</v>
      </c>
      <c r="B10" s="136">
        <v>0</v>
      </c>
      <c r="C10" s="136">
        <v>322253.68</v>
      </c>
      <c r="D10" s="136">
        <v>483380.51999999996</v>
      </c>
      <c r="E10" s="136">
        <f t="shared" si="3"/>
        <v>805634.2</v>
      </c>
      <c r="G10" s="145">
        <f t="shared" si="0"/>
        <v>214835.78666666665</v>
      </c>
      <c r="H10" s="145">
        <f t="shared" si="1"/>
        <v>161126.84</v>
      </c>
      <c r="I10" s="14">
        <f t="shared" si="2"/>
        <v>375962.62666666665</v>
      </c>
    </row>
    <row r="11" spans="1:9">
      <c r="A11" s="1" t="s">
        <v>117</v>
      </c>
      <c r="B11" s="136">
        <v>-3194956.7517000004</v>
      </c>
      <c r="C11" s="136">
        <v>-3194956.7517000004</v>
      </c>
      <c r="D11" s="136">
        <v>-3194956.7517000004</v>
      </c>
      <c r="E11" s="136">
        <f t="shared" si="3"/>
        <v>-9584870.2551000006</v>
      </c>
      <c r="G11" s="145">
        <f t="shared" si="0"/>
        <v>-2129971.1678000004</v>
      </c>
      <c r="H11" s="145">
        <f t="shared" si="1"/>
        <v>-1064985.5839000002</v>
      </c>
      <c r="I11" s="14">
        <f t="shared" si="2"/>
        <v>-3194956.7517000008</v>
      </c>
    </row>
    <row r="12" spans="1:9">
      <c r="A12" s="1" t="s">
        <v>118</v>
      </c>
      <c r="B12" s="136">
        <v>2384930.6878852984</v>
      </c>
      <c r="C12" s="136">
        <v>4390641.8508862304</v>
      </c>
      <c r="D12" s="136">
        <v>5078208.1056182319</v>
      </c>
      <c r="E12" s="136">
        <f t="shared" si="3"/>
        <v>11853780.64438976</v>
      </c>
      <c r="G12" s="145">
        <f>C12/12*8</f>
        <v>2927094.5672574867</v>
      </c>
      <c r="H12" s="145">
        <f t="shared" si="1"/>
        <v>1692736.0352060774</v>
      </c>
      <c r="I12" s="14">
        <f t="shared" si="2"/>
        <v>4619830.6024635639</v>
      </c>
    </row>
    <row r="13" spans="1:9">
      <c r="A13" s="1" t="s">
        <v>45</v>
      </c>
      <c r="B13" s="136">
        <v>4933356.4798738491</v>
      </c>
      <c r="C13" s="136">
        <v>7019470.8885832326</v>
      </c>
      <c r="D13" s="136">
        <v>4300412.115188946</v>
      </c>
      <c r="E13" s="136">
        <f>SUM(B13:D13)</f>
        <v>16253239.483646028</v>
      </c>
      <c r="G13" s="154">
        <f t="shared" si="0"/>
        <v>4679647.2590554887</v>
      </c>
      <c r="H13" s="154">
        <f t="shared" si="1"/>
        <v>1433470.7050629819</v>
      </c>
      <c r="I13" s="153">
        <f t="shared" si="2"/>
        <v>6113117.9641184704</v>
      </c>
    </row>
    <row r="14" spans="1:9">
      <c r="A14" s="146" t="s">
        <v>44</v>
      </c>
      <c r="B14" s="157">
        <f>SUM(B5:B13)</f>
        <v>-34907430.946566485</v>
      </c>
      <c r="C14" s="157">
        <f>SUM(C5:C13)</f>
        <v>-31489711.075181175</v>
      </c>
      <c r="D14" s="157">
        <f>SUM(D5:D13)</f>
        <v>-30246558.589830745</v>
      </c>
      <c r="E14" s="157">
        <f>SUM(E5:E13)</f>
        <v>-96643700.611578405</v>
      </c>
      <c r="G14" s="14">
        <f>SUM(G5:G13)</f>
        <v>-20993140.716787454</v>
      </c>
      <c r="H14" s="14">
        <f t="shared" ref="H14:I14" si="4">SUM(H5:H13)</f>
        <v>-10082186.19661025</v>
      </c>
      <c r="I14" s="14">
        <f t="shared" si="4"/>
        <v>-31075326.913397703</v>
      </c>
    </row>
    <row r="15" spans="1:9">
      <c r="B15" s="136">
        <v>0</v>
      </c>
      <c r="C15" s="136">
        <v>0</v>
      </c>
      <c r="D15" s="136">
        <v>0</v>
      </c>
      <c r="G15" s="147">
        <f>C14/12*8</f>
        <v>-20993140.71678745</v>
      </c>
      <c r="H15" s="147">
        <f>D14/12*4</f>
        <v>-10082186.196610248</v>
      </c>
      <c r="I15" s="147">
        <f>SUM(G15:H15)</f>
        <v>-31075326.9133977</v>
      </c>
    </row>
    <row r="16" spans="1:9">
      <c r="G16" s="97"/>
      <c r="H16" s="148" t="s">
        <v>119</v>
      </c>
      <c r="I16" s="97"/>
    </row>
    <row r="17" spans="1:13">
      <c r="A17" s="141" t="s">
        <v>120</v>
      </c>
      <c r="B17" s="142">
        <v>2019</v>
      </c>
      <c r="C17" s="142">
        <v>2020</v>
      </c>
      <c r="D17" s="142">
        <v>2021</v>
      </c>
      <c r="G17" s="149" t="s">
        <v>121</v>
      </c>
      <c r="H17" s="149" t="s">
        <v>122</v>
      </c>
      <c r="I17" s="149" t="s">
        <v>123</v>
      </c>
      <c r="J17" s="149" t="s">
        <v>124</v>
      </c>
      <c r="K17" s="149" t="s">
        <v>96</v>
      </c>
      <c r="L17" s="149" t="s">
        <v>125</v>
      </c>
    </row>
    <row r="18" spans="1:13">
      <c r="A18" s="1" t="s">
        <v>111</v>
      </c>
      <c r="B18" s="136">
        <v>-454528019.32139844</v>
      </c>
      <c r="C18" s="136">
        <v>-429986768.17794353</v>
      </c>
      <c r="D18" s="136">
        <v>-407279389.82184416</v>
      </c>
      <c r="G18" s="150">
        <f>B18</f>
        <v>-454528019.32139844</v>
      </c>
      <c r="H18" s="14">
        <f t="shared" ref="H18:H26" si="5">C5-G5</f>
        <v>-8180417.0478183217</v>
      </c>
      <c r="I18" s="150">
        <f>G18-H18</f>
        <v>-446347602.27358013</v>
      </c>
      <c r="J18" s="150">
        <f t="shared" ref="J18:J26" si="6">I18-I5</f>
        <v>-422417642.05924374</v>
      </c>
      <c r="K18" s="145">
        <f t="shared" ref="K18:K26" si="7">J18*$K$28</f>
        <v>-429428359.61839116</v>
      </c>
      <c r="L18" s="145">
        <f>SUM(I18:J18)/SUM($I$27:$J$27)*$K$27</f>
        <v>-436300090.37887758</v>
      </c>
    </row>
    <row r="19" spans="1:13">
      <c r="A19" s="1" t="s">
        <v>112</v>
      </c>
      <c r="B19" s="136">
        <v>-152455384.06319186</v>
      </c>
      <c r="C19" s="136">
        <v>-152325726.99850526</v>
      </c>
      <c r="D19" s="136">
        <v>-152698661.2159473</v>
      </c>
      <c r="G19" s="150">
        <f t="shared" ref="G19:G26" si="8">B19</f>
        <v>-152455384.06319186</v>
      </c>
      <c r="H19" s="14">
        <f t="shared" si="5"/>
        <v>-43219.021562203139</v>
      </c>
      <c r="I19" s="150">
        <f t="shared" ref="I19:I26" si="9">G19-H19</f>
        <v>-152412165.04162967</v>
      </c>
      <c r="J19" s="150">
        <f t="shared" si="6"/>
        <v>-152450038.40431929</v>
      </c>
      <c r="K19" s="145">
        <f t="shared" si="7"/>
        <v>-154980198.26204598</v>
      </c>
      <c r="L19" s="145">
        <f t="shared" ref="L19:L25" si="10">SUM(I19:J19)/SUM($I$27:$J$27)*$K$27</f>
        <v>-153103968.86182827</v>
      </c>
    </row>
    <row r="20" spans="1:13">
      <c r="A20" s="1" t="s">
        <v>113</v>
      </c>
      <c r="B20" s="136">
        <v>-630377968.87407029</v>
      </c>
      <c r="C20" s="136">
        <v>-624439227.62181509</v>
      </c>
      <c r="D20" s="136">
        <v>-616670534.90060747</v>
      </c>
      <c r="G20" s="150">
        <f t="shared" si="8"/>
        <v>-630377968.87407029</v>
      </c>
      <c r="H20" s="14">
        <f t="shared" si="5"/>
        <v>-1979580.4174183849</v>
      </c>
      <c r="I20" s="150">
        <f t="shared" si="9"/>
        <v>-628398388.45665193</v>
      </c>
      <c r="J20" s="150">
        <f t="shared" si="6"/>
        <v>-621849663.38141263</v>
      </c>
      <c r="K20" s="145">
        <f t="shared" si="7"/>
        <v>-632170284.30284309</v>
      </c>
      <c r="L20" s="145">
        <f t="shared" si="10"/>
        <v>-627883472.05564392</v>
      </c>
    </row>
    <row r="21" spans="1:13">
      <c r="A21" s="1" t="s">
        <v>114</v>
      </c>
      <c r="B21" s="136">
        <v>-3005665.9042340871</v>
      </c>
      <c r="C21" s="136">
        <v>5635374.1513776705</v>
      </c>
      <c r="D21" s="136">
        <v>4823701.6312397057</v>
      </c>
      <c r="G21" s="150">
        <f t="shared" si="8"/>
        <v>-3005665.9042340871</v>
      </c>
      <c r="H21" s="14">
        <f t="shared" si="5"/>
        <v>-2880346.6852039192</v>
      </c>
      <c r="I21" s="150">
        <f t="shared" si="9"/>
        <v>-125319.21903016791</v>
      </c>
      <c r="J21" s="150">
        <f t="shared" si="6"/>
        <v>5364816.6446650159</v>
      </c>
      <c r="K21" s="145">
        <f t="shared" si="7"/>
        <v>5453854.6262914659</v>
      </c>
      <c r="L21" s="145">
        <f t="shared" si="10"/>
        <v>2631312.9067449397</v>
      </c>
    </row>
    <row r="22" spans="1:13">
      <c r="A22" s="1" t="s">
        <v>115</v>
      </c>
      <c r="B22" s="136">
        <v>-72663533.412761003</v>
      </c>
      <c r="C22" s="136">
        <v>-71887102.185818851</v>
      </c>
      <c r="D22" s="136">
        <v>-64264963.946607828</v>
      </c>
      <c r="G22" s="150">
        <f t="shared" si="8"/>
        <v>-72663533.412761003</v>
      </c>
      <c r="H22" s="14">
        <f t="shared" si="5"/>
        <v>-258810.40898071771</v>
      </c>
      <c r="I22" s="150">
        <f t="shared" si="9"/>
        <v>-72404723.00378029</v>
      </c>
      <c r="J22" s="150">
        <f t="shared" si="6"/>
        <v>-69346389.439415187</v>
      </c>
      <c r="K22" s="145">
        <f t="shared" si="7"/>
        <v>-70497307.160882413</v>
      </c>
      <c r="L22" s="145">
        <f t="shared" si="10"/>
        <v>-71188417.784562543</v>
      </c>
    </row>
    <row r="23" spans="1:13">
      <c r="A23" s="1" t="s">
        <v>116</v>
      </c>
      <c r="C23" s="136">
        <f>-C10</f>
        <v>-322253.68</v>
      </c>
      <c r="D23" s="136">
        <f>C23-D10</f>
        <v>-805634.2</v>
      </c>
      <c r="G23" s="150">
        <v>0</v>
      </c>
      <c r="H23" s="14">
        <f t="shared" si="5"/>
        <v>107417.89333333334</v>
      </c>
      <c r="I23" s="150">
        <f t="shared" si="9"/>
        <v>-107417.89333333334</v>
      </c>
      <c r="J23" s="150">
        <f t="shared" si="6"/>
        <v>-483380.52</v>
      </c>
      <c r="K23" s="145">
        <f t="shared" si="7"/>
        <v>-491403.01707846846</v>
      </c>
      <c r="L23" s="145">
        <f t="shared" si="10"/>
        <v>-296703.1690258098</v>
      </c>
    </row>
    <row r="24" spans="1:13">
      <c r="A24" s="1" t="s">
        <v>117</v>
      </c>
      <c r="B24" s="136">
        <v>3194956.7517000004</v>
      </c>
      <c r="C24" s="136">
        <v>6389913.5034000007</v>
      </c>
      <c r="D24" s="136">
        <v>9584870.2551000006</v>
      </c>
      <c r="G24" s="150">
        <f t="shared" si="8"/>
        <v>3194956.7517000004</v>
      </c>
      <c r="H24" s="14">
        <f t="shared" si="5"/>
        <v>-1064985.5839</v>
      </c>
      <c r="I24" s="150">
        <f t="shared" si="9"/>
        <v>4259942.3355999999</v>
      </c>
      <c r="J24" s="150">
        <f t="shared" si="6"/>
        <v>7454899.0873000007</v>
      </c>
      <c r="K24" s="145">
        <f t="shared" si="7"/>
        <v>7578625.4347087489</v>
      </c>
      <c r="L24" s="145">
        <f t="shared" si="10"/>
        <v>5883276.7596621234</v>
      </c>
    </row>
    <row r="25" spans="1:13">
      <c r="A25" s="1" t="s">
        <v>118</v>
      </c>
      <c r="B25" s="136">
        <v>-5008498.7278852994</v>
      </c>
      <c r="C25" s="136">
        <v>-9399140.5787715279</v>
      </c>
      <c r="D25" s="136">
        <v>-14477348.684389761</v>
      </c>
      <c r="G25" s="150">
        <f t="shared" si="8"/>
        <v>-5008498.7278852994</v>
      </c>
      <c r="H25" s="14">
        <f t="shared" si="5"/>
        <v>1463547.2836287436</v>
      </c>
      <c r="I25" s="150">
        <f t="shared" si="9"/>
        <v>-6472046.0115140434</v>
      </c>
      <c r="J25" s="150">
        <f t="shared" si="6"/>
        <v>-11091876.613977607</v>
      </c>
      <c r="K25" s="145">
        <f t="shared" si="7"/>
        <v>-11275964.602733066</v>
      </c>
      <c r="L25" s="145">
        <f t="shared" si="10"/>
        <v>-8820726.9787761793</v>
      </c>
    </row>
    <row r="26" spans="1:13">
      <c r="A26" s="1" t="s">
        <v>45</v>
      </c>
      <c r="B26" s="136">
        <v>-7775478.8686584812</v>
      </c>
      <c r="C26" s="136">
        <v>-14794949.757241715</v>
      </c>
      <c r="D26" s="136">
        <v>-19095361.87243066</v>
      </c>
      <c r="G26" s="152">
        <f t="shared" si="8"/>
        <v>-7775478.8686584812</v>
      </c>
      <c r="H26" s="153">
        <f t="shared" si="5"/>
        <v>2339823.6295277439</v>
      </c>
      <c r="I26" s="152">
        <f t="shared" si="9"/>
        <v>-10115302.498186225</v>
      </c>
      <c r="J26" s="152">
        <f t="shared" si="6"/>
        <v>-16228420.462304696</v>
      </c>
      <c r="K26" s="154">
        <f t="shared" si="7"/>
        <v>-16497757.869089307</v>
      </c>
      <c r="L26" s="550">
        <f>SUM(I26:J26)/SUM($I$27:$J$27)*$K$27</f>
        <v>-13230005.209756112</v>
      </c>
    </row>
    <row r="27" spans="1:13">
      <c r="A27" s="146" t="s">
        <v>44</v>
      </c>
      <c r="B27" s="157">
        <f>SUM(B18:B26)</f>
        <v>-1322619592.4204996</v>
      </c>
      <c r="C27" s="157">
        <f t="shared" ref="C27:D27" si="11">SUM(C18:C26)</f>
        <v>-1291129881.3453186</v>
      </c>
      <c r="D27" s="157">
        <f t="shared" si="11"/>
        <v>-1260883322.7554874</v>
      </c>
      <c r="G27" s="150">
        <f>SUM(G18:G26)</f>
        <v>-1322619592.4204996</v>
      </c>
      <c r="H27" s="150">
        <f t="shared" ref="H27:I27" si="12">SUM(H18:H26)</f>
        <v>-10496570.358393725</v>
      </c>
      <c r="I27" s="150">
        <f t="shared" si="12"/>
        <v>-1312123022.0621059</v>
      </c>
      <c r="J27" s="145">
        <f>SUM(J18:J26)</f>
        <v>-1281047695.1487079</v>
      </c>
      <c r="K27" s="145">
        <v>-1302308794.772063</v>
      </c>
      <c r="L27" s="145">
        <f>SUM(L18:L26)</f>
        <v>-1302308794.7720635</v>
      </c>
    </row>
    <row r="28" spans="1:13">
      <c r="B28" s="136">
        <v>0</v>
      </c>
      <c r="C28" s="136">
        <v>0</v>
      </c>
      <c r="D28" s="136">
        <v>0</v>
      </c>
      <c r="H28" s="151">
        <f>C14/12*4</f>
        <v>-10496570.358393725</v>
      </c>
      <c r="I28" s="147">
        <f>G27-H28</f>
        <v>-1312123022.0621059</v>
      </c>
      <c r="J28" s="147">
        <f>I27-I14</f>
        <v>-1281047695.1487081</v>
      </c>
      <c r="K28" s="1">
        <f>K27/J27</f>
        <v>1.0165966495266885</v>
      </c>
    </row>
    <row r="30" spans="1:13">
      <c r="B30" s="148"/>
      <c r="C30" s="148"/>
      <c r="D30" s="148"/>
      <c r="G30" s="138" t="s">
        <v>126</v>
      </c>
      <c r="H30" s="139"/>
      <c r="I30" s="139"/>
      <c r="J30" s="139"/>
      <c r="K30" s="139"/>
      <c r="L30" s="139"/>
      <c r="M30" s="140"/>
    </row>
    <row r="31" spans="1:13">
      <c r="A31" s="141" t="s">
        <v>127</v>
      </c>
      <c r="B31" s="142">
        <v>2019</v>
      </c>
      <c r="C31" s="142">
        <v>2020</v>
      </c>
      <c r="D31" s="142">
        <v>2021</v>
      </c>
      <c r="G31" s="149" t="s">
        <v>121</v>
      </c>
      <c r="H31" s="149" t="s">
        <v>122</v>
      </c>
      <c r="I31" s="144" t="s">
        <v>128</v>
      </c>
      <c r="J31" s="149" t="s">
        <v>108</v>
      </c>
      <c r="K31" s="149" t="s">
        <v>109</v>
      </c>
      <c r="L31" s="144" t="s">
        <v>124</v>
      </c>
      <c r="M31" s="149" t="s">
        <v>96</v>
      </c>
    </row>
    <row r="32" spans="1:13">
      <c r="A32" s="1" t="s">
        <v>111</v>
      </c>
      <c r="B32" s="136">
        <v>105551777.17352578</v>
      </c>
      <c r="C32" s="136">
        <v>107135709.50446159</v>
      </c>
      <c r="D32" s="136">
        <v>108766828.0769444</v>
      </c>
      <c r="G32" s="150">
        <v>-2096565617.9162521</v>
      </c>
      <c r="H32" s="14">
        <f>C32/12*4</f>
        <v>35711903.16815386</v>
      </c>
      <c r="I32" s="150">
        <f>G32-H32</f>
        <v>-2132277521.0844059</v>
      </c>
      <c r="J32" s="145">
        <f>C32/12*8</f>
        <v>71423806.336307719</v>
      </c>
      <c r="K32" s="145">
        <f>D32/12*4</f>
        <v>36255609.358981468</v>
      </c>
      <c r="L32" s="150">
        <f>I32-J32-K32</f>
        <v>-2239956936.779695</v>
      </c>
      <c r="M32" s="145">
        <f t="shared" ref="M32:M40" si="13">AVERAGE(I32,L32)</f>
        <v>-2186117228.9320507</v>
      </c>
    </row>
    <row r="33" spans="1:21">
      <c r="A33" s="1" t="s">
        <v>112</v>
      </c>
      <c r="B33" s="136">
        <v>36195091.436092548</v>
      </c>
      <c r="C33" s="136">
        <v>38283687.499361388</v>
      </c>
      <c r="D33" s="136">
        <v>40606748.560076483</v>
      </c>
      <c r="G33" s="150">
        <v>-554348390.93252754</v>
      </c>
      <c r="H33" s="14">
        <f t="shared" ref="H33:H40" si="14">C33/12*4</f>
        <v>12761229.166453796</v>
      </c>
      <c r="I33" s="150">
        <f t="shared" ref="I33:I40" si="15">G33-H33</f>
        <v>-567109620.09898138</v>
      </c>
      <c r="J33" s="145">
        <f t="shared" ref="J33:J40" si="16">C33/12*8</f>
        <v>25522458.332907591</v>
      </c>
      <c r="K33" s="145">
        <f t="shared" ref="K33:K40" si="17">D33/12*4</f>
        <v>13535582.853358828</v>
      </c>
      <c r="L33" s="150">
        <f t="shared" ref="L33:L40" si="18">I33-J33-K33</f>
        <v>-606167661.2852478</v>
      </c>
      <c r="M33" s="145">
        <f t="shared" si="13"/>
        <v>-586638640.69211459</v>
      </c>
    </row>
    <row r="34" spans="1:21">
      <c r="A34" s="1" t="s">
        <v>113</v>
      </c>
      <c r="B34" s="136">
        <v>128792766.39672762</v>
      </c>
      <c r="C34" s="136">
        <v>132775966.9401581</v>
      </c>
      <c r="D34" s="136">
        <v>137001850.41363031</v>
      </c>
      <c r="G34" s="150">
        <v>-1621415716.8905885</v>
      </c>
      <c r="H34" s="14">
        <f t="shared" si="14"/>
        <v>44258655.646719366</v>
      </c>
      <c r="I34" s="150">
        <f t="shared" si="15"/>
        <v>-1665674372.537308</v>
      </c>
      <c r="J34" s="145">
        <f t="shared" si="16"/>
        <v>88517311.293438733</v>
      </c>
      <c r="K34" s="145">
        <f t="shared" si="17"/>
        <v>45667283.4712101</v>
      </c>
      <c r="L34" s="150">
        <f t="shared" si="18"/>
        <v>-1799858967.3019567</v>
      </c>
      <c r="M34" s="145">
        <f t="shared" si="13"/>
        <v>-1732766669.9196324</v>
      </c>
    </row>
    <row r="35" spans="1:21">
      <c r="A35" s="1" t="s">
        <v>114</v>
      </c>
      <c r="B35" s="136">
        <v>59953818.099687271</v>
      </c>
      <c r="C35" s="136">
        <v>69640816.916280463</v>
      </c>
      <c r="D35" s="136">
        <v>82240442.345907271</v>
      </c>
      <c r="G35" s="150">
        <v>-197881741.28710985</v>
      </c>
      <c r="H35" s="14">
        <f t="shared" si="14"/>
        <v>23213605.638760153</v>
      </c>
      <c r="I35" s="150">
        <f t="shared" si="15"/>
        <v>-221095346.92587</v>
      </c>
      <c r="J35" s="145">
        <f t="shared" si="16"/>
        <v>46427211.277520306</v>
      </c>
      <c r="K35" s="145">
        <f t="shared" si="17"/>
        <v>27413480.781969089</v>
      </c>
      <c r="L35" s="150">
        <f t="shared" si="18"/>
        <v>-294936038.98535937</v>
      </c>
      <c r="M35" s="145">
        <f t="shared" si="13"/>
        <v>-258015692.95561469</v>
      </c>
    </row>
    <row r="36" spans="1:21">
      <c r="A36" s="1" t="s">
        <v>115</v>
      </c>
      <c r="B36" s="136">
        <v>34516810.134669505</v>
      </c>
      <c r="C36" s="136">
        <v>36601589.714391731</v>
      </c>
      <c r="D36" s="136">
        <v>38931034.190807268</v>
      </c>
      <c r="G36" s="150">
        <v>-227283324.08936301</v>
      </c>
      <c r="H36" s="14">
        <f t="shared" si="14"/>
        <v>12200529.904797243</v>
      </c>
      <c r="I36" s="150">
        <f t="shared" si="15"/>
        <v>-239483853.99416026</v>
      </c>
      <c r="J36" s="145">
        <f t="shared" si="16"/>
        <v>24401059.809594486</v>
      </c>
      <c r="K36" s="145">
        <f t="shared" si="17"/>
        <v>12977011.396935755</v>
      </c>
      <c r="L36" s="150">
        <f t="shared" si="18"/>
        <v>-276861925.20069051</v>
      </c>
      <c r="M36" s="145">
        <f t="shared" si="13"/>
        <v>-258172889.5974254</v>
      </c>
    </row>
    <row r="37" spans="1:21">
      <c r="A37" s="1" t="s">
        <v>116</v>
      </c>
      <c r="B37" s="136">
        <v>42298712.619999997</v>
      </c>
      <c r="C37" s="136">
        <v>40764171.286666662</v>
      </c>
      <c r="D37" s="136">
        <v>39996900.619999997</v>
      </c>
      <c r="G37" s="150">
        <v>-84597425.239999995</v>
      </c>
      <c r="H37" s="14">
        <f t="shared" si="14"/>
        <v>13588057.095555553</v>
      </c>
      <c r="I37" s="150">
        <f t="shared" si="15"/>
        <v>-98185482.335555553</v>
      </c>
      <c r="J37" s="145">
        <f t="shared" si="16"/>
        <v>27176114.191111106</v>
      </c>
      <c r="K37" s="145">
        <f t="shared" si="17"/>
        <v>13332300.206666665</v>
      </c>
      <c r="L37" s="150">
        <f t="shared" si="18"/>
        <v>-138693896.73333332</v>
      </c>
      <c r="M37" s="145">
        <f t="shared" si="13"/>
        <v>-118439689.53444444</v>
      </c>
    </row>
    <row r="38" spans="1:21">
      <c r="A38" s="1" t="s">
        <v>117</v>
      </c>
      <c r="B38" s="136">
        <v>15214079.770000001</v>
      </c>
      <c r="C38" s="136">
        <v>15214079.770000001</v>
      </c>
      <c r="D38" s="136">
        <v>15214079.770000001</v>
      </c>
      <c r="G38" s="150">
        <v>-15214079.770000001</v>
      </c>
      <c r="H38" s="14">
        <f t="shared" si="14"/>
        <v>5071359.9233333338</v>
      </c>
      <c r="I38" s="150">
        <f t="shared" si="15"/>
        <v>-20285439.693333335</v>
      </c>
      <c r="J38" s="145">
        <f t="shared" si="16"/>
        <v>10142719.846666668</v>
      </c>
      <c r="K38" s="145">
        <v>15373213.159999907</v>
      </c>
      <c r="L38" s="150">
        <f t="shared" si="18"/>
        <v>-45801372.699999914</v>
      </c>
      <c r="M38" s="145">
        <f t="shared" si="13"/>
        <v>-33043406.196666624</v>
      </c>
      <c r="O38" t="s">
        <v>204</v>
      </c>
      <c r="P38" t="s">
        <v>204</v>
      </c>
    </row>
    <row r="39" spans="1:21">
      <c r="A39" s="1" t="s">
        <v>118</v>
      </c>
      <c r="B39" s="136">
        <v>8094524.9795974875</v>
      </c>
      <c r="C39" s="136">
        <v>13418082.612993523</v>
      </c>
      <c r="D39" s="136">
        <v>17996808.197642792</v>
      </c>
      <c r="G39" s="150">
        <v>-15004883.49907013</v>
      </c>
      <c r="H39" s="14">
        <f t="shared" si="14"/>
        <v>4472694.2043311745</v>
      </c>
      <c r="I39" s="150">
        <f t="shared" si="15"/>
        <v>-19477577.703401305</v>
      </c>
      <c r="J39" s="145">
        <f t="shared" si="16"/>
        <v>8945388.408662349</v>
      </c>
      <c r="K39" s="145">
        <f t="shared" si="17"/>
        <v>5998936.065880931</v>
      </c>
      <c r="L39" s="150">
        <f t="shared" si="18"/>
        <v>-34421902.177944586</v>
      </c>
      <c r="M39" s="145">
        <f t="shared" si="13"/>
        <v>-26949739.940672945</v>
      </c>
      <c r="O39" s="149" t="s">
        <v>108</v>
      </c>
      <c r="P39" s="149" t="s">
        <v>109</v>
      </c>
      <c r="Q39" t="s">
        <v>44</v>
      </c>
    </row>
    <row r="40" spans="1:21">
      <c r="A40" s="1" t="s">
        <v>45</v>
      </c>
      <c r="B40" s="136">
        <v>14935754.903618157</v>
      </c>
      <c r="C40" s="136">
        <v>16731754.018023636</v>
      </c>
      <c r="D40" s="136">
        <v>21621168.12225952</v>
      </c>
      <c r="G40" s="152">
        <v>-21909691.106447268</v>
      </c>
      <c r="H40" s="153">
        <f t="shared" si="14"/>
        <v>5577251.3393412121</v>
      </c>
      <c r="I40" s="152">
        <f t="shared" si="15"/>
        <v>-27486942.44578848</v>
      </c>
      <c r="J40" s="154">
        <f t="shared" si="16"/>
        <v>11154502.678682424</v>
      </c>
      <c r="K40" s="154">
        <f t="shared" si="17"/>
        <v>7207056.0407531736</v>
      </c>
      <c r="L40" s="152">
        <f t="shared" si="18"/>
        <v>-45848501.165224075</v>
      </c>
      <c r="M40" s="154">
        <f t="shared" si="13"/>
        <v>-36667721.805506274</v>
      </c>
      <c r="O40" s="14">
        <f>+'Gas Consol'!J40</f>
        <v>5697744.9095974118</v>
      </c>
      <c r="P40" s="14">
        <f>+'Gas Consol'!K40</f>
        <v>3681380.3405025643</v>
      </c>
      <c r="Q40" s="4">
        <f>SUM(J40:K40,O40:P40)</f>
        <v>27740683.969535574</v>
      </c>
    </row>
    <row r="41" spans="1:21">
      <c r="A41" s="146" t="s">
        <v>44</v>
      </c>
      <c r="B41" s="157">
        <f>SUM(B32:B40)</f>
        <v>445553335.5139184</v>
      </c>
      <c r="C41" s="157">
        <f t="shared" ref="C41:D41" si="19">SUM(C32:C40)</f>
        <v>470565858.26233703</v>
      </c>
      <c r="D41" s="157">
        <f t="shared" si="19"/>
        <v>502375860.29726803</v>
      </c>
      <c r="G41" s="150">
        <f>SUM(G32:G40)</f>
        <v>-4834220870.7313585</v>
      </c>
      <c r="H41" s="150">
        <f t="shared" ref="H41:L41" si="20">SUM(H32:H40)</f>
        <v>156855286.08744574</v>
      </c>
      <c r="I41" s="150">
        <f t="shared" si="20"/>
        <v>-4991076156.8188057</v>
      </c>
      <c r="J41" s="150">
        <f t="shared" si="20"/>
        <v>313710572.17489147</v>
      </c>
      <c r="K41" s="150">
        <f t="shared" si="20"/>
        <v>177760473.33575591</v>
      </c>
      <c r="L41" s="150">
        <f t="shared" si="20"/>
        <v>-5482547202.3294506</v>
      </c>
      <c r="M41" s="333">
        <f>SUM(M32:M40)</f>
        <v>-5236811679.5741301</v>
      </c>
      <c r="N41" s="155"/>
    </row>
    <row r="42" spans="1:21">
      <c r="B42" s="136">
        <v>0</v>
      </c>
      <c r="C42" s="136">
        <v>0</v>
      </c>
      <c r="D42" s="136">
        <v>0</v>
      </c>
      <c r="H42" s="147">
        <f>C41/12*4</f>
        <v>156855286.08744568</v>
      </c>
      <c r="K42" s="150">
        <f>SUM(J41:K41)</f>
        <v>491471045.51064742</v>
      </c>
      <c r="L42" s="450" t="s">
        <v>495</v>
      </c>
      <c r="M42" s="450" t="s">
        <v>494</v>
      </c>
      <c r="N42" s="450"/>
      <c r="O42" s="450"/>
      <c r="P42" s="450"/>
      <c r="Q42" s="450"/>
      <c r="R42" s="450"/>
      <c r="S42" s="450"/>
      <c r="T42" s="450"/>
      <c r="U42" s="450"/>
    </row>
    <row r="43" spans="1:21">
      <c r="B43" s="148" t="s">
        <v>119</v>
      </c>
      <c r="C43" s="148" t="s">
        <v>119</v>
      </c>
      <c r="D43" s="148" t="s">
        <v>119</v>
      </c>
      <c r="G43" s="138" t="s">
        <v>129</v>
      </c>
      <c r="H43" s="139"/>
      <c r="I43" s="139"/>
      <c r="J43" s="139"/>
      <c r="K43" s="139"/>
      <c r="L43" s="139"/>
      <c r="M43" s="140"/>
    </row>
    <row r="44" spans="1:21">
      <c r="A44" s="141" t="s">
        <v>130</v>
      </c>
      <c r="B44" s="142">
        <v>2019</v>
      </c>
      <c r="C44" s="142">
        <v>2020</v>
      </c>
      <c r="D44" s="142">
        <v>2021</v>
      </c>
      <c r="G44" s="149" t="s">
        <v>121</v>
      </c>
      <c r="H44" s="149" t="s">
        <v>122</v>
      </c>
      <c r="I44" s="144" t="s">
        <v>128</v>
      </c>
      <c r="J44" s="149" t="s">
        <v>108</v>
      </c>
      <c r="K44" s="149" t="s">
        <v>109</v>
      </c>
      <c r="L44" s="144" t="s">
        <v>124</v>
      </c>
      <c r="M44" s="149" t="s">
        <v>96</v>
      </c>
    </row>
    <row r="45" spans="1:21">
      <c r="A45" s="1" t="s">
        <v>111</v>
      </c>
      <c r="B45" s="136">
        <v>63856042.316046029</v>
      </c>
      <c r="C45" s="136">
        <v>64814279.615866303</v>
      </c>
      <c r="D45" s="136">
        <v>65786896.427624106</v>
      </c>
      <c r="G45" s="150">
        <v>4319163303.9238539</v>
      </c>
      <c r="H45" s="14">
        <f>C45/12*4</f>
        <v>21604759.871955436</v>
      </c>
      <c r="I45" s="150">
        <f>SUM(G45:H45)</f>
        <v>4340768063.7958097</v>
      </c>
      <c r="J45" s="145">
        <f>C45/12*8</f>
        <v>43209519.743910871</v>
      </c>
      <c r="K45" s="145">
        <f>D45/12*4</f>
        <v>21928965.475874703</v>
      </c>
      <c r="L45" s="150">
        <f>SUM(I45:K45)</f>
        <v>4405906549.0155954</v>
      </c>
      <c r="M45" s="145">
        <f t="shared" ref="M45:M52" si="21">AVERAGE(I45,L45)</f>
        <v>4373337306.4057026</v>
      </c>
      <c r="O45" s="461">
        <f>SUM(J39:K39)</f>
        <v>14944324.474543281</v>
      </c>
      <c r="P45" s="450" t="s">
        <v>118</v>
      </c>
      <c r="Q45" s="450"/>
    </row>
    <row r="46" spans="1:21">
      <c r="A46" s="1" t="s">
        <v>112</v>
      </c>
      <c r="B46" s="136">
        <v>90273239.79318358</v>
      </c>
      <c r="C46" s="136">
        <v>95482353.122361615</v>
      </c>
      <c r="D46" s="136">
        <v>100992052.33655259</v>
      </c>
      <c r="G46" s="150">
        <v>1654696454.9900668</v>
      </c>
      <c r="H46" s="14">
        <f t="shared" ref="H46:H52" si="22">C46/12*4</f>
        <v>31827451.040787205</v>
      </c>
      <c r="I46" s="150">
        <f t="shared" ref="I46:I52" si="23">SUM(G46:H46)</f>
        <v>1686523906.030854</v>
      </c>
      <c r="J46" s="145">
        <f t="shared" ref="J46:J52" si="24">C46/12*8</f>
        <v>63654902.08157441</v>
      </c>
      <c r="K46" s="145">
        <f t="shared" ref="K46:K52" si="25">D46/12*4</f>
        <v>33664017.445517533</v>
      </c>
      <c r="L46" s="150">
        <f t="shared" ref="L46:L52" si="26">SUM(I46:K46)</f>
        <v>1783842825.557946</v>
      </c>
      <c r="M46" s="145">
        <f t="shared" si="21"/>
        <v>1735183365.7944</v>
      </c>
      <c r="O46" s="461">
        <f>SUM(J40:K40)</f>
        <v>18361558.719435599</v>
      </c>
      <c r="P46" s="450" t="s">
        <v>45</v>
      </c>
      <c r="Q46" s="450"/>
    </row>
    <row r="47" spans="1:21">
      <c r="A47" s="1" t="s">
        <v>113</v>
      </c>
      <c r="B47" s="136">
        <v>123219583.37592866</v>
      </c>
      <c r="C47" s="136">
        <v>127030420.93455684</v>
      </c>
      <c r="D47" s="136">
        <v>130959117.05511464</v>
      </c>
      <c r="G47" s="150">
        <v>4107400355.6476727</v>
      </c>
      <c r="H47" s="14">
        <f t="shared" si="22"/>
        <v>42343473.644852281</v>
      </c>
      <c r="I47" s="150">
        <f t="shared" si="23"/>
        <v>4149743829.2925248</v>
      </c>
      <c r="J47" s="145">
        <f t="shared" si="24"/>
        <v>84686947.289704561</v>
      </c>
      <c r="K47" s="145">
        <f t="shared" si="25"/>
        <v>43653039.018371545</v>
      </c>
      <c r="L47" s="150">
        <f t="shared" si="26"/>
        <v>4278083815.6006012</v>
      </c>
      <c r="M47" s="145">
        <f t="shared" si="21"/>
        <v>4213913822.4465628</v>
      </c>
      <c r="O47" s="461">
        <f>SUM(J32:K38)</f>
        <v>458165162.31666845</v>
      </c>
      <c r="P47" s="450" t="s">
        <v>497</v>
      </c>
      <c r="Q47" s="450"/>
    </row>
    <row r="48" spans="1:21">
      <c r="A48" s="1" t="s">
        <v>114</v>
      </c>
      <c r="B48" s="136">
        <v>54550914.901827984</v>
      </c>
      <c r="C48" s="136">
        <v>63364943.179717429</v>
      </c>
      <c r="D48" s="136">
        <v>73603092.292669728</v>
      </c>
      <c r="G48" s="150">
        <v>392172059.60492247</v>
      </c>
      <c r="H48" s="14">
        <f t="shared" si="22"/>
        <v>21121647.726572476</v>
      </c>
      <c r="I48" s="150">
        <f t="shared" si="23"/>
        <v>413293707.33149493</v>
      </c>
      <c r="J48" s="145">
        <f t="shared" si="24"/>
        <v>42243295.453144953</v>
      </c>
      <c r="K48" s="145">
        <f t="shared" si="25"/>
        <v>24534364.097556576</v>
      </c>
      <c r="L48" s="150">
        <f t="shared" si="26"/>
        <v>480071366.88219649</v>
      </c>
      <c r="M48" s="145">
        <f t="shared" si="21"/>
        <v>446682537.10684574</v>
      </c>
      <c r="O48" s="551">
        <f>SUM(O45:O47)</f>
        <v>491471045.51064736</v>
      </c>
      <c r="P48" s="450" t="s">
        <v>498</v>
      </c>
      <c r="Q48" s="450"/>
    </row>
    <row r="49" spans="1:16">
      <c r="A49" s="1" t="s">
        <v>115</v>
      </c>
      <c r="B49" s="136">
        <v>35696720.410958663</v>
      </c>
      <c r="C49" s="136">
        <v>37852765.34922111</v>
      </c>
      <c r="D49" s="136">
        <v>40139033.168529518</v>
      </c>
      <c r="G49" s="150">
        <v>626712160.52746713</v>
      </c>
      <c r="H49" s="14">
        <f t="shared" si="22"/>
        <v>12617588.449740371</v>
      </c>
      <c r="I49" s="150">
        <f t="shared" si="23"/>
        <v>639329748.97720754</v>
      </c>
      <c r="J49" s="145">
        <f t="shared" si="24"/>
        <v>25235176.899480741</v>
      </c>
      <c r="K49" s="145">
        <f t="shared" si="25"/>
        <v>13379677.722843172</v>
      </c>
      <c r="L49" s="150">
        <f t="shared" si="26"/>
        <v>677944603.59953141</v>
      </c>
      <c r="M49" s="145">
        <f t="shared" si="21"/>
        <v>658637176.28836942</v>
      </c>
    </row>
    <row r="50" spans="1:16">
      <c r="A50" s="1" t="s">
        <v>131</v>
      </c>
      <c r="B50" s="136">
        <v>0</v>
      </c>
      <c r="C50" s="136">
        <v>0</v>
      </c>
      <c r="D50" s="136">
        <v>0</v>
      </c>
      <c r="G50" s="150">
        <v>0</v>
      </c>
      <c r="H50" s="14">
        <f t="shared" si="22"/>
        <v>0</v>
      </c>
      <c r="I50" s="150">
        <f t="shared" si="23"/>
        <v>0</v>
      </c>
      <c r="J50" s="145">
        <f t="shared" si="24"/>
        <v>0</v>
      </c>
      <c r="K50" s="145">
        <f t="shared" si="25"/>
        <v>0</v>
      </c>
      <c r="L50" s="150">
        <f t="shared" si="26"/>
        <v>0</v>
      </c>
      <c r="M50" s="145">
        <f t="shared" si="21"/>
        <v>0</v>
      </c>
    </row>
    <row r="51" spans="1:16">
      <c r="A51" s="1" t="s">
        <v>118</v>
      </c>
      <c r="B51" s="136">
        <v>56628240.085732639</v>
      </c>
      <c r="C51" s="136">
        <v>58375774.901277043</v>
      </c>
      <c r="D51" s="136">
        <v>51414155.559539527</v>
      </c>
      <c r="G51" s="150">
        <v>122588817.1023279</v>
      </c>
      <c r="H51" s="14">
        <f t="shared" si="22"/>
        <v>19458591.633759014</v>
      </c>
      <c r="I51" s="150">
        <f t="shared" si="23"/>
        <v>142047408.73608691</v>
      </c>
      <c r="J51" s="145">
        <f t="shared" si="24"/>
        <v>38917183.267518029</v>
      </c>
      <c r="K51" s="145">
        <f t="shared" si="25"/>
        <v>17138051.853179842</v>
      </c>
      <c r="L51" s="150">
        <f t="shared" si="26"/>
        <v>198102643.85678479</v>
      </c>
      <c r="M51" s="145">
        <f t="shared" si="21"/>
        <v>170075026.29643583</v>
      </c>
    </row>
    <row r="52" spans="1:16">
      <c r="A52" s="1" t="s">
        <v>45</v>
      </c>
      <c r="B52" s="136">
        <v>30492738.400130928</v>
      </c>
      <c r="C52" s="136">
        <v>39886525.106570065</v>
      </c>
      <c r="D52" s="136">
        <v>30631977.834374245</v>
      </c>
      <c r="G52" s="152">
        <v>130530155.05197492</v>
      </c>
      <c r="H52" s="153">
        <f t="shared" si="22"/>
        <v>13295508.368856689</v>
      </c>
      <c r="I52" s="152">
        <f t="shared" si="23"/>
        <v>143825663.42083162</v>
      </c>
      <c r="J52" s="154">
        <f t="shared" si="24"/>
        <v>26591016.737713378</v>
      </c>
      <c r="K52" s="154">
        <f t="shared" si="25"/>
        <v>10210659.278124748</v>
      </c>
      <c r="L52" s="152">
        <f t="shared" si="26"/>
        <v>180627339.43666974</v>
      </c>
      <c r="M52" s="145">
        <f t="shared" si="21"/>
        <v>162226501.42875069</v>
      </c>
      <c r="N52" s="14">
        <f>+'Gas Consol'!M52</f>
        <v>82865659.666204244</v>
      </c>
    </row>
    <row r="53" spans="1:16">
      <c r="A53" s="146" t="s">
        <v>44</v>
      </c>
      <c r="B53" s="157">
        <f>SUM(B45:B52)</f>
        <v>454717479.28380847</v>
      </c>
      <c r="C53" s="157">
        <f t="shared" ref="C53:D53" si="27">SUM(C45:C52)</f>
        <v>486807062.20957041</v>
      </c>
      <c r="D53" s="157">
        <f t="shared" si="27"/>
        <v>493526324.67440432</v>
      </c>
      <c r="G53" s="150">
        <f>SUM(G45:G52)</f>
        <v>11353263306.848286</v>
      </c>
      <c r="H53" s="150">
        <f t="shared" ref="H53:L53" si="28">SUM(H45:H52)</f>
        <v>162269020.73652348</v>
      </c>
      <c r="I53" s="150">
        <f t="shared" si="28"/>
        <v>11515532327.58481</v>
      </c>
      <c r="J53" s="150">
        <f t="shared" si="28"/>
        <v>324538041.47304696</v>
      </c>
      <c r="K53" s="150">
        <f t="shared" si="28"/>
        <v>164508774.89146814</v>
      </c>
      <c r="L53" s="150">
        <f t="shared" si="28"/>
        <v>12004579143.949326</v>
      </c>
      <c r="M53" s="333">
        <f>SUM(M45:M52)</f>
        <v>11760055735.767069</v>
      </c>
      <c r="N53" s="155"/>
    </row>
    <row r="54" spans="1:16">
      <c r="B54" s="136">
        <v>0</v>
      </c>
      <c r="C54" s="136">
        <v>0</v>
      </c>
      <c r="D54" s="136">
        <v>0</v>
      </c>
      <c r="F54" s="1" t="s">
        <v>205</v>
      </c>
      <c r="G54" s="14">
        <v>100037416.65184399</v>
      </c>
      <c r="K54" s="150">
        <f>SUM(J53:K53)</f>
        <v>489046816.36451507</v>
      </c>
    </row>
    <row r="55" spans="1:16">
      <c r="F55" s="1">
        <v>2019</v>
      </c>
      <c r="G55" s="14">
        <v>30492738.400130928</v>
      </c>
    </row>
    <row r="57" spans="1:16">
      <c r="B57" s="1"/>
      <c r="C57" s="1"/>
      <c r="D57" s="1"/>
      <c r="E57" s="1"/>
      <c r="F57" s="1" t="s">
        <v>206</v>
      </c>
      <c r="G57" s="152">
        <v>66675095.064318947</v>
      </c>
      <c r="H57" s="153">
        <v>6791375.4033999778</v>
      </c>
      <c r="I57" s="152">
        <v>73466470.467718929</v>
      </c>
      <c r="J57" s="154">
        <v>13582750.806799956</v>
      </c>
      <c r="K57" s="154">
        <v>5215627.5901706852</v>
      </c>
      <c r="L57" s="152">
        <v>92264848.864689559</v>
      </c>
      <c r="M57" s="154">
        <v>82865659.666204244</v>
      </c>
      <c r="N57"/>
      <c r="O57"/>
      <c r="P57"/>
    </row>
    <row r="58" spans="1:16">
      <c r="B58" s="1"/>
      <c r="C58" s="1"/>
      <c r="D58" s="1"/>
      <c r="E58" s="1"/>
      <c r="G58" s="150">
        <f>+G52+G57</f>
        <v>197205250.11629388</v>
      </c>
      <c r="H58" s="150">
        <f t="shared" ref="H58:K58" si="29">+H52+H57</f>
        <v>20086883.772256665</v>
      </c>
      <c r="I58" s="150">
        <f t="shared" si="29"/>
        <v>217292133.88855055</v>
      </c>
      <c r="J58" s="150">
        <f t="shared" si="29"/>
        <v>40173767.54451333</v>
      </c>
      <c r="K58" s="150">
        <f t="shared" si="29"/>
        <v>15426286.868295433</v>
      </c>
      <c r="L58" s="152">
        <f t="shared" ref="L58" si="30">SUM(I58:K58)</f>
        <v>272892188.3013593</v>
      </c>
      <c r="M58" s="145">
        <f t="shared" ref="M58" si="31">AVERAGE(I58,L58)</f>
        <v>245092161.09495491</v>
      </c>
      <c r="N58"/>
      <c r="O58"/>
      <c r="P58"/>
    </row>
    <row r="59" spans="1:16">
      <c r="B59" s="1"/>
      <c r="C59" s="1"/>
      <c r="D59" s="1"/>
      <c r="E59" s="1"/>
      <c r="H59" s="1" t="s">
        <v>207</v>
      </c>
      <c r="N59"/>
      <c r="O59"/>
      <c r="P59"/>
    </row>
    <row r="60" spans="1:16">
      <c r="B60" s="1"/>
      <c r="C60" s="1"/>
      <c r="D60" s="1"/>
      <c r="E60" s="1"/>
      <c r="N60"/>
      <c r="O60"/>
      <c r="P60"/>
    </row>
    <row r="61" spans="1:16">
      <c r="B61" s="1"/>
      <c r="C61" s="1"/>
      <c r="D61" s="1"/>
      <c r="E61" s="1"/>
      <c r="G61" s="152">
        <v>-3971731.9919828251</v>
      </c>
      <c r="H61" s="153">
        <v>1195187.1417787131</v>
      </c>
      <c r="I61" s="152">
        <v>-5166919.1337615382</v>
      </c>
      <c r="J61" s="152">
        <v>-8289513.4586874414</v>
      </c>
      <c r="K61" s="154">
        <v>-8337277.2557854187</v>
      </c>
      <c r="L61" s="154">
        <v>-6741150.1060194559</v>
      </c>
      <c r="N61"/>
      <c r="O61"/>
      <c r="P61"/>
    </row>
    <row r="62" spans="1:16">
      <c r="B62" s="1"/>
      <c r="C62" s="1"/>
      <c r="D62" s="1"/>
      <c r="E62" s="1"/>
      <c r="G62" s="150">
        <f>+G26+G61</f>
        <v>-11747210.860641306</v>
      </c>
      <c r="H62" s="150">
        <f t="shared" ref="H62:L62" si="32">+H26+H61</f>
        <v>3535010.771306457</v>
      </c>
      <c r="I62" s="150">
        <f t="shared" si="32"/>
        <v>-15282221.631947763</v>
      </c>
      <c r="J62" s="150">
        <f t="shared" si="32"/>
        <v>-24517933.920992136</v>
      </c>
      <c r="K62" s="150">
        <f t="shared" si="32"/>
        <v>-24835035.124874726</v>
      </c>
      <c r="L62" s="150">
        <f t="shared" si="32"/>
        <v>-19971155.315775566</v>
      </c>
      <c r="N62"/>
      <c r="O62"/>
      <c r="P62"/>
    </row>
    <row r="63" spans="1:16">
      <c r="B63" s="1"/>
      <c r="C63" s="1"/>
      <c r="D63" s="1"/>
      <c r="E63" s="1"/>
      <c r="N63"/>
      <c r="O63"/>
      <c r="P63"/>
    </row>
    <row r="64" spans="1:16">
      <c r="B64" s="1"/>
      <c r="C64" s="1"/>
      <c r="D64" s="1"/>
      <c r="E64" s="1"/>
      <c r="N64"/>
      <c r="O64"/>
      <c r="P64"/>
    </row>
    <row r="65" spans="2:16">
      <c r="B65" s="1"/>
      <c r="C65" s="1"/>
      <c r="D65" s="1"/>
      <c r="E65" s="1"/>
      <c r="N65"/>
      <c r="O65"/>
      <c r="P65"/>
    </row>
    <row r="66" spans="2:16">
      <c r="B66" s="1"/>
      <c r="C66" s="1"/>
      <c r="D66" s="1"/>
      <c r="E66" s="1"/>
      <c r="N66"/>
      <c r="O66"/>
      <c r="P66"/>
    </row>
    <row r="67" spans="2:16">
      <c r="B67" s="1"/>
      <c r="C67" s="1"/>
      <c r="D67" s="1"/>
      <c r="E67" s="1"/>
      <c r="N67"/>
      <c r="O67"/>
      <c r="P67"/>
    </row>
    <row r="68" spans="2:16">
      <c r="B68" s="1"/>
      <c r="C68" s="1"/>
      <c r="D68" s="1"/>
      <c r="E68" s="1"/>
      <c r="N68"/>
      <c r="O68"/>
      <c r="P68"/>
    </row>
    <row r="69" spans="2:16">
      <c r="B69" s="1"/>
      <c r="C69" s="1"/>
      <c r="D69" s="1"/>
      <c r="E69" s="1"/>
      <c r="N69"/>
      <c r="O69"/>
      <c r="P69"/>
    </row>
    <row r="70" spans="2:16">
      <c r="B70" s="1"/>
      <c r="C70" s="1"/>
      <c r="D70" s="1"/>
      <c r="E70" s="1"/>
      <c r="N70"/>
      <c r="O70"/>
      <c r="P70"/>
    </row>
    <row r="71" spans="2:16">
      <c r="B71" s="1"/>
      <c r="C71" s="1"/>
      <c r="D71" s="1"/>
      <c r="E71" s="1"/>
      <c r="N71"/>
      <c r="O71"/>
      <c r="P71"/>
    </row>
    <row r="72" spans="2:16">
      <c r="B72" s="1"/>
      <c r="C72" s="1"/>
      <c r="D72" s="1"/>
      <c r="E72" s="1"/>
      <c r="N72"/>
      <c r="O72"/>
      <c r="P72"/>
    </row>
    <row r="73" spans="2:16">
      <c r="B73" s="1"/>
      <c r="C73" s="1"/>
      <c r="D73" s="1"/>
      <c r="E73" s="1"/>
      <c r="N73"/>
      <c r="O73"/>
      <c r="P73"/>
    </row>
    <row r="74" spans="2:16">
      <c r="B74" s="1"/>
      <c r="C74" s="1"/>
      <c r="D74" s="1"/>
      <c r="E74" s="1"/>
      <c r="N74"/>
      <c r="O74"/>
      <c r="P74"/>
    </row>
    <row r="75" spans="2:16">
      <c r="B75" s="1"/>
      <c r="C75" s="1"/>
      <c r="D75" s="1"/>
      <c r="E75" s="1"/>
      <c r="N75"/>
      <c r="O75"/>
      <c r="P75"/>
    </row>
    <row r="76" spans="2:16">
      <c r="B76" s="1"/>
      <c r="C76" s="1"/>
      <c r="D76" s="1"/>
      <c r="E76" s="1"/>
      <c r="N76"/>
      <c r="O76"/>
      <c r="P76"/>
    </row>
    <row r="77" spans="2:16">
      <c r="B77" s="1"/>
      <c r="C77" s="1"/>
      <c r="D77" s="1"/>
      <c r="E77" s="1"/>
      <c r="N77"/>
      <c r="O77"/>
      <c r="P77"/>
    </row>
    <row r="78" spans="2:16">
      <c r="B78" s="1"/>
      <c r="C78" s="1"/>
      <c r="D78" s="1"/>
      <c r="E78" s="1"/>
      <c r="N78"/>
      <c r="O78"/>
      <c r="P78"/>
    </row>
    <row r="79" spans="2:16">
      <c r="B79" s="1"/>
      <c r="C79" s="1"/>
      <c r="D79" s="1"/>
      <c r="E79" s="1"/>
      <c r="N79"/>
      <c r="O79"/>
      <c r="P79"/>
    </row>
    <row r="80" spans="2:16">
      <c r="B80" s="1"/>
      <c r="C80" s="1"/>
      <c r="D80" s="1"/>
      <c r="E80" s="1"/>
      <c r="N80"/>
      <c r="O80"/>
      <c r="P80"/>
    </row>
    <row r="81" spans="2:16">
      <c r="B81" s="1"/>
      <c r="C81" s="1"/>
      <c r="D81" s="1"/>
      <c r="E81" s="1"/>
      <c r="N81"/>
      <c r="O81"/>
      <c r="P81"/>
    </row>
    <row r="82" spans="2:16">
      <c r="B82" s="1"/>
      <c r="C82" s="1"/>
      <c r="D82" s="1"/>
      <c r="E82" s="1"/>
      <c r="N82"/>
      <c r="O82"/>
      <c r="P82"/>
    </row>
    <row r="83" spans="2:16">
      <c r="B83" s="1"/>
      <c r="C83" s="1"/>
      <c r="D83" s="1"/>
      <c r="E83" s="1"/>
      <c r="N83"/>
      <c r="O83"/>
      <c r="P83"/>
    </row>
    <row r="84" spans="2:16">
      <c r="B84" s="1"/>
      <c r="C84" s="1"/>
      <c r="D84" s="1"/>
      <c r="E84" s="1"/>
      <c r="N84"/>
      <c r="O84"/>
      <c r="P84"/>
    </row>
    <row r="85" spans="2:16">
      <c r="B85" s="1"/>
      <c r="C85" s="1"/>
      <c r="D85" s="1"/>
      <c r="E85" s="1"/>
      <c r="N85"/>
      <c r="O85"/>
      <c r="P85"/>
    </row>
    <row r="86" spans="2:16">
      <c r="B86" s="1"/>
      <c r="C86" s="1"/>
      <c r="D86" s="1"/>
      <c r="E86" s="1"/>
      <c r="N86"/>
      <c r="O86"/>
      <c r="P86"/>
    </row>
    <row r="87" spans="2:16">
      <c r="B87" s="1"/>
      <c r="C87" s="1"/>
      <c r="D87" s="1"/>
      <c r="E87" s="1"/>
      <c r="N87"/>
      <c r="O87"/>
      <c r="P87"/>
    </row>
    <row r="88" spans="2:16">
      <c r="B88" s="1"/>
      <c r="C88" s="1"/>
      <c r="D88" s="1"/>
      <c r="E88" s="1"/>
      <c r="N88"/>
      <c r="O88"/>
      <c r="P88"/>
    </row>
    <row r="89" spans="2:16">
      <c r="B89" s="1"/>
      <c r="C89" s="1"/>
      <c r="D89" s="1"/>
      <c r="E89" s="1"/>
      <c r="N89"/>
      <c r="O89"/>
      <c r="P89"/>
    </row>
    <row r="90" spans="2:16">
      <c r="B90" s="1"/>
      <c r="C90" s="1"/>
      <c r="D90" s="1"/>
      <c r="E90" s="1"/>
      <c r="N90"/>
      <c r="O90"/>
      <c r="P90"/>
    </row>
    <row r="91" spans="2:16">
      <c r="B91" s="1"/>
      <c r="C91" s="1"/>
      <c r="D91" s="1"/>
      <c r="E91" s="1"/>
      <c r="N91"/>
      <c r="O91"/>
      <c r="P91"/>
    </row>
    <row r="92" spans="2:16">
      <c r="B92" s="1"/>
      <c r="C92" s="1"/>
      <c r="D92" s="1"/>
      <c r="E92" s="1"/>
      <c r="N92"/>
      <c r="O92"/>
      <c r="P92"/>
    </row>
    <row r="93" spans="2:16">
      <c r="B93" s="1"/>
      <c r="C93" s="1"/>
      <c r="D93" s="1"/>
      <c r="E93" s="1"/>
      <c r="N93"/>
      <c r="O93"/>
      <c r="P93"/>
    </row>
    <row r="94" spans="2:16">
      <c r="B94" s="1"/>
      <c r="C94" s="1"/>
      <c r="D94" s="1"/>
      <c r="E94" s="1"/>
      <c r="N94"/>
      <c r="O94"/>
      <c r="P94"/>
    </row>
    <row r="95" spans="2:16">
      <c r="B95" s="1"/>
      <c r="C95" s="1"/>
      <c r="D95" s="1"/>
      <c r="E95" s="1"/>
      <c r="N95"/>
      <c r="O95"/>
      <c r="P95"/>
    </row>
    <row r="96" spans="2:16">
      <c r="B96" s="1"/>
      <c r="C96" s="1"/>
      <c r="D96" s="1"/>
      <c r="E96" s="1"/>
      <c r="N96"/>
      <c r="O96"/>
      <c r="P96"/>
    </row>
    <row r="97" spans="2:16">
      <c r="B97" s="1"/>
      <c r="C97" s="1"/>
      <c r="D97" s="1"/>
      <c r="E97" s="1"/>
      <c r="N97"/>
      <c r="O97"/>
      <c r="P97"/>
    </row>
    <row r="98" spans="2:16">
      <c r="B98" s="1"/>
      <c r="C98" s="1"/>
      <c r="D98" s="1"/>
      <c r="E98" s="1"/>
      <c r="N98"/>
      <c r="O98"/>
      <c r="P98"/>
    </row>
    <row r="99" spans="2:16">
      <c r="B99" s="1"/>
      <c r="C99" s="1"/>
      <c r="D99" s="1"/>
      <c r="E99" s="1"/>
      <c r="N99"/>
      <c r="O99"/>
      <c r="P99"/>
    </row>
    <row r="100" spans="2:16">
      <c r="B100" s="1"/>
      <c r="C100" s="1"/>
      <c r="D100" s="1"/>
      <c r="E100" s="1"/>
      <c r="N100"/>
      <c r="O100"/>
      <c r="P100"/>
    </row>
    <row r="101" spans="2:16">
      <c r="B101" s="1"/>
      <c r="C101" s="1"/>
      <c r="D101" s="1"/>
      <c r="E101" s="1"/>
      <c r="N101"/>
      <c r="O101"/>
      <c r="P101"/>
    </row>
    <row r="102" spans="2:16">
      <c r="B102" s="1"/>
      <c r="C102" s="1"/>
      <c r="D102" s="1"/>
      <c r="E102" s="1"/>
      <c r="N102"/>
      <c r="O102"/>
      <c r="P102"/>
    </row>
    <row r="103" spans="2:16">
      <c r="B103" s="1"/>
      <c r="C103" s="1"/>
      <c r="D103" s="1"/>
      <c r="E103" s="1"/>
      <c r="N103"/>
      <c r="O103"/>
      <c r="P103"/>
    </row>
    <row r="104" spans="2:16">
      <c r="B104" s="1"/>
      <c r="C104" s="1"/>
      <c r="D104" s="1"/>
      <c r="E104" s="1"/>
      <c r="N104"/>
      <c r="O104"/>
      <c r="P104"/>
    </row>
    <row r="105" spans="2:16">
      <c r="B105" s="1"/>
      <c r="C105" s="1"/>
      <c r="D105" s="1"/>
      <c r="E105" s="1"/>
      <c r="N105"/>
      <c r="O105"/>
      <c r="P105"/>
    </row>
    <row r="106" spans="2:16">
      <c r="B106" s="1"/>
      <c r="C106" s="1"/>
      <c r="D106" s="1"/>
      <c r="E106" s="1"/>
      <c r="N106"/>
      <c r="O106"/>
      <c r="P106"/>
    </row>
    <row r="107" spans="2:16">
      <c r="B107" s="1"/>
      <c r="C107" s="1"/>
      <c r="D107" s="1"/>
      <c r="E107" s="1"/>
      <c r="N107"/>
      <c r="O107"/>
      <c r="P107"/>
    </row>
    <row r="108" spans="2:16">
      <c r="B108" s="1"/>
      <c r="C108" s="1"/>
      <c r="D108" s="1"/>
      <c r="E108" s="1"/>
      <c r="N108"/>
      <c r="O108"/>
      <c r="P108"/>
    </row>
    <row r="109" spans="2:16">
      <c r="B109" s="1"/>
      <c r="C109" s="1"/>
      <c r="D109" s="1"/>
      <c r="E109" s="1"/>
      <c r="N109"/>
      <c r="O109"/>
      <c r="P109"/>
    </row>
    <row r="110" spans="2:16">
      <c r="B110" s="1"/>
      <c r="C110" s="1"/>
      <c r="D110" s="1"/>
      <c r="E110" s="1"/>
      <c r="N110"/>
      <c r="O110"/>
      <c r="P110"/>
    </row>
    <row r="111" spans="2:16">
      <c r="B111" s="1"/>
      <c r="C111" s="1"/>
      <c r="D111" s="1"/>
      <c r="E111" s="1"/>
      <c r="N111"/>
      <c r="O111"/>
      <c r="P111"/>
    </row>
    <row r="112" spans="2:16">
      <c r="B112" s="1"/>
      <c r="C112" s="1"/>
      <c r="D112" s="1"/>
      <c r="E112" s="1"/>
      <c r="N112"/>
      <c r="O112"/>
      <c r="P112"/>
    </row>
    <row r="113" spans="2:16">
      <c r="B113" s="1"/>
      <c r="C113" s="1"/>
      <c r="D113" s="1"/>
      <c r="E113" s="1"/>
      <c r="N113"/>
      <c r="O113"/>
      <c r="P113"/>
    </row>
    <row r="114" spans="2:16">
      <c r="B114" s="1"/>
      <c r="C114" s="1"/>
      <c r="D114" s="1"/>
      <c r="E114" s="1"/>
      <c r="N114"/>
      <c r="O114"/>
      <c r="P114"/>
    </row>
    <row r="115" spans="2:16">
      <c r="B115" s="1"/>
      <c r="C115" s="1"/>
      <c r="D115" s="1"/>
      <c r="E115" s="1"/>
      <c r="N115"/>
      <c r="O115"/>
      <c r="P115"/>
    </row>
    <row r="116" spans="2:16">
      <c r="B116" s="1"/>
      <c r="C116" s="1"/>
      <c r="D116" s="1"/>
      <c r="E116" s="1"/>
      <c r="N116"/>
      <c r="O116"/>
      <c r="P116"/>
    </row>
    <row r="117" spans="2:16">
      <c r="B117" s="1"/>
      <c r="C117" s="1"/>
      <c r="D117" s="1"/>
      <c r="E117" s="1"/>
      <c r="N117"/>
      <c r="O117"/>
      <c r="P117"/>
    </row>
    <row r="118" spans="2:16">
      <c r="B118" s="1"/>
      <c r="C118" s="1"/>
      <c r="D118" s="1"/>
      <c r="E118" s="1"/>
      <c r="N118"/>
      <c r="O118"/>
      <c r="P118"/>
    </row>
    <row r="119" spans="2:16">
      <c r="B119" s="1"/>
      <c r="C119" s="1"/>
      <c r="D119" s="1"/>
      <c r="E119" s="1"/>
      <c r="N119"/>
      <c r="O119"/>
      <c r="P119"/>
    </row>
    <row r="120" spans="2:16">
      <c r="B120" s="1"/>
      <c r="C120" s="1"/>
      <c r="D120" s="1"/>
      <c r="E120" s="1"/>
      <c r="N120"/>
      <c r="O120"/>
      <c r="P120"/>
    </row>
    <row r="121" spans="2:16">
      <c r="B121" s="1"/>
      <c r="C121" s="1"/>
      <c r="D121" s="1"/>
      <c r="E121" s="1"/>
      <c r="N121"/>
      <c r="O121"/>
      <c r="P121"/>
    </row>
    <row r="122" spans="2:16">
      <c r="B122" s="1"/>
      <c r="C122" s="1"/>
      <c r="D122" s="1"/>
      <c r="E122" s="1"/>
      <c r="N122"/>
      <c r="O122"/>
      <c r="P122"/>
    </row>
    <row r="123" spans="2:16">
      <c r="B123" s="1"/>
      <c r="C123" s="1"/>
      <c r="D123" s="1"/>
      <c r="E123" s="1"/>
      <c r="N123"/>
      <c r="O123"/>
      <c r="P123"/>
    </row>
    <row r="124" spans="2:16">
      <c r="B124" s="1"/>
      <c r="C124" s="1"/>
      <c r="D124" s="1"/>
      <c r="E124" s="1"/>
      <c r="N124"/>
      <c r="O124"/>
      <c r="P124"/>
    </row>
    <row r="125" spans="2:16">
      <c r="B125" s="1"/>
      <c r="C125" s="1"/>
      <c r="D125" s="1"/>
      <c r="E125" s="1"/>
      <c r="N125"/>
      <c r="O125"/>
      <c r="P125"/>
    </row>
    <row r="126" spans="2:16">
      <c r="B126" s="1"/>
      <c r="C126" s="1"/>
      <c r="D126" s="1"/>
      <c r="E126" s="1"/>
      <c r="N126"/>
      <c r="O126"/>
      <c r="P126"/>
    </row>
    <row r="127" spans="2:16">
      <c r="B127" s="1"/>
      <c r="C127" s="1"/>
      <c r="D127" s="1"/>
      <c r="E127" s="1"/>
      <c r="N127"/>
      <c r="O127"/>
      <c r="P127"/>
    </row>
    <row r="128" spans="2:16">
      <c r="B128" s="1"/>
      <c r="C128" s="1"/>
      <c r="D128" s="1"/>
      <c r="E128" s="1"/>
      <c r="N128"/>
      <c r="O128"/>
      <c r="P128"/>
    </row>
    <row r="129" spans="2:16">
      <c r="B129" s="1"/>
      <c r="C129" s="1"/>
      <c r="D129" s="1"/>
      <c r="E129" s="1"/>
      <c r="N129"/>
      <c r="O129"/>
      <c r="P129"/>
    </row>
    <row r="130" spans="2:16">
      <c r="B130" s="1"/>
      <c r="C130" s="1"/>
      <c r="D130" s="1"/>
      <c r="E130" s="1"/>
      <c r="N130"/>
      <c r="O130"/>
      <c r="P130"/>
    </row>
    <row r="131" spans="2:16">
      <c r="B131" s="1"/>
      <c r="C131" s="1"/>
      <c r="D131" s="1"/>
      <c r="E131" s="1"/>
      <c r="N131"/>
      <c r="O131"/>
      <c r="P131"/>
    </row>
    <row r="132" spans="2:16">
      <c r="B132" s="1"/>
      <c r="C132" s="1"/>
      <c r="D132" s="1"/>
      <c r="E132" s="1"/>
      <c r="N132"/>
      <c r="O132"/>
      <c r="P132"/>
    </row>
    <row r="133" spans="2:16">
      <c r="B133" s="1"/>
      <c r="C133" s="1"/>
      <c r="D133" s="1"/>
      <c r="E133" s="1"/>
      <c r="N133"/>
      <c r="O133"/>
      <c r="P133"/>
    </row>
    <row r="134" spans="2:16">
      <c r="B134" s="1"/>
      <c r="C134" s="1"/>
      <c r="D134" s="1"/>
      <c r="E134" s="1"/>
      <c r="N134"/>
      <c r="O134"/>
      <c r="P134"/>
    </row>
    <row r="135" spans="2:16">
      <c r="B135" s="1"/>
      <c r="C135" s="1"/>
      <c r="D135" s="1"/>
      <c r="E135" s="1"/>
      <c r="N135"/>
      <c r="O135"/>
      <c r="P135"/>
    </row>
    <row r="136" spans="2:16">
      <c r="B136" s="1"/>
      <c r="C136" s="1"/>
      <c r="D136" s="1"/>
      <c r="E136" s="1"/>
      <c r="N136"/>
      <c r="O136"/>
      <c r="P136"/>
    </row>
    <row r="137" spans="2:16">
      <c r="B137" s="1"/>
      <c r="C137" s="1"/>
      <c r="D137" s="1"/>
      <c r="E137" s="1"/>
      <c r="N137"/>
      <c r="O137"/>
      <c r="P137"/>
    </row>
    <row r="138" spans="2:16">
      <c r="B138" s="1"/>
      <c r="C138" s="1"/>
      <c r="D138" s="1"/>
      <c r="E138" s="1"/>
      <c r="N138"/>
      <c r="O138"/>
      <c r="P138"/>
    </row>
    <row r="139" spans="2:16">
      <c r="B139" s="1"/>
      <c r="C139" s="1"/>
      <c r="D139" s="1"/>
      <c r="E139" s="1"/>
      <c r="N139"/>
      <c r="O139"/>
      <c r="P139"/>
    </row>
    <row r="140" spans="2:16">
      <c r="B140" s="1"/>
      <c r="C140" s="1"/>
      <c r="D140" s="1"/>
      <c r="E140" s="1"/>
      <c r="N140"/>
      <c r="O140"/>
      <c r="P140"/>
    </row>
    <row r="141" spans="2:16">
      <c r="B141" s="1"/>
      <c r="C141" s="1"/>
      <c r="D141" s="1"/>
      <c r="E141" s="1"/>
      <c r="N141"/>
      <c r="O141"/>
      <c r="P141"/>
    </row>
    <row r="142" spans="2:16">
      <c r="B142" s="1"/>
      <c r="C142" s="1"/>
      <c r="D142" s="1"/>
      <c r="E142" s="1"/>
      <c r="N142"/>
      <c r="O142"/>
      <c r="P142"/>
    </row>
    <row r="143" spans="2:16">
      <c r="B143" s="1"/>
      <c r="C143" s="1"/>
      <c r="D143" s="1"/>
      <c r="E143" s="1"/>
      <c r="N143"/>
      <c r="O143"/>
      <c r="P143"/>
    </row>
    <row r="144" spans="2:16">
      <c r="B144" s="1"/>
      <c r="C144" s="1"/>
      <c r="D144" s="1"/>
      <c r="E144" s="1"/>
      <c r="N144"/>
      <c r="O144"/>
      <c r="P144"/>
    </row>
    <row r="145" spans="2:16">
      <c r="B145" s="1"/>
      <c r="C145" s="1"/>
      <c r="D145" s="1"/>
      <c r="E145" s="1"/>
      <c r="N145"/>
      <c r="O145"/>
      <c r="P145"/>
    </row>
    <row r="146" spans="2:16">
      <c r="B146" s="1"/>
      <c r="C146" s="1"/>
      <c r="D146" s="1"/>
      <c r="E146" s="1"/>
      <c r="N146"/>
      <c r="O146"/>
      <c r="P146"/>
    </row>
    <row r="147" spans="2:16">
      <c r="B147" s="1"/>
      <c r="C147" s="1"/>
      <c r="D147" s="1"/>
      <c r="E147" s="1"/>
      <c r="N147"/>
      <c r="O147"/>
      <c r="P147"/>
    </row>
    <row r="148" spans="2:16">
      <c r="B148" s="1"/>
      <c r="C148" s="1"/>
      <c r="D148" s="1"/>
      <c r="E148" s="1"/>
      <c r="N148"/>
      <c r="O148"/>
      <c r="P148"/>
    </row>
    <row r="149" spans="2:16">
      <c r="B149" s="1"/>
      <c r="C149" s="1"/>
      <c r="D149" s="1"/>
      <c r="E149" s="1"/>
      <c r="N149"/>
      <c r="O149"/>
      <c r="P149"/>
    </row>
    <row r="150" spans="2:16">
      <c r="B150" s="1"/>
      <c r="C150" s="1"/>
      <c r="D150" s="1"/>
      <c r="E150" s="1"/>
      <c r="N150"/>
      <c r="O150"/>
      <c r="P150"/>
    </row>
    <row r="151" spans="2:16">
      <c r="B151" s="1"/>
      <c r="C151" s="1"/>
      <c r="D151" s="1"/>
      <c r="E151" s="1"/>
      <c r="N151"/>
      <c r="O151"/>
      <c r="P151"/>
    </row>
    <row r="152" spans="2:16">
      <c r="B152" s="1"/>
      <c r="C152" s="1"/>
      <c r="D152" s="1"/>
      <c r="E152" s="1"/>
      <c r="N152"/>
      <c r="O152"/>
      <c r="P152"/>
    </row>
    <row r="153" spans="2:16">
      <c r="B153" s="1"/>
      <c r="C153" s="1"/>
      <c r="D153" s="1"/>
      <c r="E153" s="1"/>
      <c r="N153"/>
      <c r="O153"/>
      <c r="P153"/>
    </row>
    <row r="154" spans="2:16">
      <c r="B154" s="1"/>
      <c r="C154" s="1"/>
      <c r="D154" s="1"/>
      <c r="E154" s="1"/>
      <c r="N154"/>
      <c r="O154"/>
      <c r="P154"/>
    </row>
    <row r="155" spans="2:16">
      <c r="B155" s="1"/>
      <c r="C155" s="1"/>
      <c r="D155" s="1"/>
      <c r="E155" s="1"/>
      <c r="N155"/>
      <c r="O155"/>
      <c r="P155"/>
    </row>
    <row r="156" spans="2:16">
      <c r="B156" s="1"/>
      <c r="C156" s="1"/>
      <c r="D156" s="1"/>
      <c r="E156" s="1"/>
      <c r="N156"/>
      <c r="O156"/>
      <c r="P156"/>
    </row>
    <row r="157" spans="2:16">
      <c r="B157" s="1"/>
      <c r="C157" s="1"/>
      <c r="D157" s="1"/>
      <c r="E157" s="1"/>
      <c r="N157"/>
      <c r="O157"/>
      <c r="P157"/>
    </row>
    <row r="158" spans="2:16">
      <c r="B158" s="1"/>
      <c r="C158" s="1"/>
      <c r="D158" s="1"/>
      <c r="E158" s="1"/>
      <c r="N158"/>
      <c r="O158"/>
      <c r="P158"/>
    </row>
    <row r="159" spans="2:16">
      <c r="B159" s="1"/>
      <c r="C159" s="1"/>
      <c r="D159" s="1"/>
      <c r="E159" s="1"/>
      <c r="N159"/>
      <c r="O159"/>
      <c r="P159"/>
    </row>
    <row r="160" spans="2:16">
      <c r="B160" s="1"/>
      <c r="C160" s="1"/>
      <c r="D160" s="1"/>
      <c r="E160" s="1"/>
      <c r="N160"/>
      <c r="O160"/>
      <c r="P160"/>
    </row>
    <row r="161" spans="2:16">
      <c r="B161" s="1"/>
      <c r="C161" s="1"/>
      <c r="D161" s="1"/>
      <c r="E161" s="1"/>
      <c r="N161"/>
      <c r="O161"/>
      <c r="P161"/>
    </row>
    <row r="162" spans="2:16">
      <c r="B162" s="1"/>
      <c r="C162" s="1"/>
      <c r="D162" s="1"/>
      <c r="E162" s="1"/>
      <c r="N162"/>
      <c r="O162"/>
      <c r="P162"/>
    </row>
    <row r="163" spans="2:16">
      <c r="B163" s="1"/>
      <c r="C163" s="1"/>
      <c r="D163" s="1"/>
      <c r="E163" s="1"/>
      <c r="N163"/>
      <c r="O163"/>
      <c r="P163"/>
    </row>
    <row r="164" spans="2:16">
      <c r="B164" s="1"/>
      <c r="C164" s="1"/>
      <c r="D164" s="1"/>
      <c r="E164" s="1"/>
      <c r="N164"/>
      <c r="O164"/>
      <c r="P164"/>
    </row>
    <row r="165" spans="2:16">
      <c r="B165" s="1"/>
      <c r="C165" s="1"/>
      <c r="D165" s="1"/>
      <c r="E165" s="1"/>
      <c r="N165"/>
      <c r="O165"/>
      <c r="P165"/>
    </row>
    <row r="166" spans="2:16">
      <c r="B166" s="1"/>
      <c r="C166" s="1"/>
      <c r="D166" s="1"/>
      <c r="E166" s="1"/>
      <c r="N166"/>
      <c r="O166"/>
      <c r="P166"/>
    </row>
    <row r="167" spans="2:16">
      <c r="B167" s="1"/>
      <c r="C167" s="1"/>
      <c r="D167" s="1"/>
      <c r="E167" s="1"/>
      <c r="N167"/>
      <c r="O167"/>
      <c r="P167"/>
    </row>
    <row r="168" spans="2:16">
      <c r="B168" s="1"/>
      <c r="C168" s="1"/>
      <c r="D168" s="1"/>
      <c r="E168" s="1"/>
      <c r="N168"/>
      <c r="O168"/>
      <c r="P168"/>
    </row>
    <row r="169" spans="2:16">
      <c r="B169" s="1"/>
      <c r="C169" s="1"/>
      <c r="D169" s="1"/>
      <c r="E169" s="1"/>
      <c r="N169"/>
      <c r="O169"/>
      <c r="P169"/>
    </row>
    <row r="170" spans="2:16">
      <c r="B170" s="1"/>
      <c r="C170" s="1"/>
      <c r="D170" s="1"/>
      <c r="E170" s="1"/>
      <c r="N170"/>
      <c r="O170"/>
      <c r="P170"/>
    </row>
    <row r="171" spans="2:16">
      <c r="B171" s="1"/>
      <c r="C171" s="1"/>
      <c r="D171" s="1"/>
      <c r="E171" s="1"/>
      <c r="N171"/>
      <c r="O171"/>
      <c r="P171"/>
    </row>
    <row r="172" spans="2:16">
      <c r="B172" s="1"/>
      <c r="C172" s="1"/>
      <c r="D172" s="1"/>
      <c r="E172" s="1"/>
      <c r="N172"/>
      <c r="O172"/>
      <c r="P172"/>
    </row>
    <row r="173" spans="2:16">
      <c r="B173" s="1"/>
      <c r="C173" s="1"/>
      <c r="D173" s="1"/>
      <c r="E173" s="1"/>
      <c r="N173"/>
      <c r="O173"/>
      <c r="P173"/>
    </row>
    <row r="174" spans="2:16">
      <c r="B174" s="1"/>
      <c r="C174" s="1"/>
      <c r="D174" s="1"/>
      <c r="E174" s="1"/>
      <c r="N174"/>
      <c r="O174"/>
      <c r="P174"/>
    </row>
    <row r="175" spans="2:16">
      <c r="B175" s="1"/>
      <c r="C175" s="1"/>
      <c r="D175" s="1"/>
      <c r="E175" s="1"/>
      <c r="N175"/>
      <c r="O175"/>
      <c r="P175"/>
    </row>
  </sheetData>
  <pageMargins left="0.7" right="0.7" top="0.75" bottom="0.75" header="0.3" footer="0.3"/>
  <pageSetup scale="69" orientation="landscape" r:id="rId1"/>
  <headerFooter>
    <oddFooter>&amp;L&amp;P&amp;R&amp;A
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7"/>
  <sheetViews>
    <sheetView zoomScaleNormal="100" workbookViewId="0">
      <pane xSplit="1" ySplit="3" topLeftCell="C19" activePane="bottomRight" state="frozen"/>
      <selection pane="topRight" activeCell="B1" sqref="B1"/>
      <selection pane="bottomLeft" activeCell="A4" sqref="A4"/>
      <selection pane="bottomRight" activeCell="N46" sqref="N46"/>
    </sheetView>
  </sheetViews>
  <sheetFormatPr defaultColWidth="8.85546875" defaultRowHeight="15"/>
  <cols>
    <col min="1" max="1" width="17" style="1" customWidth="1"/>
    <col min="2" max="3" width="14.7109375" style="1" bestFit="1" customWidth="1"/>
    <col min="4" max="4" width="15.28515625" style="1" bestFit="1" customWidth="1"/>
    <col min="5" max="5" width="14.5703125" style="1" bestFit="1" customWidth="1"/>
    <col min="6" max="6" width="8.85546875" style="1"/>
    <col min="7" max="7" width="15" style="1" bestFit="1" customWidth="1"/>
    <col min="8" max="8" width="14" style="1" bestFit="1" customWidth="1"/>
    <col min="9" max="9" width="15" style="1" bestFit="1" customWidth="1"/>
    <col min="10" max="10" width="13.5703125" style="1" bestFit="1" customWidth="1"/>
    <col min="11" max="11" width="17.7109375" style="1" bestFit="1" customWidth="1"/>
    <col min="12" max="12" width="15" style="1" bestFit="1" customWidth="1"/>
    <col min="13" max="13" width="16" style="1" bestFit="1" customWidth="1"/>
    <col min="14" max="14" width="15" bestFit="1" customWidth="1"/>
    <col min="15" max="18" width="13.42578125" bestFit="1" customWidth="1"/>
    <col min="19" max="19" width="12.28515625" bestFit="1" customWidth="1"/>
    <col min="21" max="21" width="15" bestFit="1" customWidth="1"/>
    <col min="22" max="22" width="13.42578125" bestFit="1" customWidth="1"/>
    <col min="23" max="23" width="15" bestFit="1" customWidth="1"/>
    <col min="24" max="24" width="13.42578125" bestFit="1" customWidth="1"/>
    <col min="25" max="25" width="14.42578125" bestFit="1" customWidth="1"/>
    <col min="26" max="26" width="15" bestFit="1" customWidth="1"/>
    <col min="27" max="27" width="16" bestFit="1" customWidth="1"/>
    <col min="37" max="40" width="11.28515625" bestFit="1" customWidth="1"/>
    <col min="41" max="41" width="12.28515625" bestFit="1" customWidth="1"/>
    <col min="42" max="16384" width="8.85546875" style="1"/>
  </cols>
  <sheetData>
    <row r="1" spans="1:10" ht="18.75">
      <c r="A1" s="135" t="s">
        <v>105</v>
      </c>
    </row>
    <row r="2" spans="1:10" ht="18.75">
      <c r="A2" s="137" t="s">
        <v>15</v>
      </c>
      <c r="G2" s="138" t="s">
        <v>106</v>
      </c>
      <c r="H2" s="139"/>
      <c r="I2" s="140"/>
    </row>
    <row r="3" spans="1:10">
      <c r="B3" s="142">
        <v>2019</v>
      </c>
      <c r="C3" s="142">
        <v>2020</v>
      </c>
      <c r="D3" s="142">
        <v>2021</v>
      </c>
      <c r="E3" s="144" t="s">
        <v>44</v>
      </c>
      <c r="G3" s="142" t="s">
        <v>108</v>
      </c>
      <c r="H3" s="142" t="s">
        <v>109</v>
      </c>
      <c r="I3" s="144" t="s">
        <v>110</v>
      </c>
    </row>
    <row r="4" spans="1:10">
      <c r="A4" s="141" t="s">
        <v>107</v>
      </c>
    </row>
    <row r="5" spans="1:10">
      <c r="A5" s="1" t="s">
        <v>111</v>
      </c>
      <c r="B5" s="156">
        <v>2995.7563282163765</v>
      </c>
      <c r="C5" s="156">
        <v>12714.514415498177</v>
      </c>
      <c r="D5" s="156">
        <v>21461.998748351714</v>
      </c>
      <c r="E5" s="156">
        <f t="shared" ref="E5:E13" si="0">SUM(B5:D5)</f>
        <v>37172.269492066269</v>
      </c>
      <c r="G5" s="145">
        <f>C5/12*8</f>
        <v>8476.3429436654515</v>
      </c>
      <c r="H5" s="145">
        <f>D5/12*4</f>
        <v>7153.9995827839048</v>
      </c>
      <c r="I5" s="14">
        <f>SUM(G5:H5)</f>
        <v>15630.342526449356</v>
      </c>
    </row>
    <row r="6" spans="1:10">
      <c r="A6" s="1" t="s">
        <v>112</v>
      </c>
      <c r="B6" s="156">
        <v>0</v>
      </c>
      <c r="C6" s="156">
        <v>0</v>
      </c>
      <c r="D6" s="156">
        <v>0</v>
      </c>
      <c r="E6" s="156">
        <f t="shared" si="0"/>
        <v>0</v>
      </c>
      <c r="G6" s="145">
        <f t="shared" ref="G6:G13" si="1">C6/12*8</f>
        <v>0</v>
      </c>
      <c r="H6" s="145">
        <f t="shared" ref="H6:H13" si="2">D6/12*4</f>
        <v>0</v>
      </c>
      <c r="I6" s="14">
        <f t="shared" ref="I6:I13" si="3">SUM(G6:H6)</f>
        <v>0</v>
      </c>
    </row>
    <row r="7" spans="1:10">
      <c r="A7" s="1" t="s">
        <v>113</v>
      </c>
      <c r="B7" s="156">
        <v>-3391548.9361653775</v>
      </c>
      <c r="C7" s="156">
        <v>-3192075.3126623817</v>
      </c>
      <c r="D7" s="156">
        <v>-4267499.5973224277</v>
      </c>
      <c r="E7" s="156">
        <f t="shared" si="0"/>
        <v>-10851123.846150186</v>
      </c>
      <c r="G7" s="145">
        <f t="shared" si="1"/>
        <v>-2128050.2084415876</v>
      </c>
      <c r="H7" s="145">
        <f t="shared" si="2"/>
        <v>-1422499.8657741426</v>
      </c>
      <c r="I7" s="14">
        <f t="shared" si="3"/>
        <v>-3550550.0742157302</v>
      </c>
    </row>
    <row r="8" spans="1:10">
      <c r="A8" s="1" t="s">
        <v>114</v>
      </c>
      <c r="B8" s="156">
        <v>-3617579.3485321654</v>
      </c>
      <c r="C8" s="156">
        <v>-3702788.6735093337</v>
      </c>
      <c r="D8" s="156">
        <v>-1108936.8385548161</v>
      </c>
      <c r="E8" s="156">
        <f t="shared" si="0"/>
        <v>-8429304.8605963159</v>
      </c>
      <c r="G8" s="145">
        <f t="shared" si="1"/>
        <v>-2468525.7823395557</v>
      </c>
      <c r="H8" s="145">
        <f t="shared" si="2"/>
        <v>-369645.61285160534</v>
      </c>
      <c r="I8" s="14">
        <f t="shared" si="3"/>
        <v>-2838171.395191161</v>
      </c>
    </row>
    <row r="9" spans="1:10">
      <c r="A9" s="1" t="s">
        <v>115</v>
      </c>
      <c r="B9" s="156">
        <v>-210109.39525431168</v>
      </c>
      <c r="C9" s="156">
        <v>-1718417.3611609465</v>
      </c>
      <c r="D9" s="156">
        <v>-5316805.2427109163</v>
      </c>
      <c r="E9" s="156">
        <f t="shared" si="0"/>
        <v>-7245331.9991261745</v>
      </c>
      <c r="G9" s="145">
        <f t="shared" si="1"/>
        <v>-1145611.5741072977</v>
      </c>
      <c r="H9" s="145">
        <f t="shared" si="2"/>
        <v>-1772268.4142369721</v>
      </c>
      <c r="I9" s="14">
        <f t="shared" si="3"/>
        <v>-2917879.9883442698</v>
      </c>
    </row>
    <row r="10" spans="1:10">
      <c r="A10" s="1" t="s">
        <v>117</v>
      </c>
      <c r="B10" s="156">
        <v>-33417.959399999978</v>
      </c>
      <c r="C10" s="156">
        <v>-33417.959399999978</v>
      </c>
      <c r="D10" s="156">
        <v>-33417.959399999978</v>
      </c>
      <c r="E10" s="156">
        <v>-100253.87819999993</v>
      </c>
      <c r="G10" s="145">
        <f t="shared" si="1"/>
        <v>-22278.639599999984</v>
      </c>
      <c r="H10" s="145">
        <f t="shared" si="2"/>
        <v>-11139.319799999992</v>
      </c>
      <c r="I10" s="14">
        <f t="shared" si="3"/>
        <v>-33417.959399999978</v>
      </c>
    </row>
    <row r="11" spans="1:10">
      <c r="A11" s="1" t="s">
        <v>131</v>
      </c>
      <c r="B11" s="156">
        <v>0</v>
      </c>
      <c r="C11" s="156">
        <v>0</v>
      </c>
      <c r="D11" s="156">
        <v>0</v>
      </c>
      <c r="E11" s="156">
        <f t="shared" si="0"/>
        <v>0</v>
      </c>
      <c r="G11" s="145">
        <f t="shared" si="1"/>
        <v>0</v>
      </c>
      <c r="H11" s="145">
        <f t="shared" si="2"/>
        <v>0</v>
      </c>
      <c r="I11" s="14">
        <f t="shared" si="3"/>
        <v>0</v>
      </c>
    </row>
    <row r="12" spans="1:10">
      <c r="A12" s="1" t="s">
        <v>118</v>
      </c>
      <c r="B12" s="156">
        <v>566894.58731398452</v>
      </c>
      <c r="C12" s="156">
        <v>1521230.8955002888</v>
      </c>
      <c r="D12" s="156">
        <v>1893694.7200613634</v>
      </c>
      <c r="E12" s="156">
        <f t="shared" si="0"/>
        <v>3981820.2028756365</v>
      </c>
      <c r="G12" s="145">
        <f t="shared" si="1"/>
        <v>1014153.9303335259</v>
      </c>
      <c r="H12" s="145">
        <f t="shared" si="2"/>
        <v>631231.57335378777</v>
      </c>
      <c r="I12" s="14">
        <f t="shared" si="3"/>
        <v>1645385.5036873138</v>
      </c>
    </row>
    <row r="13" spans="1:10">
      <c r="A13" s="1" t="s">
        <v>45</v>
      </c>
      <c r="B13" s="156">
        <v>2519969.5208420423</v>
      </c>
      <c r="C13" s="156">
        <v>3585561.4253361397</v>
      </c>
      <c r="D13" s="156">
        <v>2196660.1241054283</v>
      </c>
      <c r="E13" s="156">
        <f t="shared" si="0"/>
        <v>8302191.0702836104</v>
      </c>
      <c r="G13" s="154">
        <f t="shared" si="1"/>
        <v>2390374.2835574267</v>
      </c>
      <c r="H13" s="154">
        <f t="shared" si="2"/>
        <v>732220.04136847612</v>
      </c>
      <c r="I13" s="153">
        <f t="shared" si="3"/>
        <v>3122594.3249259028</v>
      </c>
    </row>
    <row r="14" spans="1:10">
      <c r="A14" s="146" t="s">
        <v>44</v>
      </c>
      <c r="B14" s="157">
        <f>SUM(B5:B13)</f>
        <v>-4162795.7748676115</v>
      </c>
      <c r="C14" s="157">
        <f t="shared" ref="C14:D14" si="4">SUM(C5:C13)</f>
        <v>-3527192.4714807342</v>
      </c>
      <c r="D14" s="157">
        <f t="shared" si="4"/>
        <v>-6614842.7950730165</v>
      </c>
      <c r="E14" s="157">
        <f>SUM(E5:E13)</f>
        <v>-14304831.041421361</v>
      </c>
      <c r="G14" s="14">
        <f>SUM(G5:G13)</f>
        <v>-2351461.6476538233</v>
      </c>
      <c r="H14" s="14">
        <f t="shared" ref="H14:I14" si="5">SUM(H5:H13)</f>
        <v>-2204947.5983576723</v>
      </c>
      <c r="I14" s="14">
        <f t="shared" si="5"/>
        <v>-4556409.2460114956</v>
      </c>
    </row>
    <row r="15" spans="1:10">
      <c r="A15" s="97"/>
      <c r="B15" s="158">
        <v>0</v>
      </c>
      <c r="C15" s="158">
        <v>0</v>
      </c>
      <c r="D15" s="158">
        <v>0</v>
      </c>
      <c r="E15" s="158"/>
      <c r="G15" s="147">
        <f>C14/12*8</f>
        <v>-2351461.6476538228</v>
      </c>
      <c r="H15" s="147">
        <f>D14/12*4</f>
        <v>-2204947.5983576723</v>
      </c>
      <c r="I15" s="147">
        <f>SUM(G15:H15)</f>
        <v>-4556409.2460114956</v>
      </c>
      <c r="J15" s="14"/>
    </row>
    <row r="16" spans="1:10">
      <c r="B16" s="159"/>
      <c r="C16" s="159"/>
      <c r="D16" s="159"/>
      <c r="E16" s="159"/>
    </row>
    <row r="17" spans="1:13">
      <c r="A17" s="141" t="s">
        <v>120</v>
      </c>
      <c r="B17" s="142">
        <v>2019</v>
      </c>
      <c r="C17" s="142">
        <v>2020</v>
      </c>
      <c r="D17" s="142">
        <v>2021</v>
      </c>
      <c r="E17" s="159"/>
      <c r="G17" s="149" t="s">
        <v>121</v>
      </c>
      <c r="H17" s="149" t="s">
        <v>122</v>
      </c>
      <c r="I17" s="149" t="s">
        <v>128</v>
      </c>
      <c r="J17" s="149" t="s">
        <v>124</v>
      </c>
      <c r="K17" s="149" t="s">
        <v>96</v>
      </c>
      <c r="L17" s="149" t="s">
        <v>125</v>
      </c>
    </row>
    <row r="18" spans="1:13">
      <c r="A18" s="1" t="s">
        <v>111</v>
      </c>
      <c r="B18" s="136">
        <v>-2995.7563282163765</v>
      </c>
      <c r="C18" s="136">
        <v>-15710.270743714555</v>
      </c>
      <c r="D18" s="136">
        <v>-37172.269492066269</v>
      </c>
      <c r="E18" s="159"/>
      <c r="G18" s="150">
        <f>B18</f>
        <v>-2995.7563282163765</v>
      </c>
      <c r="H18" s="14">
        <f t="shared" ref="H18:H26" si="6">C5-G5</f>
        <v>4238.1714718327257</v>
      </c>
      <c r="I18" s="150">
        <f>G18-H18</f>
        <v>-7233.9278000491022</v>
      </c>
      <c r="J18" s="150">
        <f t="shared" ref="J18:J26" si="7">I18-I5</f>
        <v>-22864.270326498459</v>
      </c>
      <c r="K18" s="145">
        <f t="shared" ref="K18:K26" si="8">J18*$K$28</f>
        <v>-22996.013205511903</v>
      </c>
      <c r="L18" s="145">
        <f>SUM(I18:J18)/SUM($I$27:$J$27)*$K$27</f>
        <v>-15078.028303402285</v>
      </c>
    </row>
    <row r="19" spans="1:13">
      <c r="A19" s="1" t="s">
        <v>112</v>
      </c>
      <c r="B19" s="136">
        <v>0</v>
      </c>
      <c r="C19" s="136">
        <v>0</v>
      </c>
      <c r="D19" s="136">
        <v>0</v>
      </c>
      <c r="E19" s="159"/>
      <c r="G19" s="150">
        <f t="shared" ref="G19:G26" si="9">B19</f>
        <v>0</v>
      </c>
      <c r="H19" s="14">
        <f t="shared" si="6"/>
        <v>0</v>
      </c>
      <c r="I19" s="150">
        <f t="shared" ref="I19:I26" si="10">G19-H19</f>
        <v>0</v>
      </c>
      <c r="J19" s="150">
        <f t="shared" si="7"/>
        <v>0</v>
      </c>
      <c r="K19" s="145">
        <f t="shared" si="8"/>
        <v>0</v>
      </c>
      <c r="L19" s="145">
        <f t="shared" ref="L19:L26" si="11">SUM(I19:J19)/SUM($I$27:$J$27)*$K$27</f>
        <v>0</v>
      </c>
    </row>
    <row r="20" spans="1:13">
      <c r="A20" s="1" t="s">
        <v>113</v>
      </c>
      <c r="B20" s="136">
        <v>-520709412.02383465</v>
      </c>
      <c r="C20" s="136">
        <v>-517517336.71117222</v>
      </c>
      <c r="D20" s="136">
        <v>-513249837.11384982</v>
      </c>
      <c r="E20" s="159"/>
      <c r="G20" s="150">
        <f t="shared" si="9"/>
        <v>-520709412.02383465</v>
      </c>
      <c r="H20" s="14">
        <f t="shared" si="6"/>
        <v>-1064025.104220794</v>
      </c>
      <c r="I20" s="150">
        <f t="shared" si="10"/>
        <v>-519645386.91961384</v>
      </c>
      <c r="J20" s="150">
        <f t="shared" si="7"/>
        <v>-516094836.84539813</v>
      </c>
      <c r="K20" s="145">
        <f t="shared" si="8"/>
        <v>-519068551.67115343</v>
      </c>
      <c r="L20" s="145">
        <f t="shared" si="11"/>
        <v>-518865625.88364547</v>
      </c>
    </row>
    <row r="21" spans="1:13">
      <c r="A21" s="1" t="s">
        <v>114</v>
      </c>
      <c r="B21" s="136">
        <v>2890033.2296729488</v>
      </c>
      <c r="C21" s="136">
        <v>6592821.903182283</v>
      </c>
      <c r="D21" s="136">
        <v>7701758.7417370994</v>
      </c>
      <c r="E21" s="159"/>
      <c r="G21" s="150">
        <f t="shared" si="9"/>
        <v>2890033.2296729488</v>
      </c>
      <c r="H21" s="14">
        <f t="shared" si="6"/>
        <v>-1234262.8911697781</v>
      </c>
      <c r="I21" s="150">
        <f t="shared" si="10"/>
        <v>4124296.1208427269</v>
      </c>
      <c r="J21" s="150">
        <f t="shared" si="7"/>
        <v>6962467.5160338879</v>
      </c>
      <c r="K21" s="145">
        <f t="shared" si="8"/>
        <v>7002584.9351555835</v>
      </c>
      <c r="L21" s="145">
        <f t="shared" si="11"/>
        <v>5554037.9928096319</v>
      </c>
    </row>
    <row r="22" spans="1:13">
      <c r="A22" s="1" t="s">
        <v>115</v>
      </c>
      <c r="B22" s="136">
        <v>-77529295.627679691</v>
      </c>
      <c r="C22" s="136">
        <v>-75810878.266518742</v>
      </c>
      <c r="D22" s="136">
        <v>-70494073.023807824</v>
      </c>
      <c r="E22" s="159"/>
      <c r="G22" s="150">
        <f t="shared" si="9"/>
        <v>-77529295.627679691</v>
      </c>
      <c r="H22" s="14">
        <f t="shared" si="6"/>
        <v>-572805.78705364885</v>
      </c>
      <c r="I22" s="150">
        <f t="shared" si="10"/>
        <v>-76956489.840626046</v>
      </c>
      <c r="J22" s="150">
        <f t="shared" si="7"/>
        <v>-74038609.852281779</v>
      </c>
      <c r="K22" s="145">
        <f t="shared" si="8"/>
        <v>-74465216.933146641</v>
      </c>
      <c r="L22" s="145">
        <f t="shared" si="11"/>
        <v>-75642680.577498913</v>
      </c>
    </row>
    <row r="23" spans="1:13">
      <c r="A23" s="1" t="s">
        <v>117</v>
      </c>
      <c r="B23" s="136">
        <v>33417.959399999978</v>
      </c>
      <c r="C23" s="136">
        <v>66835.918799999956</v>
      </c>
      <c r="D23" s="136">
        <v>100253.87819999993</v>
      </c>
      <c r="E23" s="159"/>
      <c r="G23" s="150">
        <f t="shared" si="9"/>
        <v>33417.959399999978</v>
      </c>
      <c r="H23" s="14">
        <f t="shared" si="6"/>
        <v>-11139.319799999994</v>
      </c>
      <c r="I23" s="150">
        <f t="shared" si="10"/>
        <v>44557.279199999975</v>
      </c>
      <c r="J23" s="150">
        <f t="shared" si="7"/>
        <v>77975.238599999953</v>
      </c>
      <c r="K23" s="145">
        <f t="shared" si="8"/>
        <v>78424.528355510702</v>
      </c>
      <c r="L23" s="145">
        <f t="shared" si="11"/>
        <v>61384.032482859722</v>
      </c>
    </row>
    <row r="24" spans="1:13">
      <c r="A24" s="1" t="s">
        <v>131</v>
      </c>
      <c r="B24" s="136">
        <v>0</v>
      </c>
      <c r="C24" s="136">
        <v>0</v>
      </c>
      <c r="D24" s="136">
        <v>0</v>
      </c>
      <c r="E24" s="159"/>
      <c r="G24" s="150">
        <f t="shared" si="9"/>
        <v>0</v>
      </c>
      <c r="H24" s="14">
        <f t="shared" si="6"/>
        <v>0</v>
      </c>
      <c r="I24" s="150">
        <f t="shared" si="10"/>
        <v>0</v>
      </c>
      <c r="J24" s="150">
        <f t="shared" si="7"/>
        <v>0</v>
      </c>
      <c r="K24" s="145">
        <f t="shared" si="8"/>
        <v>0</v>
      </c>
      <c r="L24" s="145">
        <f t="shared" si="11"/>
        <v>0</v>
      </c>
    </row>
    <row r="25" spans="1:13">
      <c r="A25" s="1" t="s">
        <v>118</v>
      </c>
      <c r="B25" s="136">
        <v>-922293.48731398454</v>
      </c>
      <c r="C25" s="136">
        <v>-2443524.3828142732</v>
      </c>
      <c r="D25" s="136">
        <v>-4337219.1028756369</v>
      </c>
      <c r="E25" s="159"/>
      <c r="G25" s="150">
        <f t="shared" si="9"/>
        <v>-922293.48731398454</v>
      </c>
      <c r="H25" s="14">
        <f t="shared" si="6"/>
        <v>507076.96516676294</v>
      </c>
      <c r="I25" s="150">
        <f t="shared" si="10"/>
        <v>-1429370.4524807474</v>
      </c>
      <c r="J25" s="150">
        <f t="shared" si="7"/>
        <v>-3074755.9561680611</v>
      </c>
      <c r="K25" s="145">
        <f t="shared" si="8"/>
        <v>-3092472.5592411035</v>
      </c>
      <c r="L25" s="145">
        <f t="shared" si="11"/>
        <v>-2256392.3988461853</v>
      </c>
    </row>
    <row r="26" spans="1:13">
      <c r="A26" s="1" t="s">
        <v>45</v>
      </c>
      <c r="B26" s="136">
        <v>-3971731.9919828251</v>
      </c>
      <c r="C26" s="136">
        <v>-7557293.4173189644</v>
      </c>
      <c r="D26" s="136">
        <v>-9753953.5414243937</v>
      </c>
      <c r="E26" s="159"/>
      <c r="G26" s="152">
        <f t="shared" si="9"/>
        <v>-3971731.9919828251</v>
      </c>
      <c r="H26" s="153">
        <f t="shared" si="6"/>
        <v>1195187.1417787131</v>
      </c>
      <c r="I26" s="152">
        <f t="shared" si="10"/>
        <v>-5166919.1337615382</v>
      </c>
      <c r="J26" s="152">
        <f t="shared" si="7"/>
        <v>-8289513.4586874414</v>
      </c>
      <c r="K26" s="154">
        <f t="shared" si="8"/>
        <v>-8337277.2557854187</v>
      </c>
      <c r="L26" s="154">
        <f t="shared" si="11"/>
        <v>-6741150.1060194559</v>
      </c>
    </row>
    <row r="27" spans="1:13">
      <c r="A27" s="146" t="s">
        <v>44</v>
      </c>
      <c r="B27" s="157">
        <f>SUM(B18:B26)</f>
        <v>-600212277.69806635</v>
      </c>
      <c r="C27" s="157">
        <f>SUM(C18:C26)</f>
        <v>-596685085.22658563</v>
      </c>
      <c r="D27" s="157">
        <f>SUM(D18:D26)</f>
        <v>-590070242.43151259</v>
      </c>
      <c r="E27" s="159"/>
      <c r="G27" s="150">
        <f>SUM(G18:G26)</f>
        <v>-600212277.69806635</v>
      </c>
      <c r="H27" s="150">
        <f t="shared" ref="H27:I27" si="12">SUM(H18:H26)</f>
        <v>-1175730.8238269123</v>
      </c>
      <c r="I27" s="150">
        <f t="shared" si="12"/>
        <v>-599036546.87423956</v>
      </c>
      <c r="J27" s="145">
        <f>SUM(J18:J26)</f>
        <v>-594480137.62822795</v>
      </c>
      <c r="K27" s="333">
        <v>-597905504.96902096</v>
      </c>
      <c r="L27" s="333">
        <f>SUM(L18:L26)</f>
        <v>-597905504.96902084</v>
      </c>
    </row>
    <row r="28" spans="1:13">
      <c r="B28" s="150">
        <v>0</v>
      </c>
      <c r="C28" s="150">
        <v>0</v>
      </c>
      <c r="D28" s="150">
        <v>0</v>
      </c>
      <c r="H28" s="147">
        <f>C14/12*4</f>
        <v>-1175730.8238269114</v>
      </c>
      <c r="I28" s="147">
        <f>G27-H28</f>
        <v>-599036546.87423944</v>
      </c>
      <c r="J28" s="147">
        <f>I27-I14</f>
        <v>-594480137.62822807</v>
      </c>
      <c r="K28" s="1">
        <f>K27/J27</f>
        <v>1.0057619542251808</v>
      </c>
    </row>
    <row r="30" spans="1:13">
      <c r="G30" s="138" t="s">
        <v>126</v>
      </c>
      <c r="H30" s="139"/>
      <c r="I30" s="139"/>
      <c r="J30" s="139"/>
      <c r="K30" s="139"/>
      <c r="L30" s="139"/>
      <c r="M30" s="140"/>
    </row>
    <row r="31" spans="1:13">
      <c r="A31" s="141" t="s">
        <v>127</v>
      </c>
      <c r="B31" s="142">
        <v>2019</v>
      </c>
      <c r="C31" s="142">
        <v>2020</v>
      </c>
      <c r="D31" s="142">
        <v>2021</v>
      </c>
      <c r="E31" s="136"/>
      <c r="G31" s="149" t="s">
        <v>121</v>
      </c>
      <c r="H31" s="149" t="s">
        <v>122</v>
      </c>
      <c r="I31" s="149" t="s">
        <v>128</v>
      </c>
      <c r="J31" s="149" t="str">
        <f>G3</f>
        <v>May-Dec 2020</v>
      </c>
      <c r="K31" s="149" t="str">
        <f>H3</f>
        <v>Jan-Apr 2021</v>
      </c>
      <c r="L31" s="149" t="s">
        <v>124</v>
      </c>
      <c r="M31" s="149" t="s">
        <v>96</v>
      </c>
    </row>
    <row r="32" spans="1:13">
      <c r="A32" s="1" t="s">
        <v>111</v>
      </c>
      <c r="B32" s="136">
        <v>1536255.7932289185</v>
      </c>
      <c r="C32" s="136">
        <v>1556660.4808682038</v>
      </c>
      <c r="D32" s="136">
        <v>1577603.649814581</v>
      </c>
      <c r="E32" s="136"/>
      <c r="G32" s="150">
        <v>-35413388.066458687</v>
      </c>
      <c r="H32" s="14">
        <f>C32/12*4</f>
        <v>518886.82695606793</v>
      </c>
      <c r="I32" s="150">
        <f>G32-H32</f>
        <v>-35932274.893414758</v>
      </c>
      <c r="J32" s="145">
        <f>C32/12*8</f>
        <v>1037773.6539121359</v>
      </c>
      <c r="K32" s="145">
        <f>D32/12*4</f>
        <v>525867.88327152701</v>
      </c>
      <c r="L32" s="150">
        <f>I32-J32-K32</f>
        <v>-37495916.430598423</v>
      </c>
      <c r="M32" s="145">
        <f>AVERAGE(I32,L32)</f>
        <v>-36714095.662006587</v>
      </c>
    </row>
    <row r="33" spans="1:19">
      <c r="A33" s="1" t="s">
        <v>112</v>
      </c>
      <c r="B33" s="136">
        <v>0</v>
      </c>
      <c r="C33" s="136">
        <v>0</v>
      </c>
      <c r="D33" s="136">
        <v>0</v>
      </c>
      <c r="E33" s="136"/>
      <c r="G33" s="150">
        <v>0</v>
      </c>
      <c r="H33" s="14">
        <f t="shared" ref="H33:H40" si="13">C33/12*4</f>
        <v>0</v>
      </c>
      <c r="I33" s="150">
        <f t="shared" ref="I33:I40" si="14">G33-H33</f>
        <v>0</v>
      </c>
      <c r="J33" s="145">
        <f t="shared" ref="J33:J40" si="15">C33/12*8</f>
        <v>0</v>
      </c>
      <c r="K33" s="145">
        <f t="shared" ref="K33:K40" si="16">D33/12*4</f>
        <v>0</v>
      </c>
      <c r="L33" s="150">
        <f t="shared" ref="L33:L40" si="17">I33-J33-K33</f>
        <v>0</v>
      </c>
      <c r="M33" s="145">
        <f t="shared" ref="M33:M40" si="18">AVERAGE(I33,L33)</f>
        <v>0</v>
      </c>
    </row>
    <row r="34" spans="1:19">
      <c r="A34" s="1" t="s">
        <v>113</v>
      </c>
      <c r="B34" s="136">
        <v>105152662.67084308</v>
      </c>
      <c r="C34" s="136">
        <v>110638063.4973177</v>
      </c>
      <c r="D34" s="136">
        <v>116681580.57913655</v>
      </c>
      <c r="E34" s="136"/>
      <c r="G34" s="150">
        <v>-1572049415.9216294</v>
      </c>
      <c r="H34" s="14">
        <f t="shared" si="13"/>
        <v>36879354.499105901</v>
      </c>
      <c r="I34" s="150">
        <f t="shared" si="14"/>
        <v>-1608928770.4207354</v>
      </c>
      <c r="J34" s="145">
        <f t="shared" si="15"/>
        <v>73758708.998211801</v>
      </c>
      <c r="K34" s="145">
        <f t="shared" si="16"/>
        <v>38893860.193045519</v>
      </c>
      <c r="L34" s="150">
        <f t="shared" si="17"/>
        <v>-1721581339.6119928</v>
      </c>
      <c r="M34" s="145">
        <f t="shared" si="18"/>
        <v>-1665255055.0163641</v>
      </c>
    </row>
    <row r="35" spans="1:19">
      <c r="A35" s="1" t="s">
        <v>114</v>
      </c>
      <c r="B35" s="136">
        <v>24906187.501862202</v>
      </c>
      <c r="C35" s="136">
        <v>28668466.762839511</v>
      </c>
      <c r="D35" s="136">
        <v>33492807.642053932</v>
      </c>
      <c r="E35" s="136"/>
      <c r="G35" s="150">
        <v>-74977232.22016196</v>
      </c>
      <c r="H35" s="14">
        <f t="shared" si="13"/>
        <v>9556155.587613171</v>
      </c>
      <c r="I35" s="150">
        <f t="shared" si="14"/>
        <v>-84533387.807775125</v>
      </c>
      <c r="J35" s="145">
        <f t="shared" si="15"/>
        <v>19112311.175226342</v>
      </c>
      <c r="K35" s="145">
        <f t="shared" si="16"/>
        <v>11164269.214017978</v>
      </c>
      <c r="L35" s="150">
        <f t="shared" si="17"/>
        <v>-114809968.19701944</v>
      </c>
      <c r="M35" s="145">
        <f t="shared" si="18"/>
        <v>-99671678.002397284</v>
      </c>
    </row>
    <row r="36" spans="1:19">
      <c r="A36" s="1" t="s">
        <v>115</v>
      </c>
      <c r="B36" s="136">
        <v>11789835.47424452</v>
      </c>
      <c r="C36" s="136">
        <v>12132106.165545441</v>
      </c>
      <c r="D36" s="136">
        <v>12493969.449259028</v>
      </c>
      <c r="E36" s="136"/>
      <c r="G36" s="150">
        <v>-75412076.46867086</v>
      </c>
      <c r="H36" s="14">
        <f t="shared" si="13"/>
        <v>4044035.3885151469</v>
      </c>
      <c r="I36" s="150">
        <f t="shared" si="14"/>
        <v>-79456111.857186005</v>
      </c>
      <c r="J36" s="145">
        <f t="shared" si="15"/>
        <v>8088070.7770302938</v>
      </c>
      <c r="K36" s="145">
        <f t="shared" si="16"/>
        <v>4164656.4830863425</v>
      </c>
      <c r="L36" s="150">
        <f t="shared" si="17"/>
        <v>-91708839.117302641</v>
      </c>
      <c r="M36" s="145">
        <f t="shared" si="18"/>
        <v>-85582475.487244323</v>
      </c>
    </row>
    <row r="37" spans="1:19">
      <c r="A37" s="1" t="s">
        <v>117</v>
      </c>
      <c r="B37" s="136">
        <v>159133.1399999999</v>
      </c>
      <c r="C37" s="136">
        <v>159133.1399999999</v>
      </c>
      <c r="D37" s="136">
        <v>159133.1399999999</v>
      </c>
      <c r="E37" s="136"/>
      <c r="G37" s="150">
        <v>-318266.2799999998</v>
      </c>
      <c r="H37" s="14">
        <f t="shared" si="13"/>
        <v>53044.379999999968</v>
      </c>
      <c r="I37" s="150">
        <f t="shared" si="14"/>
        <v>-371310.65999999974</v>
      </c>
      <c r="J37" s="145">
        <f t="shared" si="15"/>
        <v>106088.75999999994</v>
      </c>
      <c r="K37" s="145">
        <f t="shared" si="16"/>
        <v>53044.379999999968</v>
      </c>
      <c r="L37" s="150">
        <f t="shared" si="17"/>
        <v>-530443.7999999997</v>
      </c>
      <c r="M37" s="145">
        <f t="shared" si="18"/>
        <v>-450877.22999999975</v>
      </c>
    </row>
    <row r="38" spans="1:19">
      <c r="A38" s="1" t="s">
        <v>131</v>
      </c>
      <c r="B38" s="136">
        <v>2616179.6237217812</v>
      </c>
      <c r="C38" s="136">
        <v>2616179.6237217812</v>
      </c>
      <c r="D38" s="136">
        <v>2616179.6237217812</v>
      </c>
      <c r="E38" s="136"/>
      <c r="G38" s="150">
        <v>-7024985.1310816919</v>
      </c>
      <c r="H38" s="14">
        <f t="shared" si="13"/>
        <v>872059.87457392702</v>
      </c>
      <c r="I38" s="150">
        <f t="shared" si="14"/>
        <v>-7897045.0056556193</v>
      </c>
      <c r="J38" s="145">
        <f t="shared" si="15"/>
        <v>1744119.749147854</v>
      </c>
      <c r="K38" s="145">
        <f t="shared" si="16"/>
        <v>872059.87457392702</v>
      </c>
      <c r="L38" s="150">
        <f t="shared" si="17"/>
        <v>-10513224.629377401</v>
      </c>
      <c r="M38" s="145">
        <f t="shared" si="18"/>
        <v>-9205134.8175165094</v>
      </c>
    </row>
    <row r="39" spans="1:19">
      <c r="A39" s="1" t="s">
        <v>118</v>
      </c>
      <c r="B39" s="136">
        <v>3178539.0355503955</v>
      </c>
      <c r="C39" s="136">
        <v>5268981.1292374069</v>
      </c>
      <c r="D39" s="136">
        <v>7066944.3254180318</v>
      </c>
      <c r="E39" s="136"/>
      <c r="G39" s="150">
        <v>-5892082.3699838724</v>
      </c>
      <c r="H39" s="14">
        <f t="shared" si="13"/>
        <v>1756327.0430791357</v>
      </c>
      <c r="I39" s="150">
        <f t="shared" si="14"/>
        <v>-7648409.4130630083</v>
      </c>
      <c r="J39" s="145">
        <f t="shared" si="15"/>
        <v>3512654.0861582714</v>
      </c>
      <c r="K39" s="145">
        <f t="shared" si="16"/>
        <v>2355648.1084726774</v>
      </c>
      <c r="L39" s="150">
        <f t="shared" si="17"/>
        <v>-13516711.607693957</v>
      </c>
      <c r="M39" s="145">
        <f t="shared" si="18"/>
        <v>-10582560.510378484</v>
      </c>
    </row>
    <row r="40" spans="1:19">
      <c r="A40" s="1" t="s">
        <v>45</v>
      </c>
      <c r="B40" s="136">
        <v>7629217.0009265719</v>
      </c>
      <c r="C40" s="136">
        <v>8546617.3643961176</v>
      </c>
      <c r="D40" s="136">
        <v>11044141.021507693</v>
      </c>
      <c r="E40" s="136"/>
      <c r="G40" s="152">
        <v>-11191519.206964526</v>
      </c>
      <c r="H40" s="153">
        <f t="shared" si="13"/>
        <v>2848872.4547987059</v>
      </c>
      <c r="I40" s="152">
        <f t="shared" si="14"/>
        <v>-14040391.661763232</v>
      </c>
      <c r="J40" s="154">
        <f t="shared" si="15"/>
        <v>5697744.9095974118</v>
      </c>
      <c r="K40" s="154">
        <f t="shared" si="16"/>
        <v>3681380.3405025643</v>
      </c>
      <c r="L40" s="152">
        <f t="shared" si="17"/>
        <v>-23419516.911863208</v>
      </c>
      <c r="M40" s="154">
        <f t="shared" si="18"/>
        <v>-18729954.286813222</v>
      </c>
    </row>
    <row r="41" spans="1:19">
      <c r="A41" s="146" t="s">
        <v>44</v>
      </c>
      <c r="B41" s="157">
        <f>SUM(B32:B40)</f>
        <v>156968010.24037746</v>
      </c>
      <c r="C41" s="157">
        <f t="shared" ref="C41:D41" si="19">SUM(C32:C40)</f>
        <v>169586208.16392615</v>
      </c>
      <c r="D41" s="157">
        <f t="shared" si="19"/>
        <v>185132359.43091157</v>
      </c>
      <c r="E41" s="136"/>
      <c r="G41" s="150">
        <f>SUM(G32:G40)</f>
        <v>-1782278965.6649508</v>
      </c>
      <c r="H41" s="150">
        <f t="shared" ref="H41:L41" si="20">SUM(H32:H40)</f>
        <v>56528736.054642059</v>
      </c>
      <c r="I41" s="150">
        <f t="shared" si="20"/>
        <v>-1838807701.719593</v>
      </c>
      <c r="J41" s="150">
        <f t="shared" si="20"/>
        <v>113057472.10928412</v>
      </c>
      <c r="K41" s="150">
        <f t="shared" si="20"/>
        <v>61710786.476970538</v>
      </c>
      <c r="L41" s="150">
        <f t="shared" si="20"/>
        <v>-2013575960.3058476</v>
      </c>
      <c r="M41" s="333">
        <f>SUM(M32:M40)</f>
        <v>-1926191831.0127208</v>
      </c>
    </row>
    <row r="42" spans="1:19">
      <c r="B42" s="14">
        <v>0</v>
      </c>
      <c r="C42" s="14">
        <v>0</v>
      </c>
      <c r="D42" s="14">
        <v>0</v>
      </c>
      <c r="K42" s="461">
        <f>SUM(J41:K41)</f>
        <v>174768258.58625466</v>
      </c>
      <c r="L42" s="450" t="s">
        <v>495</v>
      </c>
      <c r="M42" s="450" t="s">
        <v>496</v>
      </c>
      <c r="N42" s="450"/>
      <c r="O42" s="450"/>
      <c r="P42" s="450"/>
      <c r="Q42" s="450"/>
      <c r="R42" s="450"/>
      <c r="S42" s="450"/>
    </row>
    <row r="43" spans="1:19">
      <c r="B43" s="148" t="s">
        <v>119</v>
      </c>
      <c r="C43" s="148" t="s">
        <v>119</v>
      </c>
      <c r="D43" s="148" t="s">
        <v>119</v>
      </c>
      <c r="G43" s="138" t="s">
        <v>129</v>
      </c>
      <c r="H43" s="139"/>
      <c r="I43" s="139"/>
      <c r="J43" s="139"/>
      <c r="K43" s="139"/>
      <c r="L43" s="139"/>
      <c r="M43" s="140"/>
    </row>
    <row r="44" spans="1:19">
      <c r="A44" s="141" t="s">
        <v>97</v>
      </c>
      <c r="B44" s="142">
        <v>2019</v>
      </c>
      <c r="C44" s="142">
        <v>2020</v>
      </c>
      <c r="D44" s="142">
        <v>2021</v>
      </c>
      <c r="E44" s="136"/>
      <c r="G44" s="149" t="s">
        <v>121</v>
      </c>
      <c r="H44" s="149" t="s">
        <v>122</v>
      </c>
      <c r="I44" s="144" t="s">
        <v>128</v>
      </c>
      <c r="J44" s="149" t="s">
        <v>108</v>
      </c>
      <c r="K44" s="149" t="s">
        <v>109</v>
      </c>
      <c r="L44" s="144" t="s">
        <v>124</v>
      </c>
      <c r="M44" s="149" t="s">
        <v>96</v>
      </c>
    </row>
    <row r="45" spans="1:19">
      <c r="A45" s="1" t="s">
        <v>111</v>
      </c>
      <c r="B45" s="136">
        <v>917406.12143355771</v>
      </c>
      <c r="C45" s="136">
        <v>929591.19206354406</v>
      </c>
      <c r="D45" s="136">
        <v>941938.1058977436</v>
      </c>
      <c r="E45" s="136"/>
      <c r="G45" s="150">
        <v>69988322.261433557</v>
      </c>
      <c r="H45" s="14">
        <f>C45/12*4</f>
        <v>309863.730687848</v>
      </c>
      <c r="I45" s="150">
        <f>SUM(G45:H45)</f>
        <v>70298185.992121398</v>
      </c>
      <c r="J45" s="145">
        <f>C45/12*8</f>
        <v>619727.461375696</v>
      </c>
      <c r="K45" s="145">
        <f>D45/12*4</f>
        <v>313979.3686325812</v>
      </c>
      <c r="L45" s="150">
        <f>SUM(I45:K45)</f>
        <v>71231892.822129682</v>
      </c>
      <c r="M45" s="145">
        <f t="shared" ref="M45:M52" si="21">AVERAGE(I45,L45)</f>
        <v>70765039.407125533</v>
      </c>
    </row>
    <row r="46" spans="1:19">
      <c r="A46" s="1" t="s">
        <v>112</v>
      </c>
      <c r="B46" s="136">
        <v>0</v>
      </c>
      <c r="C46" s="136">
        <v>0</v>
      </c>
      <c r="D46" s="136">
        <v>0</v>
      </c>
      <c r="E46" s="136"/>
      <c r="G46" s="150">
        <v>0</v>
      </c>
      <c r="H46" s="14">
        <f t="shared" ref="H46:H52" si="22">C46/12*4</f>
        <v>0</v>
      </c>
      <c r="I46" s="150">
        <f t="shared" ref="I46:I52" si="23">SUM(G46:H46)</f>
        <v>0</v>
      </c>
      <c r="J46" s="145">
        <f t="shared" ref="J46:J52" si="24">C46/12*8</f>
        <v>0</v>
      </c>
      <c r="K46" s="145">
        <f t="shared" ref="K46:K52" si="25">D46/12*4</f>
        <v>0</v>
      </c>
      <c r="L46" s="150">
        <f t="shared" ref="L46:L52" si="26">SUM(I46:K46)</f>
        <v>0</v>
      </c>
      <c r="M46" s="145">
        <f t="shared" si="21"/>
        <v>0</v>
      </c>
      <c r="N46" s="461">
        <f>SUM(J39:K39)</f>
        <v>5868302.1946309488</v>
      </c>
      <c r="O46" s="450" t="s">
        <v>118</v>
      </c>
      <c r="P46" s="450"/>
    </row>
    <row r="47" spans="1:19">
      <c r="A47" s="1" t="s">
        <v>113</v>
      </c>
      <c r="B47" s="136">
        <v>193949853.82023433</v>
      </c>
      <c r="C47" s="136">
        <v>204067454.85303387</v>
      </c>
      <c r="D47" s="136">
        <v>214712851.33729991</v>
      </c>
      <c r="E47" s="136"/>
      <c r="G47" s="150">
        <v>3911881177.1590118</v>
      </c>
      <c r="H47" s="14">
        <f t="shared" si="22"/>
        <v>68022484.951011285</v>
      </c>
      <c r="I47" s="150">
        <f t="shared" si="23"/>
        <v>3979903662.110023</v>
      </c>
      <c r="J47" s="145">
        <f t="shared" si="24"/>
        <v>136044969.90202257</v>
      </c>
      <c r="K47" s="145">
        <f t="shared" si="25"/>
        <v>71570950.445766643</v>
      </c>
      <c r="L47" s="150">
        <f t="shared" si="26"/>
        <v>4187519582.4578118</v>
      </c>
      <c r="M47" s="145">
        <f t="shared" si="21"/>
        <v>4083711622.2839174</v>
      </c>
      <c r="N47" s="461">
        <f>SUM(J40:K40)</f>
        <v>9379125.2500999756</v>
      </c>
      <c r="O47" s="450" t="s">
        <v>45</v>
      </c>
      <c r="P47" s="450"/>
    </row>
    <row r="48" spans="1:19">
      <c r="A48" s="1" t="s">
        <v>114</v>
      </c>
      <c r="B48" s="136">
        <v>17761506.46546562</v>
      </c>
      <c r="C48" s="136">
        <v>20444524.386764865</v>
      </c>
      <c r="D48" s="136">
        <v>23532833.671159327</v>
      </c>
      <c r="E48" s="136"/>
      <c r="G48" s="150">
        <v>135342201.479985</v>
      </c>
      <c r="H48" s="14">
        <f t="shared" si="22"/>
        <v>6814841.4622549554</v>
      </c>
      <c r="I48" s="150">
        <f t="shared" si="23"/>
        <v>142157042.94223994</v>
      </c>
      <c r="J48" s="145">
        <f t="shared" si="24"/>
        <v>13629682.924509911</v>
      </c>
      <c r="K48" s="145">
        <f t="shared" si="25"/>
        <v>7844277.8903864427</v>
      </c>
      <c r="L48" s="150">
        <f t="shared" si="26"/>
        <v>163631003.75713629</v>
      </c>
      <c r="M48" s="145">
        <f t="shared" si="21"/>
        <v>152894023.34968811</v>
      </c>
      <c r="N48" s="461">
        <f>SUM(J32:K38)</f>
        <v>159520831.14152369</v>
      </c>
      <c r="O48" s="450" t="s">
        <v>497</v>
      </c>
      <c r="P48" s="450"/>
    </row>
    <row r="49" spans="1:16">
      <c r="A49" s="1" t="s">
        <v>115</v>
      </c>
      <c r="B49" s="136">
        <v>6199697.0608876264</v>
      </c>
      <c r="C49" s="136">
        <v>6379680.4545085011</v>
      </c>
      <c r="D49" s="136">
        <v>6564888.9456883604</v>
      </c>
      <c r="E49" s="136"/>
      <c r="G49" s="150">
        <v>219754086.01602975</v>
      </c>
      <c r="H49" s="14">
        <f t="shared" si="22"/>
        <v>2126560.1515028337</v>
      </c>
      <c r="I49" s="150">
        <f t="shared" si="23"/>
        <v>221880646.16753259</v>
      </c>
      <c r="J49" s="145">
        <f t="shared" si="24"/>
        <v>4253120.3030056674</v>
      </c>
      <c r="K49" s="145">
        <f t="shared" si="25"/>
        <v>2188296.3152294536</v>
      </c>
      <c r="L49" s="150">
        <f t="shared" si="26"/>
        <v>228322062.7857677</v>
      </c>
      <c r="M49" s="145">
        <f t="shared" si="21"/>
        <v>225101354.47665015</v>
      </c>
      <c r="N49" s="551">
        <f>SUM(N46:N48)</f>
        <v>174768258.58625463</v>
      </c>
      <c r="O49" s="450" t="s">
        <v>498</v>
      </c>
      <c r="P49" s="450"/>
    </row>
    <row r="50" spans="1:16">
      <c r="A50" s="1" t="s">
        <v>131</v>
      </c>
      <c r="B50" s="136">
        <v>0</v>
      </c>
      <c r="C50" s="136">
        <v>0</v>
      </c>
      <c r="D50" s="136">
        <v>0</v>
      </c>
      <c r="E50" s="136"/>
      <c r="G50" s="150">
        <v>105802468.1600001</v>
      </c>
      <c r="H50" s="14">
        <f t="shared" si="22"/>
        <v>0</v>
      </c>
      <c r="I50" s="150">
        <f t="shared" si="23"/>
        <v>105802468.1600001</v>
      </c>
      <c r="J50" s="145">
        <f t="shared" si="24"/>
        <v>0</v>
      </c>
      <c r="K50" s="145">
        <f t="shared" si="25"/>
        <v>0</v>
      </c>
      <c r="L50" s="150">
        <f t="shared" si="26"/>
        <v>105802468.1600001</v>
      </c>
      <c r="M50" s="145">
        <f t="shared" si="21"/>
        <v>105802468.1600001</v>
      </c>
    </row>
    <row r="51" spans="1:16">
      <c r="A51" s="1" t="s">
        <v>118</v>
      </c>
      <c r="B51" s="136">
        <v>22236644.161418274</v>
      </c>
      <c r="C51" s="136">
        <v>22922862.023638956</v>
      </c>
      <c r="D51" s="136">
        <v>20189189.710053027</v>
      </c>
      <c r="E51" s="136"/>
      <c r="G51" s="150">
        <v>48137888.444823012</v>
      </c>
      <c r="H51" s="14">
        <f t="shared" si="22"/>
        <v>7640954.0078796521</v>
      </c>
      <c r="I51" s="150">
        <f t="shared" si="23"/>
        <v>55778842.452702664</v>
      </c>
      <c r="J51" s="145">
        <f t="shared" si="24"/>
        <v>15281908.015759304</v>
      </c>
      <c r="K51" s="145">
        <f t="shared" si="25"/>
        <v>6729729.9033510089</v>
      </c>
      <c r="L51" s="150">
        <f t="shared" si="26"/>
        <v>77790480.371812969</v>
      </c>
      <c r="M51" s="145">
        <f t="shared" si="21"/>
        <v>66784661.41225782</v>
      </c>
    </row>
    <row r="52" spans="1:16">
      <c r="A52" s="1" t="s">
        <v>45</v>
      </c>
      <c r="B52" s="136">
        <v>15575758.956162961</v>
      </c>
      <c r="C52" s="136">
        <v>20374126.210199933</v>
      </c>
      <c r="D52" s="136">
        <v>15646882.770512056</v>
      </c>
      <c r="E52" s="136"/>
      <c r="G52" s="152">
        <v>66675095.064318947</v>
      </c>
      <c r="H52" s="153">
        <f t="shared" si="22"/>
        <v>6791375.4033999778</v>
      </c>
      <c r="I52" s="152">
        <f t="shared" si="23"/>
        <v>73466470.467718929</v>
      </c>
      <c r="J52" s="154">
        <f t="shared" si="24"/>
        <v>13582750.806799956</v>
      </c>
      <c r="K52" s="154">
        <f t="shared" si="25"/>
        <v>5215627.5901706852</v>
      </c>
      <c r="L52" s="152">
        <f t="shared" si="26"/>
        <v>92264848.864689559</v>
      </c>
      <c r="M52" s="154">
        <f t="shared" si="21"/>
        <v>82865659.666204244</v>
      </c>
    </row>
    <row r="53" spans="1:16">
      <c r="A53" s="146" t="s">
        <v>44</v>
      </c>
      <c r="B53" s="157">
        <f>SUM(B45:B52)</f>
        <v>256640866.58560237</v>
      </c>
      <c r="C53" s="157">
        <f t="shared" ref="C53:D53" si="27">SUM(C45:C52)</f>
        <v>275118239.12020969</v>
      </c>
      <c r="D53" s="157">
        <f t="shared" si="27"/>
        <v>281588584.54061043</v>
      </c>
      <c r="E53" s="136"/>
      <c r="G53" s="150">
        <f>SUM(G45:G52)</f>
        <v>4557581238.5856018</v>
      </c>
      <c r="H53" s="150">
        <f t="shared" ref="H53:L53" si="28">SUM(H45:H52)</f>
        <v>91706079.706736535</v>
      </c>
      <c r="I53" s="150">
        <f t="shared" si="28"/>
        <v>4649287318.2923384</v>
      </c>
      <c r="J53" s="150">
        <f t="shared" si="28"/>
        <v>183412159.41347307</v>
      </c>
      <c r="K53" s="150">
        <f t="shared" si="28"/>
        <v>93862861.513536826</v>
      </c>
      <c r="L53" s="150">
        <f t="shared" si="28"/>
        <v>4926562339.219348</v>
      </c>
      <c r="M53" s="333">
        <f>SUM(M45:M52)</f>
        <v>4787924828.7558441</v>
      </c>
    </row>
    <row r="54" spans="1:16">
      <c r="B54" s="14">
        <v>0</v>
      </c>
      <c r="C54" s="14">
        <v>0</v>
      </c>
      <c r="D54" s="14">
        <v>0</v>
      </c>
      <c r="K54" s="150">
        <f>SUM(J53:K53)</f>
        <v>277275020.92700988</v>
      </c>
    </row>
    <row r="55" spans="1:16">
      <c r="B55" s="145"/>
      <c r="C55" s="145"/>
      <c r="D55" s="145"/>
    </row>
    <row r="57" spans="1:16">
      <c r="A57"/>
    </row>
    <row r="58" spans="1:16">
      <c r="A58"/>
    </row>
    <row r="59" spans="1:16">
      <c r="A59"/>
    </row>
    <row r="60" spans="1:16">
      <c r="A60"/>
    </row>
    <row r="61" spans="1:16">
      <c r="A61"/>
    </row>
    <row r="62" spans="1:16">
      <c r="A62"/>
    </row>
    <row r="63" spans="1:16">
      <c r="A63"/>
    </row>
    <row r="64" spans="1:16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</sheetData>
  <pageMargins left="0.7" right="0.7" top="0.75" bottom="0.75" header="0.3" footer="0.3"/>
  <pageSetup scale="69" orientation="landscape" r:id="rId1"/>
  <headerFooter>
    <oddFooter>&amp;L&amp;P&amp;R&amp;A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J30" sqref="J30"/>
    </sheetView>
  </sheetViews>
  <sheetFormatPr defaultRowHeight="15"/>
  <cols>
    <col min="1" max="1" width="20.7109375" customWidth="1"/>
    <col min="2" max="2" width="16.42578125" bestFit="1" customWidth="1"/>
    <col min="3" max="3" width="13.28515625" bestFit="1" customWidth="1"/>
    <col min="4" max="4" width="14.42578125" bestFit="1" customWidth="1"/>
    <col min="5" max="5" width="19.7109375" bestFit="1" customWidth="1"/>
    <col min="6" max="6" width="16.42578125" bestFit="1" customWidth="1"/>
    <col min="7" max="7" width="17.7109375" bestFit="1" customWidth="1"/>
    <col min="8" max="8" width="16" bestFit="1" customWidth="1"/>
    <col min="9" max="9" width="12.7109375" bestFit="1" customWidth="1"/>
    <col min="10" max="10" width="14" bestFit="1" customWidth="1"/>
    <col min="11" max="11" width="16" bestFit="1" customWidth="1"/>
    <col min="12" max="12" width="12.7109375" bestFit="1" customWidth="1"/>
    <col min="13" max="13" width="14" bestFit="1" customWidth="1"/>
  </cols>
  <sheetData>
    <row r="1" spans="1:14" ht="18.75">
      <c r="A1" s="135" t="s">
        <v>501</v>
      </c>
      <c r="D1" s="4"/>
      <c r="E1" s="575" t="s">
        <v>519</v>
      </c>
      <c r="F1" s="575"/>
      <c r="G1" s="575"/>
      <c r="H1" s="575"/>
      <c r="I1" s="575"/>
      <c r="J1" s="575"/>
    </row>
    <row r="2" spans="1:14" ht="15.75" thickBot="1"/>
    <row r="3" spans="1:14" ht="30.75" thickBot="1">
      <c r="B3" s="552" t="s">
        <v>502</v>
      </c>
      <c r="C3" s="552" t="s">
        <v>503</v>
      </c>
      <c r="D3" s="552" t="s">
        <v>504</v>
      </c>
      <c r="E3" s="552" t="s">
        <v>505</v>
      </c>
      <c r="F3" s="552" t="s">
        <v>506</v>
      </c>
      <c r="G3" s="552" t="s">
        <v>507</v>
      </c>
      <c r="H3" s="552" t="s">
        <v>508</v>
      </c>
      <c r="I3" s="552" t="s">
        <v>509</v>
      </c>
      <c r="J3" s="552" t="s">
        <v>510</v>
      </c>
      <c r="K3" s="553" t="s">
        <v>511</v>
      </c>
      <c r="L3" s="553" t="s">
        <v>512</v>
      </c>
      <c r="M3" s="553" t="s">
        <v>513</v>
      </c>
      <c r="N3" s="554" t="s">
        <v>514</v>
      </c>
    </row>
    <row r="4" spans="1:14">
      <c r="A4" s="555">
        <v>42674</v>
      </c>
      <c r="B4" s="556">
        <v>634174.33280000009</v>
      </c>
      <c r="C4" s="77">
        <v>323937.66720000003</v>
      </c>
      <c r="D4" s="557">
        <f t="shared" ref="D4:D36" si="0">SUM(B4:C4)</f>
        <v>958112.00000000012</v>
      </c>
      <c r="E4" s="556">
        <v>-1762.4761665733333</v>
      </c>
      <c r="F4" s="77">
        <v>-900.27676675999999</v>
      </c>
      <c r="G4" s="557">
        <f>SUM(E4:F4)</f>
        <v>-2662.7529333333332</v>
      </c>
      <c r="H4" s="556">
        <v>-50485.937282119834</v>
      </c>
      <c r="I4" s="77">
        <v>-25788.329649621872</v>
      </c>
      <c r="J4" s="557">
        <f>SUM(H4:I4)</f>
        <v>-76274.266931741702</v>
      </c>
      <c r="K4" s="556">
        <f>B4+E4+H4</f>
        <v>581925.91935130686</v>
      </c>
      <c r="L4" s="77">
        <f t="shared" ref="L4:L36" si="1">C4+F4+I4</f>
        <v>297249.06078361819</v>
      </c>
      <c r="M4" s="557">
        <f>SUM(K4:L4)</f>
        <v>879174.98013492511</v>
      </c>
      <c r="N4" s="558" t="s">
        <v>515</v>
      </c>
    </row>
    <row r="5" spans="1:14">
      <c r="A5" s="555">
        <v>42704</v>
      </c>
      <c r="B5" s="556">
        <v>634174.33280000009</v>
      </c>
      <c r="C5" s="77">
        <v>323937.66720000003</v>
      </c>
      <c r="D5" s="557">
        <f t="shared" si="0"/>
        <v>958112.00000000012</v>
      </c>
      <c r="E5" s="556">
        <v>-5287.4284997200002</v>
      </c>
      <c r="F5" s="77">
        <v>-2700.8303002799998</v>
      </c>
      <c r="G5" s="557">
        <f t="shared" ref="G5:G36" si="2">SUM(E5:F5)</f>
        <v>-7988.2587999999996</v>
      </c>
      <c r="H5" s="556">
        <v>-100355.00790593897</v>
      </c>
      <c r="I5" s="77">
        <v>-51261.562430877726</v>
      </c>
      <c r="J5" s="557">
        <f t="shared" ref="J5:J36" si="3">SUM(H5:I5)</f>
        <v>-151616.57033681669</v>
      </c>
      <c r="K5" s="556">
        <f t="shared" ref="K5:K36" si="4">B5+E5+H5</f>
        <v>528531.89639434114</v>
      </c>
      <c r="L5" s="77">
        <f t="shared" si="1"/>
        <v>269975.27446884231</v>
      </c>
      <c r="M5" s="557">
        <f t="shared" ref="M5:M36" si="5">SUM(K5:L5)</f>
        <v>798507.17086318345</v>
      </c>
      <c r="N5" s="558" t="s">
        <v>515</v>
      </c>
    </row>
    <row r="6" spans="1:14">
      <c r="A6" s="555">
        <v>42735</v>
      </c>
      <c r="B6" s="556">
        <v>766513.31485700002</v>
      </c>
      <c r="C6" s="77">
        <v>391536.71514300001</v>
      </c>
      <c r="D6" s="557">
        <f t="shared" si="0"/>
        <v>1158050.03</v>
      </c>
      <c r="E6" s="556">
        <v>-9180.1729205000793</v>
      </c>
      <c r="F6" s="77">
        <v>-4689.2528545415871</v>
      </c>
      <c r="G6" s="557">
        <f t="shared" si="2"/>
        <v>-13869.425775041665</v>
      </c>
      <c r="H6" s="556">
        <v>-150095.35129908641</v>
      </c>
      <c r="I6" s="77">
        <v>-76669.041054874018</v>
      </c>
      <c r="J6" s="557">
        <f t="shared" si="3"/>
        <v>-226764.39235396043</v>
      </c>
      <c r="K6" s="556">
        <f t="shared" si="4"/>
        <v>607237.79063741351</v>
      </c>
      <c r="L6" s="77">
        <f t="shared" si="1"/>
        <v>310178.42123358441</v>
      </c>
      <c r="M6" s="557">
        <f t="shared" si="5"/>
        <v>917416.21187099791</v>
      </c>
      <c r="N6" s="558" t="s">
        <v>515</v>
      </c>
    </row>
    <row r="7" spans="1:14">
      <c r="A7" s="555">
        <v>42766</v>
      </c>
      <c r="B7" s="556">
        <v>766513.31485700002</v>
      </c>
      <c r="C7" s="77">
        <v>391536.71514300001</v>
      </c>
      <c r="D7" s="557">
        <f t="shared" si="0"/>
        <v>1158050.03</v>
      </c>
      <c r="E7" s="556">
        <v>-13440.709428913571</v>
      </c>
      <c r="F7" s="77">
        <v>-6865.5444295447614</v>
      </c>
      <c r="G7" s="557">
        <f t="shared" si="2"/>
        <v>-20306.253858458331</v>
      </c>
      <c r="H7" s="556">
        <v>-219584.94151797143</v>
      </c>
      <c r="I7" s="77">
        <v>-112164.47911652234</v>
      </c>
      <c r="J7" s="557">
        <f t="shared" si="3"/>
        <v>-331749.42063449376</v>
      </c>
      <c r="K7" s="556">
        <f t="shared" si="4"/>
        <v>533487.66391011502</v>
      </c>
      <c r="L7" s="77">
        <f t="shared" si="1"/>
        <v>272506.69159693288</v>
      </c>
      <c r="M7" s="557">
        <f t="shared" si="5"/>
        <v>805994.35550704785</v>
      </c>
      <c r="N7" s="558" t="s">
        <v>515</v>
      </c>
    </row>
    <row r="8" spans="1:14">
      <c r="A8" s="555">
        <v>42794</v>
      </c>
      <c r="B8" s="556">
        <v>771667.85485700006</v>
      </c>
      <c r="C8" s="77">
        <v>391536.71514300001</v>
      </c>
      <c r="D8" s="557">
        <f t="shared" si="0"/>
        <v>1163204.57</v>
      </c>
      <c r="E8" s="556">
        <v>-17707.323999077063</v>
      </c>
      <c r="F8" s="77">
        <v>-9041.8360045479367</v>
      </c>
      <c r="G8" s="557">
        <f t="shared" si="2"/>
        <v>-26749.160003625002</v>
      </c>
      <c r="H8" s="556">
        <v>-289406.86102660757</v>
      </c>
      <c r="I8" s="77">
        <v>-147659.91717817067</v>
      </c>
      <c r="J8" s="557">
        <f t="shared" si="3"/>
        <v>-437066.77820477821</v>
      </c>
      <c r="K8" s="556">
        <f t="shared" si="4"/>
        <v>464553.6698313154</v>
      </c>
      <c r="L8" s="77">
        <f t="shared" si="1"/>
        <v>234834.96196028139</v>
      </c>
      <c r="M8" s="557">
        <f t="shared" si="5"/>
        <v>699388.63179159677</v>
      </c>
      <c r="N8" s="558" t="s">
        <v>515</v>
      </c>
    </row>
    <row r="9" spans="1:14">
      <c r="A9" s="555">
        <v>42825</v>
      </c>
      <c r="B9" s="556">
        <v>4546964.8843100006</v>
      </c>
      <c r="C9" s="77">
        <f>AMI!D41</f>
        <v>59315428.521666653</v>
      </c>
      <c r="D9" s="557">
        <f>AMI!D30-AMI!D41</f>
        <v>32546392.778333344</v>
      </c>
      <c r="E9" s="556">
        <v>-49941.547353212882</v>
      </c>
      <c r="F9" s="77">
        <v>-25498.116439870464</v>
      </c>
      <c r="G9" s="557">
        <f t="shared" si="2"/>
        <v>-75439.663793083339</v>
      </c>
      <c r="H9" s="556">
        <v>-454050.02361007506</v>
      </c>
      <c r="I9" s="77">
        <v>-231592.33310615219</v>
      </c>
      <c r="J9" s="557">
        <f t="shared" si="3"/>
        <v>-685642.35671622725</v>
      </c>
      <c r="K9" s="556">
        <f t="shared" si="4"/>
        <v>4042973.3133467129</v>
      </c>
      <c r="L9" s="77">
        <f t="shared" si="1"/>
        <v>59058338.072120629</v>
      </c>
      <c r="M9" s="557">
        <f t="shared" si="5"/>
        <v>63101311.385467343</v>
      </c>
      <c r="N9" s="558" t="s">
        <v>515</v>
      </c>
    </row>
    <row r="10" spans="1:14">
      <c r="A10" s="555">
        <v>42855</v>
      </c>
      <c r="B10" s="556">
        <v>4549527.6843100004</v>
      </c>
      <c r="C10" s="77">
        <v>2317572.3456900003</v>
      </c>
      <c r="D10" s="557">
        <f t="shared" si="0"/>
        <v>6867100.0300000012</v>
      </c>
      <c r="E10" s="556">
        <v>-110140.30354090434</v>
      </c>
      <c r="F10" s="77">
        <v>-56234.375592512341</v>
      </c>
      <c r="G10" s="557">
        <f t="shared" si="2"/>
        <v>-166374.67913341668</v>
      </c>
      <c r="H10" s="556">
        <v>-608905.59970179829</v>
      </c>
      <c r="I10" s="77">
        <v>-310526.75648307201</v>
      </c>
      <c r="J10" s="557">
        <f t="shared" si="3"/>
        <v>-919432.35618487024</v>
      </c>
      <c r="K10" s="556">
        <f t="shared" si="4"/>
        <v>3830481.7810672978</v>
      </c>
      <c r="L10" s="77">
        <f t="shared" si="1"/>
        <v>1950811.2136144158</v>
      </c>
      <c r="M10" s="557">
        <f t="shared" si="5"/>
        <v>5781292.9946817141</v>
      </c>
      <c r="N10" s="558" t="s">
        <v>515</v>
      </c>
    </row>
    <row r="11" spans="1:14">
      <c r="A11" s="555">
        <v>42886</v>
      </c>
      <c r="B11" s="556">
        <v>6225995.1847990016</v>
      </c>
      <c r="C11" s="77">
        <v>3173502.0152010005</v>
      </c>
      <c r="D11" s="557">
        <f t="shared" si="0"/>
        <v>9399497.200000003</v>
      </c>
      <c r="E11" s="556">
        <v>-175430.16334814022</v>
      </c>
      <c r="F11" s="77">
        <v>-89569.15043381814</v>
      </c>
      <c r="G11" s="557">
        <f t="shared" si="2"/>
        <v>-264999.31378195836</v>
      </c>
      <c r="H11" s="556">
        <v>-761979.28952668072</v>
      </c>
      <c r="I11" s="77">
        <v>-388551.69936895941</v>
      </c>
      <c r="J11" s="557">
        <f t="shared" si="3"/>
        <v>-1150530.9888956402</v>
      </c>
      <c r="K11" s="556">
        <f t="shared" si="4"/>
        <v>5288585.7319241809</v>
      </c>
      <c r="L11" s="77">
        <f t="shared" si="1"/>
        <v>2695381.1653982229</v>
      </c>
      <c r="M11" s="557">
        <f t="shared" si="5"/>
        <v>7983966.8973224033</v>
      </c>
      <c r="N11" s="558" t="s">
        <v>515</v>
      </c>
    </row>
    <row r="12" spans="1:14">
      <c r="A12" s="555">
        <v>42916</v>
      </c>
      <c r="B12" s="556">
        <v>6226127.7147990009</v>
      </c>
      <c r="C12" s="77">
        <v>3173502.0152010005</v>
      </c>
      <c r="D12" s="557">
        <f t="shared" si="0"/>
        <v>9399629.7300000004</v>
      </c>
      <c r="E12" s="556">
        <v>-245808.22798654553</v>
      </c>
      <c r="F12" s="77">
        <v>-125502.42405878784</v>
      </c>
      <c r="G12" s="557">
        <f t="shared" si="2"/>
        <v>-371310.65204533341</v>
      </c>
      <c r="H12" s="556">
        <v>-913272.10766065388</v>
      </c>
      <c r="I12" s="77">
        <v>-465667.16768056445</v>
      </c>
      <c r="J12" s="557">
        <f t="shared" si="3"/>
        <v>-1378939.2753412183</v>
      </c>
      <c r="K12" s="556">
        <f t="shared" si="4"/>
        <v>5067047.3791518016</v>
      </c>
      <c r="L12" s="77">
        <f t="shared" si="1"/>
        <v>2582332.4234616482</v>
      </c>
      <c r="M12" s="557">
        <f t="shared" si="5"/>
        <v>7649379.8026134502</v>
      </c>
      <c r="N12" s="558" t="s">
        <v>515</v>
      </c>
    </row>
    <row r="13" spans="1:14">
      <c r="A13" s="555">
        <v>42947</v>
      </c>
      <c r="B13" s="556">
        <v>6226127.7147990009</v>
      </c>
      <c r="C13" s="77">
        <v>3183525.5352010005</v>
      </c>
      <c r="D13" s="557">
        <f t="shared" si="0"/>
        <v>9409653.2500000019</v>
      </c>
      <c r="E13" s="556">
        <v>-316186.47537590918</v>
      </c>
      <c r="F13" s="77">
        <v>-161456.59354109087</v>
      </c>
      <c r="G13" s="557">
        <f t="shared" si="2"/>
        <v>-477643.06891700008</v>
      </c>
      <c r="H13" s="556">
        <v>-1064564.8618317919</v>
      </c>
      <c r="I13" s="77">
        <v>-545519.84087986953</v>
      </c>
      <c r="J13" s="557">
        <f t="shared" si="3"/>
        <v>-1610084.7027116613</v>
      </c>
      <c r="K13" s="556">
        <f t="shared" si="4"/>
        <v>4845376.3775912998</v>
      </c>
      <c r="L13" s="77">
        <f t="shared" si="1"/>
        <v>2476549.10078004</v>
      </c>
      <c r="M13" s="557">
        <f t="shared" si="5"/>
        <v>7321925.4783713399</v>
      </c>
      <c r="N13" s="558" t="s">
        <v>515</v>
      </c>
    </row>
    <row r="14" spans="1:14">
      <c r="A14" s="555">
        <v>42978</v>
      </c>
      <c r="B14" s="556">
        <v>6226127.7147990009</v>
      </c>
      <c r="C14" s="77">
        <v>3183525.5352010005</v>
      </c>
      <c r="D14" s="557">
        <f t="shared" si="0"/>
        <v>9409653.2500000019</v>
      </c>
      <c r="E14" s="556">
        <v>-386564.70952727285</v>
      </c>
      <c r="F14" s="77">
        <v>-197431.63859472724</v>
      </c>
      <c r="G14" s="557">
        <f t="shared" si="2"/>
        <v>-583996.34812200011</v>
      </c>
      <c r="H14" s="556">
        <v>-1215857.6206362294</v>
      </c>
      <c r="I14" s="77">
        <v>-625365.20762920787</v>
      </c>
      <c r="J14" s="557">
        <f t="shared" si="3"/>
        <v>-1841222.8282654374</v>
      </c>
      <c r="K14" s="556">
        <f t="shared" si="4"/>
        <v>4623705.3846354987</v>
      </c>
      <c r="L14" s="77">
        <f t="shared" si="1"/>
        <v>2360728.6889770655</v>
      </c>
      <c r="M14" s="557">
        <f t="shared" si="5"/>
        <v>6984434.0736125642</v>
      </c>
      <c r="N14" s="558" t="s">
        <v>515</v>
      </c>
    </row>
    <row r="15" spans="1:14">
      <c r="A15" s="555">
        <v>43008</v>
      </c>
      <c r="B15" s="556">
        <v>7156053.9927289998</v>
      </c>
      <c r="C15" s="77">
        <v>3658533.9572710004</v>
      </c>
      <c r="D15" s="557">
        <f t="shared" si="0"/>
        <v>10814587.949999999</v>
      </c>
      <c r="E15" s="556">
        <v>-459527.35055471695</v>
      </c>
      <c r="F15" s="77">
        <v>-234726.80445936648</v>
      </c>
      <c r="G15" s="557">
        <f t="shared" si="2"/>
        <v>-694254.15501408349</v>
      </c>
      <c r="H15" s="556">
        <v>-1366245.8370340387</v>
      </c>
      <c r="I15" s="77">
        <v>-704748.53209469502</v>
      </c>
      <c r="J15" s="557">
        <f t="shared" si="3"/>
        <v>-2070994.3691287339</v>
      </c>
      <c r="K15" s="556">
        <f t="shared" si="4"/>
        <v>5330280.8051402438</v>
      </c>
      <c r="L15" s="77">
        <f t="shared" si="1"/>
        <v>2719058.6207169387</v>
      </c>
      <c r="M15" s="557">
        <f t="shared" si="5"/>
        <v>8049339.4258571826</v>
      </c>
      <c r="N15" s="558" t="s">
        <v>515</v>
      </c>
    </row>
    <row r="16" spans="1:14">
      <c r="A16" s="555">
        <v>43039</v>
      </c>
      <c r="B16" s="556">
        <v>7259839.4194650017</v>
      </c>
      <c r="C16" s="77">
        <v>3756005.8705350007</v>
      </c>
      <c r="D16" s="557">
        <f t="shared" si="0"/>
        <v>11015845.290000003</v>
      </c>
      <c r="E16" s="556">
        <v>-535361.74590071198</v>
      </c>
      <c r="F16" s="77">
        <v>-273529.3418419548</v>
      </c>
      <c r="G16" s="557">
        <f t="shared" si="2"/>
        <v>-808891.08774266671</v>
      </c>
      <c r="H16" s="556">
        <v>-1515628.9394203557</v>
      </c>
      <c r="I16" s="77">
        <v>-783604.27652890037</v>
      </c>
      <c r="J16" s="557">
        <f t="shared" si="3"/>
        <v>-2299233.215949256</v>
      </c>
      <c r="K16" s="556">
        <f t="shared" si="4"/>
        <v>5208848.7341439342</v>
      </c>
      <c r="L16" s="77">
        <f t="shared" si="1"/>
        <v>2698872.2521641455</v>
      </c>
      <c r="M16" s="557">
        <f t="shared" si="5"/>
        <v>7907720.9863080792</v>
      </c>
      <c r="N16" s="558" t="s">
        <v>515</v>
      </c>
    </row>
    <row r="17" spans="1:14">
      <c r="A17" s="555">
        <v>43069</v>
      </c>
      <c r="B17" s="556">
        <v>8102180.6547680022</v>
      </c>
      <c r="C17" s="77">
        <v>4190162.285232001</v>
      </c>
      <c r="D17" s="557">
        <f t="shared" si="0"/>
        <v>12292342.940000003</v>
      </c>
      <c r="E17" s="556">
        <v>-613816.35797883209</v>
      </c>
      <c r="F17" s="77">
        <v>-313713.85060333472</v>
      </c>
      <c r="G17" s="557">
        <f t="shared" si="2"/>
        <v>-927530.20858216682</v>
      </c>
      <c r="H17" s="556">
        <v>-1664094.965950429</v>
      </c>
      <c r="I17" s="77">
        <v>-861976.33098052861</v>
      </c>
      <c r="J17" s="557">
        <f t="shared" si="3"/>
        <v>-2526071.2969309576</v>
      </c>
      <c r="K17" s="556">
        <f t="shared" si="4"/>
        <v>5824269.3308387417</v>
      </c>
      <c r="L17" s="77">
        <f t="shared" si="1"/>
        <v>3014472.1036481378</v>
      </c>
      <c r="M17" s="557">
        <f t="shared" si="5"/>
        <v>8838741.434486879</v>
      </c>
      <c r="N17" s="558" t="s">
        <v>515</v>
      </c>
    </row>
    <row r="18" spans="1:14">
      <c r="A18" s="555">
        <v>43100</v>
      </c>
      <c r="B18" s="556">
        <v>10042475.856518002</v>
      </c>
      <c r="C18" s="77">
        <v>5193895.1934820013</v>
      </c>
      <c r="D18" s="557">
        <f t="shared" si="0"/>
        <v>15236371.050000004</v>
      </c>
      <c r="E18" s="556">
        <v>-709177.4901467351</v>
      </c>
      <c r="F18" s="77">
        <v>-362767.0141018068</v>
      </c>
      <c r="G18" s="557">
        <f t="shared" si="2"/>
        <v>-1071944.5042485418</v>
      </c>
      <c r="H18" s="556">
        <v>-1814520.8104490782</v>
      </c>
      <c r="I18" s="77">
        <v>-937244.35627417453</v>
      </c>
      <c r="J18" s="557">
        <f t="shared" si="3"/>
        <v>-2751765.1667232527</v>
      </c>
      <c r="K18" s="556">
        <f t="shared" si="4"/>
        <v>7518777.5559221879</v>
      </c>
      <c r="L18" s="77">
        <f t="shared" si="1"/>
        <v>3893883.8231060198</v>
      </c>
      <c r="M18" s="557">
        <f t="shared" si="5"/>
        <v>11412661.379028209</v>
      </c>
      <c r="N18" s="558" t="s">
        <v>515</v>
      </c>
    </row>
    <row r="19" spans="1:14">
      <c r="A19" s="555">
        <v>43131</v>
      </c>
      <c r="B19" s="556">
        <v>12398416.604886003</v>
      </c>
      <c r="C19" s="77">
        <v>6367617.0251140008</v>
      </c>
      <c r="D19" s="557">
        <f t="shared" si="0"/>
        <v>18766033.630000003</v>
      </c>
      <c r="E19" s="556">
        <v>-824297.83743064746</v>
      </c>
      <c r="F19" s="77">
        <v>-422101.80837143614</v>
      </c>
      <c r="G19" s="557">
        <f t="shared" si="2"/>
        <v>-1246399.6458020837</v>
      </c>
      <c r="H19" s="556">
        <v>-1922189.8470026432</v>
      </c>
      <c r="I19" s="77">
        <v>-967324.26754607644</v>
      </c>
      <c r="J19" s="557">
        <f t="shared" si="3"/>
        <v>-2889514.1145487195</v>
      </c>
      <c r="K19" s="556">
        <f t="shared" si="4"/>
        <v>9651928.920452714</v>
      </c>
      <c r="L19" s="77">
        <f t="shared" si="1"/>
        <v>4978190.9491964886</v>
      </c>
      <c r="M19" s="557">
        <f t="shared" si="5"/>
        <v>14630119.869649202</v>
      </c>
      <c r="N19" s="558" t="s">
        <v>515</v>
      </c>
    </row>
    <row r="20" spans="1:14">
      <c r="A20" s="555">
        <v>43159</v>
      </c>
      <c r="B20" s="556">
        <v>14666447.039359001</v>
      </c>
      <c r="C20" s="77">
        <v>7519114.8506410001</v>
      </c>
      <c r="D20" s="557">
        <f t="shared" si="0"/>
        <v>22185561.890000001</v>
      </c>
      <c r="E20" s="556">
        <v>-952174.27289408038</v>
      </c>
      <c r="F20" s="77">
        <v>-487898.78574791987</v>
      </c>
      <c r="G20" s="557">
        <f t="shared" si="2"/>
        <v>-1440073.0586420002</v>
      </c>
      <c r="H20" s="556">
        <v>-2027180.1050385097</v>
      </c>
      <c r="I20" s="77">
        <v>-996047.12036553933</v>
      </c>
      <c r="J20" s="557">
        <f t="shared" si="3"/>
        <v>-3023227.2254040493</v>
      </c>
      <c r="K20" s="556">
        <f t="shared" si="4"/>
        <v>11687092.66142641</v>
      </c>
      <c r="L20" s="77">
        <f t="shared" si="1"/>
        <v>6035168.9445275404</v>
      </c>
      <c r="M20" s="557">
        <f t="shared" si="5"/>
        <v>17722261.60595395</v>
      </c>
      <c r="N20" s="558" t="s">
        <v>515</v>
      </c>
    </row>
    <row r="21" spans="1:14">
      <c r="A21" s="555">
        <v>43190</v>
      </c>
      <c r="B21" s="556">
        <v>30291199.919358999</v>
      </c>
      <c r="C21" s="77">
        <v>7519114.8506410001</v>
      </c>
      <c r="D21" s="557">
        <f t="shared" si="0"/>
        <v>37810314.769999996</v>
      </c>
      <c r="E21" s="556">
        <v>-1122137.4535026946</v>
      </c>
      <c r="F21" s="77">
        <v>-556895.96411684738</v>
      </c>
      <c r="G21" s="557">
        <f t="shared" si="2"/>
        <v>-1679033.417619542</v>
      </c>
      <c r="H21" s="556">
        <v>-2123332.1465938874</v>
      </c>
      <c r="I21" s="77">
        <v>-1024097.9309765887</v>
      </c>
      <c r="J21" s="557">
        <f t="shared" si="3"/>
        <v>-3147430.0775704761</v>
      </c>
      <c r="K21" s="556">
        <f t="shared" si="4"/>
        <v>27045730.319262415</v>
      </c>
      <c r="L21" s="77">
        <f t="shared" si="1"/>
        <v>5938120.9555475637</v>
      </c>
      <c r="M21" s="557">
        <f t="shared" si="5"/>
        <v>32983851.274809979</v>
      </c>
      <c r="N21" s="558" t="s">
        <v>515</v>
      </c>
    </row>
    <row r="22" spans="1:14">
      <c r="A22" s="555">
        <v>43220</v>
      </c>
      <c r="B22" s="556">
        <v>30655994.846895002</v>
      </c>
      <c r="C22" s="77">
        <v>8008757.3531050002</v>
      </c>
      <c r="D22" s="557">
        <f t="shared" si="0"/>
        <v>38664752.200000003</v>
      </c>
      <c r="E22" s="556">
        <v>-1328860.9575243776</v>
      </c>
      <c r="F22" s="77">
        <v>-626901.05641970609</v>
      </c>
      <c r="G22" s="557">
        <f t="shared" si="2"/>
        <v>-1955762.0139440838</v>
      </c>
      <c r="H22" s="556">
        <v>-2211764.5202325219</v>
      </c>
      <c r="I22" s="77">
        <v>-1051937.0796615127</v>
      </c>
      <c r="J22" s="557">
        <f t="shared" si="3"/>
        <v>-3263701.5998940347</v>
      </c>
      <c r="K22" s="556">
        <f t="shared" si="4"/>
        <v>27115369.369138103</v>
      </c>
      <c r="L22" s="77">
        <f t="shared" si="1"/>
        <v>6329919.2170237815</v>
      </c>
      <c r="M22" s="557">
        <f t="shared" si="5"/>
        <v>33445288.586161885</v>
      </c>
      <c r="N22" s="558" t="s">
        <v>515</v>
      </c>
    </row>
    <row r="23" spans="1:14">
      <c r="A23" s="555">
        <v>43251</v>
      </c>
      <c r="B23" s="556">
        <v>30736788.037383001</v>
      </c>
      <c r="C23" s="77">
        <v>8036541.572617</v>
      </c>
      <c r="D23" s="557">
        <f t="shared" si="0"/>
        <v>38773329.609999999</v>
      </c>
      <c r="E23" s="556">
        <v>-1513884.2688854493</v>
      </c>
      <c r="F23" s="77">
        <v>-686317.98194792611</v>
      </c>
      <c r="G23" s="557">
        <f t="shared" si="2"/>
        <v>-2200202.2508333754</v>
      </c>
      <c r="H23" s="556">
        <v>-2304753.9343298832</v>
      </c>
      <c r="I23" s="77">
        <v>-1081999.7433691109</v>
      </c>
      <c r="J23" s="557">
        <f t="shared" si="3"/>
        <v>-3386753.6776989941</v>
      </c>
      <c r="K23" s="556">
        <f t="shared" si="4"/>
        <v>26918149.83416767</v>
      </c>
      <c r="L23" s="77">
        <f t="shared" si="1"/>
        <v>6268223.8472999632</v>
      </c>
      <c r="M23" s="557">
        <f t="shared" si="5"/>
        <v>33186373.681467634</v>
      </c>
      <c r="N23" s="558" t="s">
        <v>515</v>
      </c>
    </row>
    <row r="24" spans="1:14">
      <c r="A24" s="555">
        <v>43281</v>
      </c>
      <c r="B24" s="556">
        <v>44394583.510395996</v>
      </c>
      <c r="C24" s="77">
        <v>16153819.989604</v>
      </c>
      <c r="D24" s="557">
        <f t="shared" si="0"/>
        <v>60548403.5</v>
      </c>
      <c r="E24" s="556">
        <v>-1898019.1355115911</v>
      </c>
      <c r="F24" s="77">
        <v>-850612.76972995116</v>
      </c>
      <c r="G24" s="557">
        <f t="shared" si="2"/>
        <v>-2748631.9052415425</v>
      </c>
      <c r="H24" s="556">
        <v>-2355929.9218215817</v>
      </c>
      <c r="I24" s="77">
        <v>-1090038.0560034101</v>
      </c>
      <c r="J24" s="557">
        <f t="shared" si="3"/>
        <v>-3445967.9778249916</v>
      </c>
      <c r="K24" s="556">
        <f t="shared" si="4"/>
        <v>40140634.453062825</v>
      </c>
      <c r="L24" s="77">
        <f t="shared" si="1"/>
        <v>14213169.163870638</v>
      </c>
      <c r="M24" s="557">
        <f t="shared" si="5"/>
        <v>54353803.616933465</v>
      </c>
      <c r="N24" s="558" t="s">
        <v>515</v>
      </c>
    </row>
    <row r="25" spans="1:14">
      <c r="A25" s="555">
        <v>43312</v>
      </c>
      <c r="B25" s="559">
        <v>48285611.310396001</v>
      </c>
      <c r="C25" s="560">
        <v>20449773.849603999</v>
      </c>
      <c r="D25" s="557">
        <f t="shared" si="0"/>
        <v>68735385.159999996</v>
      </c>
      <c r="E25" s="559">
        <v>-2557271.0372973997</v>
      </c>
      <c r="F25" s="560">
        <v>-1165123.1679064762</v>
      </c>
      <c r="G25" s="557">
        <f t="shared" si="2"/>
        <v>-3722394.2052038759</v>
      </c>
      <c r="H25" s="559">
        <v>-2672766.1795831434</v>
      </c>
      <c r="I25" s="560">
        <v>-1222023.8935414688</v>
      </c>
      <c r="J25" s="557">
        <f t="shared" si="3"/>
        <v>-3894790.0731246122</v>
      </c>
      <c r="K25" s="559">
        <f t="shared" si="4"/>
        <v>43055574.093515456</v>
      </c>
      <c r="L25" s="560">
        <f t="shared" si="1"/>
        <v>18062626.788156055</v>
      </c>
      <c r="M25" s="557">
        <f t="shared" si="5"/>
        <v>61118200.881671511</v>
      </c>
      <c r="N25" s="561" t="s">
        <v>516</v>
      </c>
    </row>
    <row r="26" spans="1:14">
      <c r="A26" s="555">
        <v>43343</v>
      </c>
      <c r="B26" s="559">
        <v>53598407.806595258</v>
      </c>
      <c r="C26" s="560">
        <v>23130928.223404739</v>
      </c>
      <c r="D26" s="557">
        <f t="shared" si="0"/>
        <v>76729336.030000001</v>
      </c>
      <c r="E26" s="559">
        <v>-3240873.2563574552</v>
      </c>
      <c r="F26" s="560">
        <v>-1491363.6164683795</v>
      </c>
      <c r="G26" s="557">
        <f t="shared" si="2"/>
        <v>-4732236.8728258349</v>
      </c>
      <c r="H26" s="559">
        <v>-2984488.8707171143</v>
      </c>
      <c r="I26" s="560">
        <v>-1351546.4204985991</v>
      </c>
      <c r="J26" s="557">
        <f t="shared" si="3"/>
        <v>-4336035.2912157131</v>
      </c>
      <c r="K26" s="559">
        <f t="shared" si="4"/>
        <v>47373045.679520689</v>
      </c>
      <c r="L26" s="560">
        <f t="shared" si="1"/>
        <v>20288018.18643776</v>
      </c>
      <c r="M26" s="557">
        <f t="shared" si="5"/>
        <v>67661063.865958452</v>
      </c>
      <c r="N26" s="561" t="s">
        <v>516</v>
      </c>
    </row>
    <row r="27" spans="1:14">
      <c r="A27" s="555">
        <v>43373</v>
      </c>
      <c r="B27" s="559">
        <v>56859109.816595256</v>
      </c>
      <c r="C27" s="560">
        <v>23474618.18340474</v>
      </c>
      <c r="D27" s="557">
        <f t="shared" si="0"/>
        <v>80333728</v>
      </c>
      <c r="E27" s="559">
        <v>-3939420.3596300106</v>
      </c>
      <c r="F27" s="560">
        <v>-1819107.7086052829</v>
      </c>
      <c r="G27" s="557">
        <f t="shared" si="2"/>
        <v>-5758528.068235293</v>
      </c>
      <c r="H27" s="559">
        <v>-3293073.1361664589</v>
      </c>
      <c r="I27" s="560">
        <v>-1480753.1823049786</v>
      </c>
      <c r="J27" s="557">
        <f t="shared" si="3"/>
        <v>-4773826.3184714373</v>
      </c>
      <c r="K27" s="559">
        <f t="shared" si="4"/>
        <v>49626616.320798784</v>
      </c>
      <c r="L27" s="560">
        <f t="shared" si="1"/>
        <v>20174757.29249448</v>
      </c>
      <c r="M27" s="557">
        <f t="shared" si="5"/>
        <v>69801373.61329326</v>
      </c>
      <c r="N27" s="561" t="s">
        <v>516</v>
      </c>
    </row>
    <row r="28" spans="1:14">
      <c r="A28" s="555">
        <v>43404</v>
      </c>
      <c r="B28" s="559">
        <v>64531734.136595257</v>
      </c>
      <c r="C28" s="560">
        <v>24069036.323404737</v>
      </c>
      <c r="D28" s="557">
        <f t="shared" si="0"/>
        <v>88600770.459999993</v>
      </c>
      <c r="E28" s="559">
        <v>-4673133.6577025652</v>
      </c>
      <c r="F28" s="560">
        <v>-2149452.3801046861</v>
      </c>
      <c r="G28" s="557">
        <f t="shared" si="2"/>
        <v>-6822586.0378072513</v>
      </c>
      <c r="H28" s="559">
        <v>-3594272.5007078056</v>
      </c>
      <c r="I28" s="560">
        <v>-1609413.8224452338</v>
      </c>
      <c r="J28" s="557">
        <f t="shared" si="3"/>
        <v>-5203686.3231530394</v>
      </c>
      <c r="K28" s="559">
        <f t="shared" si="4"/>
        <v>56264327.978184886</v>
      </c>
      <c r="L28" s="560">
        <f t="shared" si="1"/>
        <v>20310170.120854817</v>
      </c>
      <c r="M28" s="557">
        <f t="shared" si="5"/>
        <v>76574498.099039704</v>
      </c>
      <c r="N28" s="561" t="s">
        <v>516</v>
      </c>
    </row>
    <row r="29" spans="1:14">
      <c r="A29" s="555">
        <v>43434</v>
      </c>
      <c r="B29" s="559">
        <v>64659699.386595257</v>
      </c>
      <c r="C29" s="560">
        <v>24116006.323404737</v>
      </c>
      <c r="D29" s="557">
        <f t="shared" si="0"/>
        <v>88775705.709999993</v>
      </c>
      <c r="E29" s="559">
        <v>-5407433.463170954</v>
      </c>
      <c r="F29" s="560">
        <v>-2480002.5453540892</v>
      </c>
      <c r="G29" s="557">
        <f t="shared" si="2"/>
        <v>-7887436.0085250437</v>
      </c>
      <c r="H29" s="559">
        <v>-3895348.6986960256</v>
      </c>
      <c r="I29" s="560">
        <v>-1738031.3088979884</v>
      </c>
      <c r="J29" s="557">
        <f t="shared" si="3"/>
        <v>-5633380.0075940136</v>
      </c>
      <c r="K29" s="559">
        <f t="shared" si="4"/>
        <v>55356917.224728279</v>
      </c>
      <c r="L29" s="560">
        <f t="shared" si="1"/>
        <v>19897972.469152659</v>
      </c>
      <c r="M29" s="557">
        <f t="shared" si="5"/>
        <v>75254889.693880945</v>
      </c>
      <c r="N29" s="561" t="s">
        <v>516</v>
      </c>
    </row>
    <row r="30" spans="1:14" s="112" customFormat="1">
      <c r="A30" s="562">
        <v>43465</v>
      </c>
      <c r="B30" s="563">
        <v>65960577.016595259</v>
      </c>
      <c r="C30" s="564">
        <v>25901244.283404738</v>
      </c>
      <c r="D30" s="565">
        <f t="shared" si="0"/>
        <v>91861821.299999997</v>
      </c>
      <c r="E30" s="563">
        <v>-6147695.6244435096</v>
      </c>
      <c r="F30" s="564">
        <v>-2818363.1266784924</v>
      </c>
      <c r="G30" s="565">
        <f t="shared" si="2"/>
        <v>-8966058.7511220016</v>
      </c>
      <c r="H30" s="563">
        <v>-4195172.8019653708</v>
      </c>
      <c r="I30" s="564">
        <v>-1865008.6079749931</v>
      </c>
      <c r="J30" s="565">
        <f t="shared" si="3"/>
        <v>-6060181.4099403638</v>
      </c>
      <c r="K30" s="563">
        <f t="shared" si="4"/>
        <v>55617708.59018638</v>
      </c>
      <c r="L30" s="564">
        <f t="shared" si="1"/>
        <v>21217872.54875125</v>
      </c>
      <c r="M30" s="565">
        <f t="shared" si="5"/>
        <v>76835581.138937622</v>
      </c>
      <c r="N30" s="566" t="s">
        <v>516</v>
      </c>
    </row>
    <row r="31" spans="1:14">
      <c r="A31" s="555">
        <v>43496</v>
      </c>
      <c r="B31" s="559">
        <v>69170421.126595259</v>
      </c>
      <c r="C31" s="560">
        <v>27430165.703404739</v>
      </c>
      <c r="D31" s="557">
        <f t="shared" si="0"/>
        <v>96600586.829999998</v>
      </c>
      <c r="E31" s="559">
        <v>-6902669.5712202312</v>
      </c>
      <c r="F31" s="560">
        <v>-3163412.7392153954</v>
      </c>
      <c r="G31" s="557">
        <f t="shared" si="2"/>
        <v>-10066082.310435627</v>
      </c>
      <c r="H31" s="559">
        <v>-4505775.1929025799</v>
      </c>
      <c r="I31" s="560">
        <v>-1985058.9091480449</v>
      </c>
      <c r="J31" s="557">
        <f t="shared" si="3"/>
        <v>-6490834.1020506248</v>
      </c>
      <c r="K31" s="559">
        <f t="shared" si="4"/>
        <v>57761976.362472445</v>
      </c>
      <c r="L31" s="560">
        <f t="shared" si="1"/>
        <v>22281694.055041298</v>
      </c>
      <c r="M31" s="557">
        <f t="shared" si="5"/>
        <v>80043670.417513743</v>
      </c>
      <c r="N31" s="561" t="s">
        <v>516</v>
      </c>
    </row>
    <row r="32" spans="1:14">
      <c r="A32" s="555">
        <v>43524</v>
      </c>
      <c r="B32" s="559">
        <v>73237780.856595248</v>
      </c>
      <c r="C32" s="560">
        <v>27932655.043404736</v>
      </c>
      <c r="D32" s="557">
        <f t="shared" si="0"/>
        <v>101170435.89999998</v>
      </c>
      <c r="E32" s="559">
        <v>-7676285.5834261198</v>
      </c>
      <c r="F32" s="560">
        <v>-3510660.7426147987</v>
      </c>
      <c r="G32" s="557">
        <f t="shared" si="2"/>
        <v>-11186946.326040918</v>
      </c>
      <c r="H32" s="559">
        <v>-4812462.7500996646</v>
      </c>
      <c r="I32" s="560">
        <v>-2104647.5482399729</v>
      </c>
      <c r="J32" s="557">
        <f t="shared" si="3"/>
        <v>-6917110.298339637</v>
      </c>
      <c r="K32" s="559">
        <f t="shared" si="4"/>
        <v>60749032.523069464</v>
      </c>
      <c r="L32" s="560">
        <f t="shared" si="1"/>
        <v>22317346.752549965</v>
      </c>
      <c r="M32" s="557">
        <f t="shared" si="5"/>
        <v>83066379.275619432</v>
      </c>
      <c r="N32" s="561" t="s">
        <v>516</v>
      </c>
    </row>
    <row r="33" spans="1:14">
      <c r="A33" s="555">
        <v>43555</v>
      </c>
      <c r="B33" s="559">
        <v>78296166.706595257</v>
      </c>
      <c r="C33" s="560">
        <v>31736155.493404739</v>
      </c>
      <c r="D33" s="557">
        <f t="shared" si="0"/>
        <v>110032322.19999999</v>
      </c>
      <c r="E33" s="559">
        <v>-8473085.8641111758</v>
      </c>
      <c r="F33" s="560">
        <v>-3874549.0604829518</v>
      </c>
      <c r="G33" s="557">
        <f t="shared" si="2"/>
        <v>-12347634.924594127</v>
      </c>
      <c r="H33" s="559">
        <v>-5114281.6109161247</v>
      </c>
      <c r="I33" s="560">
        <v>-2220741.7212934634</v>
      </c>
      <c r="J33" s="557">
        <f t="shared" si="3"/>
        <v>-7335023.332209588</v>
      </c>
      <c r="K33" s="559">
        <f t="shared" si="4"/>
        <v>64708799.231567964</v>
      </c>
      <c r="L33" s="560">
        <f t="shared" si="1"/>
        <v>25640864.711628322</v>
      </c>
      <c r="M33" s="557">
        <f t="shared" si="5"/>
        <v>90349663.943196282</v>
      </c>
      <c r="N33" s="561" t="s">
        <v>516</v>
      </c>
    </row>
    <row r="34" spans="1:14">
      <c r="A34" s="555">
        <v>43585</v>
      </c>
      <c r="B34" s="559">
        <v>78520537.90659526</v>
      </c>
      <c r="C34" s="560">
        <v>31736155.493404739</v>
      </c>
      <c r="D34" s="557">
        <f t="shared" si="0"/>
        <v>110256693.40000001</v>
      </c>
      <c r="E34" s="559">
        <v>-9270914.5127962306</v>
      </c>
      <c r="F34" s="560">
        <v>-4238437.3783511044</v>
      </c>
      <c r="G34" s="557">
        <f t="shared" si="2"/>
        <v>-13509351.891147334</v>
      </c>
      <c r="H34" s="559">
        <v>-5415884.5144525841</v>
      </c>
      <c r="I34" s="560">
        <v>-2336835.8943469529</v>
      </c>
      <c r="J34" s="557">
        <f t="shared" si="3"/>
        <v>-7752720.4087995365</v>
      </c>
      <c r="K34" s="559">
        <f t="shared" si="4"/>
        <v>63833738.879346453</v>
      </c>
      <c r="L34" s="560">
        <f t="shared" si="1"/>
        <v>25160882.220706683</v>
      </c>
      <c r="M34" s="557">
        <f t="shared" si="5"/>
        <v>88994621.100053132</v>
      </c>
      <c r="N34" s="561" t="s">
        <v>516</v>
      </c>
    </row>
    <row r="35" spans="1:14">
      <c r="A35" s="555">
        <v>43616</v>
      </c>
      <c r="B35" s="559">
        <v>78520537.90659526</v>
      </c>
      <c r="C35" s="560">
        <v>31736155.493404739</v>
      </c>
      <c r="D35" s="557">
        <f t="shared" si="0"/>
        <v>110256693.40000001</v>
      </c>
      <c r="E35" s="559">
        <v>-10068743.161481285</v>
      </c>
      <c r="F35" s="560">
        <v>-4602325.696219258</v>
      </c>
      <c r="G35" s="557">
        <f t="shared" si="2"/>
        <v>-14671068.857700543</v>
      </c>
      <c r="H35" s="559">
        <v>-5717487.4179890435</v>
      </c>
      <c r="I35" s="560">
        <v>-2452930.0674004434</v>
      </c>
      <c r="J35" s="557">
        <f t="shared" si="3"/>
        <v>-8170417.4853894869</v>
      </c>
      <c r="K35" s="559">
        <f t="shared" si="4"/>
        <v>62734307.327124923</v>
      </c>
      <c r="L35" s="560">
        <f t="shared" si="1"/>
        <v>24680899.729785036</v>
      </c>
      <c r="M35" s="557">
        <f t="shared" si="5"/>
        <v>87415207.056909963</v>
      </c>
      <c r="N35" s="561" t="s">
        <v>516</v>
      </c>
    </row>
    <row r="36" spans="1:14" ht="15.75" thickBot="1">
      <c r="A36" s="555">
        <v>43646</v>
      </c>
      <c r="B36" s="567">
        <v>90599561.746595263</v>
      </c>
      <c r="C36" s="568">
        <v>38367077.573404737</v>
      </c>
      <c r="D36" s="569">
        <f t="shared" si="0"/>
        <v>128966639.31999999</v>
      </c>
      <c r="E36" s="567">
        <v>-10921934.002766341</v>
      </c>
      <c r="F36" s="568">
        <v>-4995224.2981874105</v>
      </c>
      <c r="G36" s="569">
        <f t="shared" si="2"/>
        <v>-15917158.300953751</v>
      </c>
      <c r="H36" s="567">
        <v>-6007464.2610795023</v>
      </c>
      <c r="I36" s="568">
        <v>-2562932.0807929332</v>
      </c>
      <c r="J36" s="569">
        <f t="shared" si="3"/>
        <v>-8570396.3418724351</v>
      </c>
      <c r="K36" s="567">
        <f t="shared" si="4"/>
        <v>73670163.482749417</v>
      </c>
      <c r="L36" s="568">
        <f t="shared" si="1"/>
        <v>30808921.194424391</v>
      </c>
      <c r="M36" s="569">
        <f t="shared" si="5"/>
        <v>104479084.67717381</v>
      </c>
      <c r="N36" s="561" t="s">
        <v>516</v>
      </c>
    </row>
    <row r="37" spans="1:14">
      <c r="A37" s="570" t="s">
        <v>461</v>
      </c>
      <c r="B37" s="571">
        <v>0</v>
      </c>
      <c r="C37" s="571">
        <v>0</v>
      </c>
      <c r="D37" s="572"/>
      <c r="E37" s="571">
        <v>0</v>
      </c>
      <c r="F37" s="571">
        <v>0</v>
      </c>
      <c r="G37" s="572"/>
      <c r="H37" s="571">
        <v>0</v>
      </c>
      <c r="I37" s="571">
        <v>0</v>
      </c>
      <c r="J37" s="572"/>
      <c r="K37" s="571"/>
      <c r="L37" s="571"/>
      <c r="M37" s="572"/>
    </row>
    <row r="38" spans="1:14">
      <c r="A38" s="573" t="s">
        <v>517</v>
      </c>
    </row>
    <row r="39" spans="1:14">
      <c r="A39" s="574">
        <v>2016</v>
      </c>
      <c r="B39" s="11">
        <f>SUM(B4:B6)/12</f>
        <v>169571.83170475002</v>
      </c>
      <c r="C39" s="11">
        <f t="shared" ref="C39:M39" si="6">SUM(C4:C6)/12</f>
        <v>86617.67079525</v>
      </c>
      <c r="D39" s="11">
        <f t="shared" si="6"/>
        <v>256189.50250000003</v>
      </c>
      <c r="E39" s="11">
        <f t="shared" si="6"/>
        <v>-1352.5064655661179</v>
      </c>
      <c r="F39" s="11">
        <f t="shared" si="6"/>
        <v>-690.86332679846555</v>
      </c>
      <c r="G39" s="11">
        <f t="shared" si="6"/>
        <v>-2043.3697923645832</v>
      </c>
      <c r="H39" s="11">
        <f t="shared" si="6"/>
        <v>-25078.024707262102</v>
      </c>
      <c r="I39" s="11">
        <f t="shared" si="6"/>
        <v>-12809.91109461447</v>
      </c>
      <c r="J39" s="11">
        <f t="shared" si="6"/>
        <v>-37887.935801876571</v>
      </c>
      <c r="K39" s="11">
        <f t="shared" si="6"/>
        <v>143141.30053192179</v>
      </c>
      <c r="L39" s="11">
        <f t="shared" si="6"/>
        <v>73116.89637383708</v>
      </c>
      <c r="M39" s="11">
        <f t="shared" si="6"/>
        <v>216258.19690575884</v>
      </c>
    </row>
    <row r="40" spans="1:14">
      <c r="A40" s="574">
        <v>2017</v>
      </c>
      <c r="B40" s="11">
        <f>SUM(B7:B18)/12</f>
        <v>5674966.8325841678</v>
      </c>
      <c r="C40" s="11">
        <f t="shared" ref="C40:M40" si="7">SUM(C7:C18)/12</f>
        <v>7660727.2254138878</v>
      </c>
      <c r="D40" s="11">
        <f t="shared" si="7"/>
        <v>10726027.339027779</v>
      </c>
      <c r="E40" s="11">
        <f t="shared" si="7"/>
        <v>-302758.53376174771</v>
      </c>
      <c r="F40" s="11">
        <f t="shared" si="7"/>
        <v>-154694.72417511354</v>
      </c>
      <c r="G40" s="11">
        <f t="shared" si="7"/>
        <v>-457453.25793686113</v>
      </c>
      <c r="H40" s="11">
        <f t="shared" si="7"/>
        <v>-990675.98819714261</v>
      </c>
      <c r="I40" s="11">
        <f t="shared" si="7"/>
        <v>-509551.74144340138</v>
      </c>
      <c r="J40" s="11">
        <f t="shared" si="7"/>
        <v>-1500227.7296405437</v>
      </c>
      <c r="K40" s="11">
        <f t="shared" si="7"/>
        <v>4381532.3106252775</v>
      </c>
      <c r="L40" s="11">
        <f t="shared" si="7"/>
        <v>6996480.7597953742</v>
      </c>
      <c r="M40" s="11">
        <f t="shared" si="7"/>
        <v>11378013.070420653</v>
      </c>
    </row>
    <row r="41" spans="1:14">
      <c r="A41" s="574">
        <v>2018</v>
      </c>
      <c r="B41" s="11">
        <f>SUM(B19:B30)/12</f>
        <v>43086547.452637523</v>
      </c>
      <c r="C41" s="11">
        <f t="shared" ref="C41:M41" si="8">SUM(C19:C30)/12</f>
        <v>16228881.069029139</v>
      </c>
      <c r="D41" s="11">
        <f t="shared" si="8"/>
        <v>59315428.521666653</v>
      </c>
      <c r="E41" s="11">
        <f t="shared" si="8"/>
        <v>-2800433.4436958949</v>
      </c>
      <c r="F41" s="11">
        <f t="shared" si="8"/>
        <v>-1296178.4092875994</v>
      </c>
      <c r="G41" s="11">
        <f t="shared" si="8"/>
        <v>-4096611.8529834934</v>
      </c>
      <c r="H41" s="11">
        <f t="shared" si="8"/>
        <v>-2798356.0552379121</v>
      </c>
      <c r="I41" s="11">
        <f t="shared" si="8"/>
        <v>-1289851.786132125</v>
      </c>
      <c r="J41" s="11">
        <f t="shared" si="8"/>
        <v>-4088207.8413700368</v>
      </c>
      <c r="K41" s="11">
        <f t="shared" si="8"/>
        <v>37487757.953703716</v>
      </c>
      <c r="L41" s="11">
        <f t="shared" si="8"/>
        <v>13642850.873609414</v>
      </c>
      <c r="M41" s="11">
        <f t="shared" si="8"/>
        <v>51130608.827313125</v>
      </c>
    </row>
    <row r="42" spans="1:14">
      <c r="A42" s="574"/>
    </row>
    <row r="43" spans="1:14">
      <c r="E43" s="4">
        <f>E6</f>
        <v>-9180.1729205000793</v>
      </c>
      <c r="F43" s="4">
        <f>F6</f>
        <v>-4689.2528545415871</v>
      </c>
      <c r="G43" s="4">
        <f>G6</f>
        <v>-13869.425775041665</v>
      </c>
    </row>
    <row r="44" spans="1:14">
      <c r="E44" s="4">
        <f>E18-E6</f>
        <v>-699997.31722623506</v>
      </c>
      <c r="F44" s="4">
        <f>F18-F6</f>
        <v>-358077.76124726521</v>
      </c>
      <c r="G44" s="4">
        <f>G18-G6</f>
        <v>-1058075.0784735002</v>
      </c>
    </row>
    <row r="45" spans="1:14">
      <c r="E45" s="4">
        <f>E30-E18</f>
        <v>-5438518.1342967749</v>
      </c>
      <c r="F45" s="4">
        <f>F30-F18</f>
        <v>-2455596.1125766858</v>
      </c>
      <c r="G45" s="4">
        <f>G30-G18</f>
        <v>-7894114.2468734598</v>
      </c>
    </row>
    <row r="47" spans="1:14">
      <c r="A47" t="s">
        <v>1</v>
      </c>
    </row>
    <row r="48" spans="1:14">
      <c r="A48">
        <v>2017</v>
      </c>
      <c r="B48" s="4"/>
      <c r="C48" s="4"/>
      <c r="E48" s="4">
        <f>E18</f>
        <v>-709177.4901467351</v>
      </c>
      <c r="F48" s="4">
        <f>F18</f>
        <v>-362767.0141018068</v>
      </c>
    </row>
    <row r="49" spans="1:6">
      <c r="A49">
        <v>2018</v>
      </c>
      <c r="B49" s="4"/>
      <c r="C49" s="4"/>
      <c r="E49" s="4">
        <f>E30</f>
        <v>-6147695.6244435096</v>
      </c>
      <c r="F49" s="4">
        <f>F30</f>
        <v>-2818363.1266784924</v>
      </c>
    </row>
    <row r="50" spans="1:6">
      <c r="A50" t="s">
        <v>518</v>
      </c>
      <c r="B50" s="4"/>
      <c r="C50" s="4"/>
      <c r="E50" s="4">
        <f>-(E49-E48)</f>
        <v>5438518.1342967749</v>
      </c>
      <c r="F50" s="4">
        <f>-(F49-F48)</f>
        <v>2455596.1125766858</v>
      </c>
    </row>
    <row r="55" spans="1:6">
      <c r="A55" s="55"/>
    </row>
    <row r="56" spans="1:6">
      <c r="A56" s="55"/>
    </row>
    <row r="57" spans="1:6">
      <c r="A57" s="55"/>
    </row>
    <row r="58" spans="1:6">
      <c r="A58" s="55"/>
    </row>
    <row r="59" spans="1:6">
      <c r="A59" s="55"/>
    </row>
  </sheetData>
  <pageMargins left="0.25" right="0.25" top="0.25" bottom="0.25" header="0.3" footer="0.3"/>
  <pageSetup scale="2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zoomScaleNormal="100" workbookViewId="0">
      <pane xSplit="1" ySplit="12" topLeftCell="B13" activePane="bottomRight" state="frozen"/>
      <selection sqref="A1:A3"/>
      <selection pane="topRight" sqref="A1:A3"/>
      <selection pane="bottomLeft" sqref="A1:A3"/>
      <selection pane="bottomRight" activeCell="B13" sqref="B13"/>
    </sheetView>
  </sheetViews>
  <sheetFormatPr defaultColWidth="8.85546875" defaultRowHeight="12.75" outlineLevelRow="1"/>
  <cols>
    <col min="1" max="1" width="24.42578125" style="15" customWidth="1"/>
    <col min="2" max="2" width="11.5703125" style="15" bestFit="1" customWidth="1"/>
    <col min="3" max="3" width="15.140625" style="15" bestFit="1" customWidth="1"/>
    <col min="4" max="4" width="11.5703125" style="15" bestFit="1" customWidth="1"/>
    <col min="5" max="5" width="13.42578125" style="15" bestFit="1" customWidth="1"/>
    <col min="6" max="6" width="12.140625" style="15" bestFit="1" customWidth="1"/>
    <col min="7" max="7" width="14.5703125" style="15" bestFit="1" customWidth="1"/>
    <col min="8" max="8" width="12.5703125" style="15" bestFit="1" customWidth="1"/>
    <col min="9" max="9" width="12.42578125" style="15" bestFit="1" customWidth="1"/>
    <col min="10" max="10" width="11.5703125" style="15" bestFit="1" customWidth="1"/>
    <col min="11" max="11" width="11.140625" style="15" bestFit="1" customWidth="1"/>
    <col min="12" max="12" width="13.140625" style="15" bestFit="1" customWidth="1"/>
    <col min="13" max="13" width="7.42578125" style="15" bestFit="1" customWidth="1"/>
    <col min="14" max="16" width="13.5703125" style="15" bestFit="1" customWidth="1"/>
    <col min="17" max="17" width="10.5703125" style="15" bestFit="1" customWidth="1"/>
    <col min="18" max="16384" width="8.85546875" style="15"/>
  </cols>
  <sheetData>
    <row r="1" spans="1:16" s="17" customFormat="1">
      <c r="A1" s="71" t="s">
        <v>520</v>
      </c>
      <c r="B1" s="65"/>
      <c r="C1" s="65"/>
      <c r="D1" s="65"/>
      <c r="E1" s="65"/>
      <c r="J1" s="65"/>
      <c r="K1" s="65"/>
      <c r="L1" s="67"/>
      <c r="M1" s="62"/>
      <c r="N1" s="67"/>
      <c r="O1" s="60"/>
      <c r="P1" s="60"/>
    </row>
    <row r="2" spans="1:16" s="17" customFormat="1" ht="9" customHeight="1">
      <c r="A2" s="71"/>
      <c r="B2" s="69"/>
      <c r="C2" s="70"/>
      <c r="D2" s="69"/>
      <c r="E2" s="60"/>
      <c r="F2" s="65"/>
      <c r="G2" s="61"/>
      <c r="H2" s="68"/>
      <c r="I2" s="65"/>
      <c r="J2" s="65"/>
      <c r="K2" s="65"/>
      <c r="L2" s="63"/>
      <c r="M2" s="62"/>
      <c r="N2" s="67"/>
      <c r="O2" s="60"/>
      <c r="P2" s="60"/>
    </row>
    <row r="3" spans="1:16" s="17" customFormat="1" ht="15">
      <c r="A3" s="576" t="s">
        <v>521</v>
      </c>
      <c r="B3" s="66"/>
      <c r="C3" s="577" t="s">
        <v>522</v>
      </c>
      <c r="D3" s="578"/>
      <c r="E3" s="579"/>
      <c r="F3" s="580"/>
      <c r="G3" s="581"/>
      <c r="H3" s="582"/>
      <c r="I3" s="582"/>
      <c r="J3" s="64"/>
      <c r="K3" s="64"/>
      <c r="L3" s="63"/>
      <c r="M3" s="62"/>
      <c r="N3" s="61"/>
      <c r="O3" s="60"/>
      <c r="P3" s="60"/>
    </row>
    <row r="4" spans="1:16" s="17" customFormat="1" ht="6.6" customHeight="1">
      <c r="A4" s="1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s="17" customFormat="1">
      <c r="A5" s="59" t="s">
        <v>523</v>
      </c>
      <c r="B5" s="58">
        <v>2019</v>
      </c>
      <c r="C5" s="58">
        <f>+B5+1</f>
        <v>2020</v>
      </c>
      <c r="D5" s="58">
        <f t="shared" ref="D5:E5" si="0">+C5+1</f>
        <v>2021</v>
      </c>
      <c r="E5" s="58">
        <f t="shared" si="0"/>
        <v>2022</v>
      </c>
      <c r="F5" s="58">
        <f>+E5+1</f>
        <v>2023</v>
      </c>
      <c r="G5" s="58">
        <f t="shared" ref="G5" si="1">+F5+1</f>
        <v>2024</v>
      </c>
      <c r="H5" s="58" t="s">
        <v>44</v>
      </c>
      <c r="I5" s="58"/>
      <c r="J5" s="58"/>
      <c r="K5" s="58"/>
      <c r="L5" s="58"/>
    </row>
    <row r="6" spans="1:16" s="17" customFormat="1">
      <c r="A6" s="57" t="s">
        <v>43</v>
      </c>
      <c r="B6" s="56">
        <v>0.2</v>
      </c>
      <c r="C6" s="56">
        <v>0.32</v>
      </c>
      <c r="D6" s="56">
        <v>0.192</v>
      </c>
      <c r="E6" s="56">
        <v>0.1152</v>
      </c>
      <c r="F6" s="56">
        <v>0.1152</v>
      </c>
      <c r="G6" s="56">
        <v>5.7599999999999998E-2</v>
      </c>
      <c r="H6" s="56">
        <f>B6+C6+D6+E6+F6+G6</f>
        <v>0.99999999999999989</v>
      </c>
      <c r="I6" s="56"/>
      <c r="J6" s="56"/>
      <c r="K6" s="56"/>
      <c r="L6" s="56"/>
    </row>
    <row r="7" spans="1:16" s="17" customFormat="1" ht="7.35" customHeight="1">
      <c r="A7" s="54"/>
      <c r="B7" s="53"/>
      <c r="C7" s="53"/>
      <c r="D7" s="53"/>
      <c r="E7" s="53"/>
      <c r="F7" s="53"/>
      <c r="G7" s="53"/>
      <c r="H7" s="52"/>
      <c r="I7" s="52"/>
      <c r="J7" s="52"/>
    </row>
    <row r="8" spans="1:16" ht="13.5" thickBot="1">
      <c r="A8" s="583" t="s">
        <v>0</v>
      </c>
      <c r="B8" s="584" t="s">
        <v>42</v>
      </c>
      <c r="C8" s="585"/>
      <c r="D8" s="584" t="s">
        <v>1</v>
      </c>
      <c r="E8" s="586"/>
      <c r="F8" s="584" t="s">
        <v>2</v>
      </c>
      <c r="G8" s="585"/>
      <c r="H8" s="584" t="s">
        <v>41</v>
      </c>
      <c r="I8" s="585"/>
      <c r="J8" s="587" t="s">
        <v>39</v>
      </c>
      <c r="K8" s="587" t="s">
        <v>38</v>
      </c>
      <c r="L8" s="588" t="s">
        <v>40</v>
      </c>
    </row>
    <row r="9" spans="1:16" ht="14.25" thickTop="1" thickBot="1">
      <c r="A9" s="589"/>
      <c r="B9" s="46"/>
      <c r="C9" s="44"/>
      <c r="D9" s="46" t="s">
        <v>524</v>
      </c>
      <c r="E9" s="590">
        <v>5.5E-2</v>
      </c>
      <c r="F9" s="45"/>
      <c r="G9" s="44"/>
      <c r="H9" s="39"/>
      <c r="I9" s="38"/>
      <c r="J9" s="35"/>
      <c r="K9" s="35"/>
      <c r="L9" s="591" t="s">
        <v>37</v>
      </c>
    </row>
    <row r="10" spans="1:16" ht="13.5" thickBot="1">
      <c r="A10" s="589"/>
      <c r="B10" s="46"/>
      <c r="C10" s="44"/>
      <c r="D10" s="46" t="s">
        <v>525</v>
      </c>
      <c r="E10" s="592"/>
      <c r="F10" s="45"/>
      <c r="G10" s="44"/>
      <c r="H10" s="39"/>
      <c r="I10" s="38"/>
      <c r="J10" s="35"/>
      <c r="K10" s="43" t="s">
        <v>526</v>
      </c>
      <c r="L10" s="591"/>
    </row>
    <row r="11" spans="1:16">
      <c r="A11" s="593"/>
      <c r="B11" s="40" t="s">
        <v>33</v>
      </c>
      <c r="C11" s="41" t="s">
        <v>34</v>
      </c>
      <c r="D11" s="40" t="s">
        <v>36</v>
      </c>
      <c r="E11" s="41" t="s">
        <v>35</v>
      </c>
      <c r="F11" s="39" t="s">
        <v>33</v>
      </c>
      <c r="G11" s="38" t="s">
        <v>34</v>
      </c>
      <c r="H11" s="39" t="s">
        <v>33</v>
      </c>
      <c r="I11" s="38" t="s">
        <v>32</v>
      </c>
      <c r="J11" s="37" t="s">
        <v>31</v>
      </c>
      <c r="K11" s="36">
        <v>0.21</v>
      </c>
      <c r="L11" s="591" t="s">
        <v>30</v>
      </c>
    </row>
    <row r="12" spans="1:16">
      <c r="A12" s="593"/>
      <c r="B12" s="40"/>
      <c r="C12" s="41"/>
      <c r="D12" s="40" t="s">
        <v>29</v>
      </c>
      <c r="E12" s="38" t="s">
        <v>28</v>
      </c>
      <c r="F12" s="39" t="s">
        <v>27</v>
      </c>
      <c r="G12" s="38" t="s">
        <v>26</v>
      </c>
      <c r="H12" s="39"/>
      <c r="I12" s="38"/>
      <c r="J12" s="37"/>
      <c r="K12" s="36" t="s">
        <v>25</v>
      </c>
      <c r="L12" s="591" t="s">
        <v>24</v>
      </c>
    </row>
    <row r="13" spans="1:16">
      <c r="A13" s="594"/>
      <c r="B13" s="33" t="s">
        <v>3</v>
      </c>
      <c r="C13" s="32" t="s">
        <v>4</v>
      </c>
      <c r="D13" s="33"/>
      <c r="E13" s="32" t="s">
        <v>23</v>
      </c>
      <c r="F13" s="31" t="s">
        <v>22</v>
      </c>
      <c r="G13" s="30" t="s">
        <v>21</v>
      </c>
      <c r="H13" s="31" t="s">
        <v>20</v>
      </c>
      <c r="I13" s="30" t="s">
        <v>19</v>
      </c>
      <c r="J13" s="29" t="s">
        <v>18</v>
      </c>
      <c r="K13" s="28">
        <v>0.21</v>
      </c>
      <c r="L13" s="595" t="s">
        <v>17</v>
      </c>
    </row>
    <row r="14" spans="1:16" outlineLevel="1">
      <c r="A14" s="166">
        <v>43465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</row>
    <row r="15" spans="1:16" ht="15">
      <c r="A15" s="596">
        <v>43496</v>
      </c>
      <c r="B15" s="21">
        <f t="shared" ref="B15:B20" si="2">C15</f>
        <v>3209844.1099999994</v>
      </c>
      <c r="C15" s="597">
        <v>3209844.1099999994</v>
      </c>
      <c r="D15" s="21">
        <f>+C26*$B$6/12</f>
        <v>410747.79349999997</v>
      </c>
      <c r="E15" s="22">
        <f>+C15*$E$9/12</f>
        <v>14711.785504166664</v>
      </c>
      <c r="F15" s="21">
        <f>-D15+F14</f>
        <v>-410747.79349999997</v>
      </c>
      <c r="G15" s="22">
        <f>+G14-E15</f>
        <v>-14711.785504166664</v>
      </c>
      <c r="H15" s="21">
        <f>B15+F15</f>
        <v>2799096.3164999993</v>
      </c>
      <c r="I15" s="21">
        <f t="shared" ref="I15:I19" si="3">C15+G15</f>
        <v>3195132.3244958329</v>
      </c>
      <c r="J15" s="21">
        <f t="shared" ref="J15:J56" si="4">I15-H15</f>
        <v>396036.00799583364</v>
      </c>
      <c r="K15" s="21">
        <f t="shared" ref="K15:K67" si="5">-J15*$K$11</f>
        <v>-83167.561679125065</v>
      </c>
      <c r="L15" s="20">
        <f t="shared" ref="L15:L67" si="6">-K15+K14</f>
        <v>83167.561679125065</v>
      </c>
      <c r="N15" s="26"/>
      <c r="O15"/>
    </row>
    <row r="16" spans="1:16">
      <c r="A16" s="596">
        <v>43524</v>
      </c>
      <c r="B16" s="21">
        <f t="shared" si="2"/>
        <v>7277203.8399999961</v>
      </c>
      <c r="C16" s="598">
        <v>7277203.8399999961</v>
      </c>
      <c r="D16" s="21">
        <f t="shared" ref="D16:D24" si="7">+C27*$B$6/12</f>
        <v>410747.79349999997</v>
      </c>
      <c r="E16" s="22">
        <f t="shared" ref="E16:E50" si="8">+C16*$E$9/12</f>
        <v>33353.850933333313</v>
      </c>
      <c r="F16" s="21">
        <f t="shared" ref="F16:F67" si="9">-D16+F15</f>
        <v>-821495.58699999994</v>
      </c>
      <c r="G16" s="22">
        <f t="shared" ref="G16:G67" si="10">+G15-E16</f>
        <v>-48065.636437499976</v>
      </c>
      <c r="H16" s="21">
        <f t="shared" ref="H16:H18" si="11">B16+F16</f>
        <v>6455708.2529999958</v>
      </c>
      <c r="I16" s="21">
        <f t="shared" si="3"/>
        <v>7229138.2035624962</v>
      </c>
      <c r="J16" s="21">
        <f t="shared" si="4"/>
        <v>773429.95056250039</v>
      </c>
      <c r="K16" s="21">
        <f t="shared" si="5"/>
        <v>-162420.28961812507</v>
      </c>
      <c r="L16" s="20">
        <f t="shared" si="6"/>
        <v>79252.727939000004</v>
      </c>
    </row>
    <row r="17" spans="1:15">
      <c r="A17" s="596">
        <v>43555</v>
      </c>
      <c r="B17" s="21">
        <f t="shared" si="2"/>
        <v>12335589.689999998</v>
      </c>
      <c r="C17" s="599">
        <v>12335589.689999998</v>
      </c>
      <c r="D17" s="21">
        <f t="shared" si="7"/>
        <v>410747.79349999997</v>
      </c>
      <c r="E17" s="22">
        <f t="shared" si="8"/>
        <v>56538.119412499997</v>
      </c>
      <c r="F17" s="21">
        <f t="shared" si="9"/>
        <v>-1232243.3805</v>
      </c>
      <c r="G17" s="22">
        <f t="shared" si="10"/>
        <v>-104603.75584999997</v>
      </c>
      <c r="H17" s="21">
        <f t="shared" si="11"/>
        <v>11103346.309499998</v>
      </c>
      <c r="I17" s="21">
        <f t="shared" si="3"/>
        <v>12230985.934149997</v>
      </c>
      <c r="J17" s="21">
        <f t="shared" si="4"/>
        <v>1127639.6246499997</v>
      </c>
      <c r="K17" s="21">
        <f t="shared" si="5"/>
        <v>-236804.32117649991</v>
      </c>
      <c r="L17" s="20">
        <f t="shared" si="6"/>
        <v>74384.031558374845</v>
      </c>
    </row>
    <row r="18" spans="1:15" s="18" customFormat="1">
      <c r="A18" s="596">
        <v>43585</v>
      </c>
      <c r="B18" s="21">
        <f t="shared" si="2"/>
        <v>12599781.689999998</v>
      </c>
      <c r="C18" s="599">
        <v>12599781.689999998</v>
      </c>
      <c r="D18" s="21">
        <f t="shared" si="7"/>
        <v>410747.79349999997</v>
      </c>
      <c r="E18" s="22">
        <f t="shared" si="8"/>
        <v>57748.999412499987</v>
      </c>
      <c r="F18" s="21">
        <f t="shared" si="9"/>
        <v>-1642991.1739999999</v>
      </c>
      <c r="G18" s="22">
        <f t="shared" si="10"/>
        <v>-162352.75526249997</v>
      </c>
      <c r="H18" s="21">
        <f t="shared" si="11"/>
        <v>10956790.515999997</v>
      </c>
      <c r="I18" s="21">
        <f t="shared" si="3"/>
        <v>12437428.934737498</v>
      </c>
      <c r="J18" s="21">
        <f t="shared" si="4"/>
        <v>1480638.4187375009</v>
      </c>
      <c r="K18" s="21">
        <f t="shared" si="5"/>
        <v>-310934.0679348752</v>
      </c>
      <c r="L18" s="20">
        <f t="shared" si="6"/>
        <v>74129.746758375288</v>
      </c>
    </row>
    <row r="19" spans="1:15" s="18" customFormat="1">
      <c r="A19" s="596">
        <v>43616</v>
      </c>
      <c r="B19" s="21">
        <f t="shared" si="2"/>
        <v>12599781.689999998</v>
      </c>
      <c r="C19" s="599">
        <v>12599781.689999998</v>
      </c>
      <c r="D19" s="21">
        <f t="shared" si="7"/>
        <v>410747.79349999997</v>
      </c>
      <c r="E19" s="22">
        <f t="shared" si="8"/>
        <v>57748.999412499987</v>
      </c>
      <c r="F19" s="21">
        <f t="shared" si="9"/>
        <v>-2053738.9674999998</v>
      </c>
      <c r="G19" s="22">
        <f t="shared" si="10"/>
        <v>-220101.75467499995</v>
      </c>
      <c r="H19" s="21">
        <f>B19+F19</f>
        <v>10546042.722499998</v>
      </c>
      <c r="I19" s="21">
        <f t="shared" si="3"/>
        <v>12379679.935324999</v>
      </c>
      <c r="J19" s="21">
        <f t="shared" si="4"/>
        <v>1833637.2128250003</v>
      </c>
      <c r="K19" s="21">
        <f t="shared" si="5"/>
        <v>-385063.81469325005</v>
      </c>
      <c r="L19" s="20">
        <f t="shared" si="6"/>
        <v>74129.746758374851</v>
      </c>
      <c r="M19" s="24"/>
    </row>
    <row r="20" spans="1:15" s="18" customFormat="1">
      <c r="A20" s="596">
        <v>43646</v>
      </c>
      <c r="B20" s="21">
        <f t="shared" si="2"/>
        <v>24644867.609999999</v>
      </c>
      <c r="C20" s="599">
        <v>24644867.609999999</v>
      </c>
      <c r="D20" s="21">
        <f t="shared" si="7"/>
        <v>410747.79349999997</v>
      </c>
      <c r="E20" s="22">
        <f t="shared" si="8"/>
        <v>112955.64321249998</v>
      </c>
      <c r="F20" s="21">
        <f t="shared" si="9"/>
        <v>-2464486.7609999999</v>
      </c>
      <c r="G20" s="22">
        <f t="shared" si="10"/>
        <v>-333057.39788749994</v>
      </c>
      <c r="H20" s="21">
        <f t="shared" ref="H20:I59" si="12">B20+F20</f>
        <v>22180380.848999999</v>
      </c>
      <c r="I20" s="21">
        <f t="shared" si="12"/>
        <v>24311810.212112501</v>
      </c>
      <c r="J20" s="21">
        <f t="shared" si="4"/>
        <v>2131429.3631125018</v>
      </c>
      <c r="K20" s="21">
        <f t="shared" si="5"/>
        <v>-447600.16625362536</v>
      </c>
      <c r="L20" s="20">
        <f t="shared" si="6"/>
        <v>62536.351560375304</v>
      </c>
      <c r="M20" s="19"/>
    </row>
    <row r="21" spans="1:15" s="18" customFormat="1">
      <c r="A21" s="596">
        <v>43677</v>
      </c>
      <c r="B21" s="21">
        <f>+C21</f>
        <v>24644867.609999999</v>
      </c>
      <c r="C21" s="600">
        <f t="shared" ref="C21:C67" si="13">+C20</f>
        <v>24644867.609999999</v>
      </c>
      <c r="D21" s="21">
        <f t="shared" si="7"/>
        <v>410747.79349999997</v>
      </c>
      <c r="E21" s="22">
        <f t="shared" si="8"/>
        <v>112955.64321249998</v>
      </c>
      <c r="F21" s="21">
        <f t="shared" si="9"/>
        <v>-2875234.5545000001</v>
      </c>
      <c r="G21" s="22">
        <f t="shared" si="10"/>
        <v>-446013.04109999991</v>
      </c>
      <c r="H21" s="21">
        <f t="shared" si="12"/>
        <v>21769633.055500001</v>
      </c>
      <c r="I21" s="21">
        <f t="shared" si="12"/>
        <v>24198854.5689</v>
      </c>
      <c r="J21" s="21">
        <f t="shared" si="4"/>
        <v>2429221.5133999996</v>
      </c>
      <c r="K21" s="21">
        <f t="shared" si="5"/>
        <v>-510136.5178139999</v>
      </c>
      <c r="L21" s="20">
        <f t="shared" si="6"/>
        <v>62536.351560374547</v>
      </c>
      <c r="M21" s="19"/>
    </row>
    <row r="22" spans="1:15" s="18" customFormat="1">
      <c r="A22" s="596">
        <v>43708</v>
      </c>
      <c r="B22" s="21">
        <f t="shared" ref="B22:B67" si="14">B21</f>
        <v>24644867.609999999</v>
      </c>
      <c r="C22" s="600">
        <f t="shared" si="13"/>
        <v>24644867.609999999</v>
      </c>
      <c r="D22" s="21">
        <f t="shared" si="7"/>
        <v>410747.79349999997</v>
      </c>
      <c r="E22" s="22">
        <f t="shared" si="8"/>
        <v>112955.64321249998</v>
      </c>
      <c r="F22" s="21">
        <f t="shared" si="9"/>
        <v>-3285982.3480000002</v>
      </c>
      <c r="G22" s="22">
        <f t="shared" si="10"/>
        <v>-558968.68431249994</v>
      </c>
      <c r="H22" s="19">
        <f t="shared" si="12"/>
        <v>21358885.261999998</v>
      </c>
      <c r="I22" s="21">
        <f t="shared" si="12"/>
        <v>24085898.925687499</v>
      </c>
      <c r="J22" s="19">
        <f t="shared" si="4"/>
        <v>2727013.6636875011</v>
      </c>
      <c r="K22" s="21">
        <f t="shared" si="5"/>
        <v>-572672.86937437521</v>
      </c>
      <c r="L22" s="20">
        <f t="shared" si="6"/>
        <v>62536.351560375304</v>
      </c>
      <c r="M22" s="19"/>
    </row>
    <row r="23" spans="1:15" s="18" customFormat="1">
      <c r="A23" s="596">
        <v>43738</v>
      </c>
      <c r="B23" s="21">
        <f t="shared" si="14"/>
        <v>24644867.609999999</v>
      </c>
      <c r="C23" s="600">
        <f t="shared" si="13"/>
        <v>24644867.609999999</v>
      </c>
      <c r="D23" s="21">
        <f t="shared" si="7"/>
        <v>410747.79349999997</v>
      </c>
      <c r="E23" s="22">
        <f t="shared" si="8"/>
        <v>112955.64321249998</v>
      </c>
      <c r="F23" s="21">
        <f t="shared" si="9"/>
        <v>-3696730.1415000004</v>
      </c>
      <c r="G23" s="22">
        <f t="shared" si="10"/>
        <v>-671924.32752499997</v>
      </c>
      <c r="H23" s="21">
        <f t="shared" si="12"/>
        <v>20948137.468499999</v>
      </c>
      <c r="I23" s="21">
        <f>C23+G23</f>
        <v>23972943.282474998</v>
      </c>
      <c r="J23" s="21">
        <f t="shared" si="4"/>
        <v>3024805.8139749989</v>
      </c>
      <c r="K23" s="21">
        <f t="shared" si="5"/>
        <v>-635209.2209347497</v>
      </c>
      <c r="L23" s="20">
        <f t="shared" si="6"/>
        <v>62536.351560374489</v>
      </c>
      <c r="M23" s="19"/>
    </row>
    <row r="24" spans="1:15" s="18" customFormat="1">
      <c r="A24" s="596">
        <v>43769</v>
      </c>
      <c r="B24" s="21">
        <f t="shared" si="14"/>
        <v>24644867.609999999</v>
      </c>
      <c r="C24" s="600">
        <f t="shared" si="13"/>
        <v>24644867.609999999</v>
      </c>
      <c r="D24" s="21">
        <f t="shared" si="7"/>
        <v>410747.79349999997</v>
      </c>
      <c r="E24" s="22">
        <f t="shared" si="8"/>
        <v>112955.64321249998</v>
      </c>
      <c r="F24" s="21">
        <f t="shared" si="9"/>
        <v>-4107477.9350000005</v>
      </c>
      <c r="G24" s="22">
        <f t="shared" si="10"/>
        <v>-784879.9707375</v>
      </c>
      <c r="H24" s="21">
        <f t="shared" si="12"/>
        <v>20537389.674999997</v>
      </c>
      <c r="I24" s="21">
        <f t="shared" si="12"/>
        <v>23859987.639262501</v>
      </c>
      <c r="J24" s="21">
        <f t="shared" si="4"/>
        <v>3322597.9642625041</v>
      </c>
      <c r="K24" s="21">
        <f t="shared" si="5"/>
        <v>-697745.57249512582</v>
      </c>
      <c r="L24" s="20">
        <f t="shared" si="6"/>
        <v>62536.351560376119</v>
      </c>
      <c r="M24" s="19"/>
    </row>
    <row r="25" spans="1:15" s="18" customFormat="1">
      <c r="A25" s="596">
        <v>43799</v>
      </c>
      <c r="B25" s="21">
        <f t="shared" si="14"/>
        <v>24644867.609999999</v>
      </c>
      <c r="C25" s="600">
        <f t="shared" si="13"/>
        <v>24644867.609999999</v>
      </c>
      <c r="D25" s="21">
        <f t="shared" ref="D25:D26" si="15">+B25*$B$6/12</f>
        <v>410747.79349999997</v>
      </c>
      <c r="E25" s="22">
        <f t="shared" si="8"/>
        <v>112955.64321249998</v>
      </c>
      <c r="F25" s="21">
        <f t="shared" si="9"/>
        <v>-4518225.7285000002</v>
      </c>
      <c r="G25" s="22">
        <f t="shared" si="10"/>
        <v>-897835.61395000003</v>
      </c>
      <c r="H25" s="21">
        <f t="shared" si="12"/>
        <v>20126641.881499998</v>
      </c>
      <c r="I25" s="21">
        <f t="shared" si="12"/>
        <v>23747031.99605</v>
      </c>
      <c r="J25" s="21">
        <f t="shared" si="4"/>
        <v>3620390.1145500019</v>
      </c>
      <c r="K25" s="21">
        <f t="shared" si="5"/>
        <v>-760281.92405550042</v>
      </c>
      <c r="L25" s="20">
        <f t="shared" si="6"/>
        <v>62536.351560374605</v>
      </c>
      <c r="M25" s="19"/>
    </row>
    <row r="26" spans="1:15" s="18" customFormat="1">
      <c r="A26" s="596">
        <v>43830</v>
      </c>
      <c r="B26" s="21">
        <f t="shared" si="14"/>
        <v>24644867.609999999</v>
      </c>
      <c r="C26" s="600">
        <f t="shared" si="13"/>
        <v>24644867.609999999</v>
      </c>
      <c r="D26" s="21">
        <f t="shared" si="15"/>
        <v>410747.79349999997</v>
      </c>
      <c r="E26" s="22">
        <f t="shared" si="8"/>
        <v>112955.64321249998</v>
      </c>
      <c r="F26" s="21">
        <f t="shared" si="9"/>
        <v>-4928973.5219999999</v>
      </c>
      <c r="G26" s="22">
        <f t="shared" si="10"/>
        <v>-1010791.2571625001</v>
      </c>
      <c r="H26" s="21">
        <f t="shared" si="12"/>
        <v>19715894.088</v>
      </c>
      <c r="I26" s="21">
        <f t="shared" si="12"/>
        <v>23634076.352837499</v>
      </c>
      <c r="J26" s="21">
        <f t="shared" si="4"/>
        <v>3918182.2648374997</v>
      </c>
      <c r="K26" s="21">
        <f t="shared" si="5"/>
        <v>-822818.27561587491</v>
      </c>
      <c r="L26" s="20">
        <f t="shared" si="6"/>
        <v>62536.351560374489</v>
      </c>
      <c r="M26" s="19"/>
    </row>
    <row r="27" spans="1:15" s="18" customFormat="1">
      <c r="A27" s="596">
        <v>43861</v>
      </c>
      <c r="B27" s="21">
        <f t="shared" si="14"/>
        <v>24644867.609999999</v>
      </c>
      <c r="C27" s="600">
        <f t="shared" si="13"/>
        <v>24644867.609999999</v>
      </c>
      <c r="D27" s="21">
        <f t="shared" ref="D27:D38" si="16">B27*$C$6/12</f>
        <v>657196.46960000007</v>
      </c>
      <c r="E27" s="22">
        <f t="shared" si="8"/>
        <v>112955.64321249998</v>
      </c>
      <c r="F27" s="21">
        <f t="shared" si="9"/>
        <v>-5586169.9916000003</v>
      </c>
      <c r="G27" s="22">
        <f t="shared" si="10"/>
        <v>-1123746.900375</v>
      </c>
      <c r="H27" s="21">
        <f t="shared" si="12"/>
        <v>19058697.6184</v>
      </c>
      <c r="I27" s="21">
        <f t="shared" si="12"/>
        <v>23521120.709624998</v>
      </c>
      <c r="J27" s="21">
        <f t="shared" si="4"/>
        <v>4462423.0912249982</v>
      </c>
      <c r="K27" s="21">
        <f t="shared" si="5"/>
        <v>-937108.84915724955</v>
      </c>
      <c r="L27" s="20">
        <f t="shared" si="6"/>
        <v>114290.57354137464</v>
      </c>
      <c r="M27" s="19"/>
    </row>
    <row r="28" spans="1:15" s="18" customFormat="1">
      <c r="A28" s="596">
        <v>43890</v>
      </c>
      <c r="B28" s="21">
        <f t="shared" si="14"/>
        <v>24644867.609999999</v>
      </c>
      <c r="C28" s="600">
        <f t="shared" si="13"/>
        <v>24644867.609999999</v>
      </c>
      <c r="D28" s="21">
        <f t="shared" si="16"/>
        <v>657196.46960000007</v>
      </c>
      <c r="E28" s="22">
        <f t="shared" si="8"/>
        <v>112955.64321249998</v>
      </c>
      <c r="F28" s="21">
        <f t="shared" si="9"/>
        <v>-6243366.4612000007</v>
      </c>
      <c r="G28" s="22">
        <f t="shared" si="10"/>
        <v>-1236702.5435875</v>
      </c>
      <c r="H28" s="21">
        <f t="shared" si="12"/>
        <v>18401501.148800001</v>
      </c>
      <c r="I28" s="21">
        <f t="shared" si="12"/>
        <v>23408165.066412501</v>
      </c>
      <c r="J28" s="21">
        <f t="shared" si="4"/>
        <v>5006663.9176125005</v>
      </c>
      <c r="K28" s="21">
        <f t="shared" si="5"/>
        <v>-1051399.4226986251</v>
      </c>
      <c r="L28" s="20">
        <f t="shared" si="6"/>
        <v>114290.57354137558</v>
      </c>
      <c r="M28" s="19"/>
      <c r="N28" s="15"/>
      <c r="O28" s="24"/>
    </row>
    <row r="29" spans="1:15" s="18" customFormat="1">
      <c r="A29" s="596">
        <v>43921</v>
      </c>
      <c r="B29" s="21">
        <f t="shared" si="14"/>
        <v>24644867.609999999</v>
      </c>
      <c r="C29" s="600">
        <f t="shared" si="13"/>
        <v>24644867.609999999</v>
      </c>
      <c r="D29" s="21">
        <f t="shared" si="16"/>
        <v>657196.46960000007</v>
      </c>
      <c r="E29" s="22">
        <f t="shared" si="8"/>
        <v>112955.64321249998</v>
      </c>
      <c r="F29" s="21">
        <f t="shared" si="9"/>
        <v>-6900562.9308000011</v>
      </c>
      <c r="G29" s="22">
        <f t="shared" si="10"/>
        <v>-1349658.1868</v>
      </c>
      <c r="H29" s="21">
        <f t="shared" si="12"/>
        <v>17744304.679199997</v>
      </c>
      <c r="I29" s="21">
        <f t="shared" si="12"/>
        <v>23295209.4232</v>
      </c>
      <c r="J29" s="21">
        <f t="shared" si="4"/>
        <v>5550904.7440000027</v>
      </c>
      <c r="K29" s="21">
        <f t="shared" si="5"/>
        <v>-1165689.9962400005</v>
      </c>
      <c r="L29" s="20">
        <f t="shared" si="6"/>
        <v>114290.57354137534</v>
      </c>
      <c r="M29" s="19"/>
      <c r="N29" s="24"/>
      <c r="O29" s="24"/>
    </row>
    <row r="30" spans="1:15" s="18" customFormat="1">
      <c r="A30" s="596">
        <v>43951</v>
      </c>
      <c r="B30" s="21">
        <f t="shared" si="14"/>
        <v>24644867.609999999</v>
      </c>
      <c r="C30" s="600">
        <f t="shared" si="13"/>
        <v>24644867.609999999</v>
      </c>
      <c r="D30" s="21">
        <f t="shared" si="16"/>
        <v>657196.46960000007</v>
      </c>
      <c r="E30" s="22">
        <f t="shared" si="8"/>
        <v>112955.64321249998</v>
      </c>
      <c r="F30" s="21">
        <f t="shared" si="9"/>
        <v>-7557759.4004000016</v>
      </c>
      <c r="G30" s="22">
        <f t="shared" si="10"/>
        <v>-1462613.8300125001</v>
      </c>
      <c r="H30" s="21">
        <f t="shared" si="12"/>
        <v>17087108.209599998</v>
      </c>
      <c r="I30" s="21">
        <f t="shared" si="12"/>
        <v>23182253.779987499</v>
      </c>
      <c r="J30" s="21">
        <f t="shared" si="4"/>
        <v>6095145.5703875013</v>
      </c>
      <c r="K30" s="21">
        <f t="shared" si="5"/>
        <v>-1279980.5697813751</v>
      </c>
      <c r="L30" s="20">
        <f t="shared" si="6"/>
        <v>114290.57354137464</v>
      </c>
      <c r="M30" s="19"/>
      <c r="N30" s="601"/>
      <c r="O30" s="24"/>
    </row>
    <row r="31" spans="1:15" s="18" customFormat="1">
      <c r="A31" s="602">
        <v>43982</v>
      </c>
      <c r="B31" s="169">
        <f t="shared" si="14"/>
        <v>24644867.609999999</v>
      </c>
      <c r="C31" s="603">
        <f t="shared" si="13"/>
        <v>24644867.609999999</v>
      </c>
      <c r="D31" s="169">
        <f t="shared" si="16"/>
        <v>657196.46960000007</v>
      </c>
      <c r="E31" s="170">
        <f t="shared" si="8"/>
        <v>112955.64321249998</v>
      </c>
      <c r="F31" s="169">
        <f t="shared" si="9"/>
        <v>-8214955.870000002</v>
      </c>
      <c r="G31" s="170">
        <f t="shared" si="10"/>
        <v>-1575569.4732250001</v>
      </c>
      <c r="H31" s="169">
        <f t="shared" si="12"/>
        <v>16429911.739999998</v>
      </c>
      <c r="I31" s="169">
        <f t="shared" si="12"/>
        <v>23069298.136774998</v>
      </c>
      <c r="J31" s="169">
        <f t="shared" si="4"/>
        <v>6639386.3967749998</v>
      </c>
      <c r="K31" s="169">
        <f t="shared" si="5"/>
        <v>-1394271.14332275</v>
      </c>
      <c r="L31" s="171">
        <f t="shared" si="6"/>
        <v>114290.57354137488</v>
      </c>
      <c r="M31" s="19"/>
      <c r="N31" s="15"/>
      <c r="O31" s="24"/>
    </row>
    <row r="32" spans="1:15" s="18" customFormat="1">
      <c r="A32" s="602">
        <v>44012</v>
      </c>
      <c r="B32" s="169">
        <f t="shared" si="14"/>
        <v>24644867.609999999</v>
      </c>
      <c r="C32" s="603">
        <f t="shared" si="13"/>
        <v>24644867.609999999</v>
      </c>
      <c r="D32" s="169">
        <f t="shared" si="16"/>
        <v>657196.46960000007</v>
      </c>
      <c r="E32" s="170">
        <f t="shared" si="8"/>
        <v>112955.64321249998</v>
      </c>
      <c r="F32" s="169">
        <f t="shared" si="9"/>
        <v>-8872152.3396000024</v>
      </c>
      <c r="G32" s="170">
        <f t="shared" si="10"/>
        <v>-1688525.1164375001</v>
      </c>
      <c r="H32" s="169">
        <f t="shared" si="12"/>
        <v>15772715.270399997</v>
      </c>
      <c r="I32" s="169">
        <f t="shared" si="12"/>
        <v>22956342.493562501</v>
      </c>
      <c r="J32" s="169">
        <f t="shared" si="4"/>
        <v>7183627.2231625039</v>
      </c>
      <c r="K32" s="169">
        <f t="shared" si="5"/>
        <v>-1508561.7168641258</v>
      </c>
      <c r="L32" s="171">
        <f t="shared" si="6"/>
        <v>114290.57354137581</v>
      </c>
      <c r="M32" s="24"/>
      <c r="O32" s="24"/>
    </row>
    <row r="33" spans="1:15" s="18" customFormat="1">
      <c r="A33" s="602">
        <v>44043</v>
      </c>
      <c r="B33" s="169">
        <f t="shared" si="14"/>
        <v>24644867.609999999</v>
      </c>
      <c r="C33" s="603">
        <f t="shared" si="13"/>
        <v>24644867.609999999</v>
      </c>
      <c r="D33" s="169">
        <f t="shared" si="16"/>
        <v>657196.46960000007</v>
      </c>
      <c r="E33" s="170">
        <f t="shared" si="8"/>
        <v>112955.64321249998</v>
      </c>
      <c r="F33" s="169">
        <f t="shared" si="9"/>
        <v>-9529348.8092000019</v>
      </c>
      <c r="G33" s="170">
        <f t="shared" si="10"/>
        <v>-1801480.7596500001</v>
      </c>
      <c r="H33" s="169">
        <f t="shared" si="12"/>
        <v>15115518.800799998</v>
      </c>
      <c r="I33" s="169">
        <f t="shared" si="12"/>
        <v>22843386.85035</v>
      </c>
      <c r="J33" s="169">
        <f t="shared" si="4"/>
        <v>7727868.0495500024</v>
      </c>
      <c r="K33" s="169">
        <f t="shared" si="5"/>
        <v>-1622852.2904055004</v>
      </c>
      <c r="L33" s="171">
        <f t="shared" si="6"/>
        <v>114290.57354137464</v>
      </c>
      <c r="M33" s="24"/>
      <c r="N33" s="24"/>
      <c r="O33" s="24"/>
    </row>
    <row r="34" spans="1:15" s="18" customFormat="1">
      <c r="A34" s="602">
        <v>44074</v>
      </c>
      <c r="B34" s="169">
        <f t="shared" si="14"/>
        <v>24644867.609999999</v>
      </c>
      <c r="C34" s="603">
        <f t="shared" si="13"/>
        <v>24644867.609999999</v>
      </c>
      <c r="D34" s="169">
        <f t="shared" si="16"/>
        <v>657196.46960000007</v>
      </c>
      <c r="E34" s="170">
        <f t="shared" si="8"/>
        <v>112955.64321249998</v>
      </c>
      <c r="F34" s="169">
        <f t="shared" si="9"/>
        <v>-10186545.278800001</v>
      </c>
      <c r="G34" s="170">
        <f t="shared" si="10"/>
        <v>-1914436.4028625002</v>
      </c>
      <c r="H34" s="603">
        <f t="shared" si="12"/>
        <v>14458322.331199998</v>
      </c>
      <c r="I34" s="169">
        <f t="shared" si="12"/>
        <v>22730431.207137499</v>
      </c>
      <c r="J34" s="603">
        <f t="shared" si="4"/>
        <v>8272108.875937501</v>
      </c>
      <c r="K34" s="169">
        <f t="shared" si="5"/>
        <v>-1737142.8639468751</v>
      </c>
      <c r="L34" s="171">
        <f t="shared" si="6"/>
        <v>114290.57354137464</v>
      </c>
      <c r="M34" s="24"/>
      <c r="N34" s="24"/>
      <c r="O34" s="24"/>
    </row>
    <row r="35" spans="1:15" s="18" customFormat="1">
      <c r="A35" s="602">
        <v>44104</v>
      </c>
      <c r="B35" s="169">
        <f t="shared" si="14"/>
        <v>24644867.609999999</v>
      </c>
      <c r="C35" s="603">
        <f t="shared" si="13"/>
        <v>24644867.609999999</v>
      </c>
      <c r="D35" s="169">
        <f t="shared" si="16"/>
        <v>657196.46960000007</v>
      </c>
      <c r="E35" s="170">
        <f t="shared" si="8"/>
        <v>112955.64321249998</v>
      </c>
      <c r="F35" s="169">
        <f t="shared" si="9"/>
        <v>-10843741.748400001</v>
      </c>
      <c r="G35" s="170">
        <f t="shared" si="10"/>
        <v>-2027392.0460750002</v>
      </c>
      <c r="H35" s="169">
        <f t="shared" si="12"/>
        <v>13801125.861599999</v>
      </c>
      <c r="I35" s="169">
        <f t="shared" si="12"/>
        <v>22617475.563924998</v>
      </c>
      <c r="J35" s="169">
        <f t="shared" si="4"/>
        <v>8816349.7023249995</v>
      </c>
      <c r="K35" s="169">
        <f t="shared" si="5"/>
        <v>-1851433.4374882497</v>
      </c>
      <c r="L35" s="171">
        <f t="shared" si="6"/>
        <v>114290.57354137464</v>
      </c>
      <c r="M35" s="24"/>
      <c r="N35" s="24"/>
      <c r="O35" s="24"/>
    </row>
    <row r="36" spans="1:15" s="18" customFormat="1">
      <c r="A36" s="602">
        <v>44135</v>
      </c>
      <c r="B36" s="169">
        <f t="shared" si="14"/>
        <v>24644867.609999999</v>
      </c>
      <c r="C36" s="603">
        <f t="shared" si="13"/>
        <v>24644867.609999999</v>
      </c>
      <c r="D36" s="169">
        <f t="shared" si="16"/>
        <v>657196.46960000007</v>
      </c>
      <c r="E36" s="170">
        <f t="shared" si="8"/>
        <v>112955.64321249998</v>
      </c>
      <c r="F36" s="169">
        <f t="shared" si="9"/>
        <v>-11500938.218</v>
      </c>
      <c r="G36" s="170">
        <f t="shared" si="10"/>
        <v>-2140347.6892875</v>
      </c>
      <c r="H36" s="169">
        <f t="shared" si="12"/>
        <v>13143929.391999999</v>
      </c>
      <c r="I36" s="169">
        <f t="shared" si="12"/>
        <v>22504519.920712501</v>
      </c>
      <c r="J36" s="169">
        <f t="shared" si="4"/>
        <v>9360590.5287125017</v>
      </c>
      <c r="K36" s="169">
        <f t="shared" si="5"/>
        <v>-1965724.0110296253</v>
      </c>
      <c r="L36" s="171">
        <f t="shared" si="6"/>
        <v>114290.57354137558</v>
      </c>
      <c r="M36" s="24"/>
      <c r="N36" s="24"/>
      <c r="O36" s="24"/>
    </row>
    <row r="37" spans="1:15" s="18" customFormat="1">
      <c r="A37" s="602">
        <v>44165</v>
      </c>
      <c r="B37" s="169">
        <f t="shared" si="14"/>
        <v>24644867.609999999</v>
      </c>
      <c r="C37" s="603">
        <f t="shared" si="13"/>
        <v>24644867.609999999</v>
      </c>
      <c r="D37" s="169">
        <f t="shared" si="16"/>
        <v>657196.46960000007</v>
      </c>
      <c r="E37" s="170">
        <f t="shared" si="8"/>
        <v>112955.64321249998</v>
      </c>
      <c r="F37" s="169">
        <f t="shared" si="9"/>
        <v>-12158134.6876</v>
      </c>
      <c r="G37" s="170">
        <f t="shared" si="10"/>
        <v>-2253303.3325</v>
      </c>
      <c r="H37" s="169">
        <f t="shared" si="12"/>
        <v>12486732.9224</v>
      </c>
      <c r="I37" s="169">
        <f t="shared" si="12"/>
        <v>22391564.2775</v>
      </c>
      <c r="J37" s="169">
        <f t="shared" si="4"/>
        <v>9904831.3551000003</v>
      </c>
      <c r="K37" s="169">
        <f t="shared" si="5"/>
        <v>-2080014.584571</v>
      </c>
      <c r="L37" s="171">
        <f t="shared" si="6"/>
        <v>114290.57354137464</v>
      </c>
      <c r="M37" s="24"/>
      <c r="N37" s="24"/>
      <c r="O37" s="24"/>
    </row>
    <row r="38" spans="1:15" s="18" customFormat="1">
      <c r="A38" s="602">
        <v>44196</v>
      </c>
      <c r="B38" s="169">
        <f t="shared" si="14"/>
        <v>24644867.609999999</v>
      </c>
      <c r="C38" s="603">
        <f t="shared" si="13"/>
        <v>24644867.609999999</v>
      </c>
      <c r="D38" s="169">
        <f t="shared" si="16"/>
        <v>657196.46960000007</v>
      </c>
      <c r="E38" s="170">
        <f t="shared" si="8"/>
        <v>112955.64321249998</v>
      </c>
      <c r="F38" s="169">
        <f t="shared" si="9"/>
        <v>-12815331.157199999</v>
      </c>
      <c r="G38" s="170">
        <f t="shared" si="10"/>
        <v>-2366258.9757125</v>
      </c>
      <c r="H38" s="169">
        <f t="shared" si="12"/>
        <v>11829536.4528</v>
      </c>
      <c r="I38" s="169">
        <f t="shared" si="12"/>
        <v>22278608.634287499</v>
      </c>
      <c r="J38" s="169">
        <f t="shared" si="4"/>
        <v>10449072.181487499</v>
      </c>
      <c r="K38" s="169">
        <f t="shared" si="5"/>
        <v>-2194305.1581123746</v>
      </c>
      <c r="L38" s="171">
        <f t="shared" si="6"/>
        <v>114290.57354137464</v>
      </c>
      <c r="M38" s="24"/>
      <c r="N38" s="24"/>
      <c r="O38" s="24"/>
    </row>
    <row r="39" spans="1:15" s="18" customFormat="1">
      <c r="A39" s="602">
        <v>44227</v>
      </c>
      <c r="B39" s="169">
        <f t="shared" si="14"/>
        <v>24644867.609999999</v>
      </c>
      <c r="C39" s="603">
        <f t="shared" si="13"/>
        <v>24644867.609999999</v>
      </c>
      <c r="D39" s="169">
        <f t="shared" ref="D39:D50" si="17">B39*$D$6/12</f>
        <v>394317.88176000002</v>
      </c>
      <c r="E39" s="170">
        <f t="shared" si="8"/>
        <v>112955.64321249998</v>
      </c>
      <c r="F39" s="169">
        <f t="shared" si="9"/>
        <v>-13209649.038959999</v>
      </c>
      <c r="G39" s="170">
        <f t="shared" si="10"/>
        <v>-2479214.6189250001</v>
      </c>
      <c r="H39" s="169">
        <f t="shared" si="12"/>
        <v>11435218.571040001</v>
      </c>
      <c r="I39" s="169">
        <f t="shared" si="12"/>
        <v>22165652.991074998</v>
      </c>
      <c r="J39" s="169">
        <f t="shared" si="4"/>
        <v>10730434.420034997</v>
      </c>
      <c r="K39" s="169">
        <f t="shared" si="5"/>
        <v>-2253391.2282073493</v>
      </c>
      <c r="L39" s="171">
        <f t="shared" si="6"/>
        <v>59086.070094974712</v>
      </c>
      <c r="M39" s="24"/>
      <c r="N39" s="24"/>
      <c r="O39" s="24"/>
    </row>
    <row r="40" spans="1:15" s="18" customFormat="1">
      <c r="A40" s="602">
        <v>44255</v>
      </c>
      <c r="B40" s="169">
        <f t="shared" si="14"/>
        <v>24644867.609999999</v>
      </c>
      <c r="C40" s="603">
        <f t="shared" si="13"/>
        <v>24644867.609999999</v>
      </c>
      <c r="D40" s="169">
        <f t="shared" si="17"/>
        <v>394317.88176000002</v>
      </c>
      <c r="E40" s="170">
        <f t="shared" si="8"/>
        <v>112955.64321249998</v>
      </c>
      <c r="F40" s="169">
        <f t="shared" si="9"/>
        <v>-13603966.920719998</v>
      </c>
      <c r="G40" s="170">
        <f t="shared" si="10"/>
        <v>-2592170.2621375001</v>
      </c>
      <c r="H40" s="169">
        <f t="shared" si="12"/>
        <v>11040900.689280001</v>
      </c>
      <c r="I40" s="169">
        <f t="shared" si="12"/>
        <v>22052697.347862501</v>
      </c>
      <c r="J40" s="169">
        <f t="shared" si="4"/>
        <v>11011796.658582499</v>
      </c>
      <c r="K40" s="169">
        <f t="shared" si="5"/>
        <v>-2312477.298302325</v>
      </c>
      <c r="L40" s="171">
        <f t="shared" si="6"/>
        <v>59086.070094975643</v>
      </c>
      <c r="M40" s="24"/>
      <c r="N40" s="24"/>
      <c r="O40" s="24"/>
    </row>
    <row r="41" spans="1:15" s="18" customFormat="1">
      <c r="A41" s="602">
        <v>44286</v>
      </c>
      <c r="B41" s="169">
        <f t="shared" si="14"/>
        <v>24644867.609999999</v>
      </c>
      <c r="C41" s="603">
        <f t="shared" si="13"/>
        <v>24644867.609999999</v>
      </c>
      <c r="D41" s="169">
        <f t="shared" si="17"/>
        <v>394317.88176000002</v>
      </c>
      <c r="E41" s="170">
        <f t="shared" si="8"/>
        <v>112955.64321249998</v>
      </c>
      <c r="F41" s="169">
        <f t="shared" si="9"/>
        <v>-13998284.802479997</v>
      </c>
      <c r="G41" s="170">
        <f t="shared" si="10"/>
        <v>-2705125.9053500001</v>
      </c>
      <c r="H41" s="169">
        <f t="shared" si="12"/>
        <v>10646582.807520002</v>
      </c>
      <c r="I41" s="169">
        <f t="shared" si="12"/>
        <v>21939741.70465</v>
      </c>
      <c r="J41" s="169">
        <f t="shared" si="4"/>
        <v>11293158.897129998</v>
      </c>
      <c r="K41" s="169">
        <f t="shared" si="5"/>
        <v>-2371563.3683972992</v>
      </c>
      <c r="L41" s="171">
        <f t="shared" si="6"/>
        <v>59086.070094974246</v>
      </c>
      <c r="M41" s="24"/>
      <c r="N41" s="24"/>
      <c r="O41" s="24"/>
    </row>
    <row r="42" spans="1:15" s="18" customFormat="1">
      <c r="A42" s="602">
        <v>44316</v>
      </c>
      <c r="B42" s="169">
        <f t="shared" si="14"/>
        <v>24644867.609999999</v>
      </c>
      <c r="C42" s="603">
        <f t="shared" si="13"/>
        <v>24644867.609999999</v>
      </c>
      <c r="D42" s="169">
        <f t="shared" si="17"/>
        <v>394317.88176000002</v>
      </c>
      <c r="E42" s="170">
        <f t="shared" si="8"/>
        <v>112955.64321249998</v>
      </c>
      <c r="F42" s="169">
        <f t="shared" si="9"/>
        <v>-14392602.684239997</v>
      </c>
      <c r="G42" s="170">
        <f t="shared" si="10"/>
        <v>-2818081.5485625002</v>
      </c>
      <c r="H42" s="169">
        <f t="shared" si="12"/>
        <v>10252264.925760003</v>
      </c>
      <c r="I42" s="169">
        <f t="shared" si="12"/>
        <v>21826786.061437499</v>
      </c>
      <c r="J42" s="169">
        <f t="shared" si="4"/>
        <v>11574521.135677496</v>
      </c>
      <c r="K42" s="169">
        <f t="shared" si="5"/>
        <v>-2430649.4384922739</v>
      </c>
      <c r="L42" s="171">
        <f t="shared" si="6"/>
        <v>59086.070094974712</v>
      </c>
      <c r="M42" s="24"/>
      <c r="N42" s="24"/>
      <c r="O42" s="24"/>
    </row>
    <row r="43" spans="1:15" s="18" customFormat="1">
      <c r="A43" s="596">
        <v>44347</v>
      </c>
      <c r="B43" s="21">
        <f t="shared" si="14"/>
        <v>24644867.609999999</v>
      </c>
      <c r="C43" s="600">
        <f t="shared" si="13"/>
        <v>24644867.609999999</v>
      </c>
      <c r="D43" s="21">
        <f t="shared" si="17"/>
        <v>394317.88176000002</v>
      </c>
      <c r="E43" s="22">
        <f t="shared" si="8"/>
        <v>112955.64321249998</v>
      </c>
      <c r="F43" s="21">
        <f t="shared" si="9"/>
        <v>-14786920.565999996</v>
      </c>
      <c r="G43" s="22">
        <f t="shared" si="10"/>
        <v>-2931037.1917750002</v>
      </c>
      <c r="H43" s="21">
        <f t="shared" si="12"/>
        <v>9857947.0440000035</v>
      </c>
      <c r="I43" s="21">
        <f t="shared" si="12"/>
        <v>21713830.418224998</v>
      </c>
      <c r="J43" s="21">
        <f t="shared" si="4"/>
        <v>11855883.374224994</v>
      </c>
      <c r="K43" s="21">
        <f t="shared" si="5"/>
        <v>-2489735.5085872486</v>
      </c>
      <c r="L43" s="20">
        <f t="shared" si="6"/>
        <v>59086.070094974712</v>
      </c>
      <c r="M43" s="24"/>
      <c r="N43" s="24"/>
      <c r="O43" s="24"/>
    </row>
    <row r="44" spans="1:15" s="18" customFormat="1">
      <c r="A44" s="596">
        <v>44377</v>
      </c>
      <c r="B44" s="21">
        <f t="shared" si="14"/>
        <v>24644867.609999999</v>
      </c>
      <c r="C44" s="600">
        <f t="shared" si="13"/>
        <v>24644867.609999999</v>
      </c>
      <c r="D44" s="21">
        <f t="shared" si="17"/>
        <v>394317.88176000002</v>
      </c>
      <c r="E44" s="22">
        <f t="shared" si="8"/>
        <v>112955.64321249998</v>
      </c>
      <c r="F44" s="21">
        <f t="shared" si="9"/>
        <v>-15181238.447759995</v>
      </c>
      <c r="G44" s="22">
        <f t="shared" si="10"/>
        <v>-3043992.8349875002</v>
      </c>
      <c r="H44" s="21">
        <f t="shared" si="12"/>
        <v>9463629.1622400042</v>
      </c>
      <c r="I44" s="21">
        <f t="shared" si="12"/>
        <v>21600874.775012501</v>
      </c>
      <c r="J44" s="21">
        <f t="shared" si="4"/>
        <v>12137245.612772496</v>
      </c>
      <c r="K44" s="21">
        <f t="shared" si="5"/>
        <v>-2548821.5786822243</v>
      </c>
      <c r="L44" s="20">
        <f t="shared" si="6"/>
        <v>59086.070094975643</v>
      </c>
      <c r="M44" s="24"/>
      <c r="N44" s="24"/>
      <c r="O44" s="24"/>
    </row>
    <row r="45" spans="1:15" s="18" customFormat="1">
      <c r="A45" s="596">
        <v>44408</v>
      </c>
      <c r="B45" s="21">
        <f t="shared" si="14"/>
        <v>24644867.609999999</v>
      </c>
      <c r="C45" s="600">
        <f t="shared" si="13"/>
        <v>24644867.609999999</v>
      </c>
      <c r="D45" s="21">
        <f t="shared" si="17"/>
        <v>394317.88176000002</v>
      </c>
      <c r="E45" s="22">
        <f t="shared" si="8"/>
        <v>112955.64321249998</v>
      </c>
      <c r="F45" s="21">
        <f t="shared" si="9"/>
        <v>-15575556.329519995</v>
      </c>
      <c r="G45" s="22">
        <f t="shared" si="10"/>
        <v>-3156948.4782000002</v>
      </c>
      <c r="H45" s="21">
        <f t="shared" si="12"/>
        <v>9069311.2804800048</v>
      </c>
      <c r="I45" s="21">
        <f t="shared" si="12"/>
        <v>21487919.1318</v>
      </c>
      <c r="J45" s="21">
        <f t="shared" si="4"/>
        <v>12418607.851319995</v>
      </c>
      <c r="K45" s="21">
        <f t="shared" si="5"/>
        <v>-2607907.648777199</v>
      </c>
      <c r="L45" s="20">
        <f t="shared" si="6"/>
        <v>59086.070094974712</v>
      </c>
      <c r="M45" s="24"/>
      <c r="N45" s="24"/>
      <c r="O45" s="24"/>
    </row>
    <row r="46" spans="1:15" s="18" customFormat="1">
      <c r="A46" s="596">
        <v>44439</v>
      </c>
      <c r="B46" s="21">
        <f t="shared" si="14"/>
        <v>24644867.609999999</v>
      </c>
      <c r="C46" s="600">
        <f t="shared" si="13"/>
        <v>24644867.609999999</v>
      </c>
      <c r="D46" s="21">
        <f t="shared" si="17"/>
        <v>394317.88176000002</v>
      </c>
      <c r="E46" s="22">
        <f t="shared" si="8"/>
        <v>112955.64321249998</v>
      </c>
      <c r="F46" s="21">
        <f t="shared" si="9"/>
        <v>-15969874.211279994</v>
      </c>
      <c r="G46" s="22">
        <f t="shared" si="10"/>
        <v>-3269904.1214125003</v>
      </c>
      <c r="H46" s="21">
        <f t="shared" si="12"/>
        <v>8674993.3987200055</v>
      </c>
      <c r="I46" s="21">
        <f t="shared" si="12"/>
        <v>21374963.488587499</v>
      </c>
      <c r="J46" s="21">
        <f t="shared" si="4"/>
        <v>12699970.089867493</v>
      </c>
      <c r="K46" s="21">
        <f t="shared" si="5"/>
        <v>-2666993.7188721737</v>
      </c>
      <c r="L46" s="20">
        <f t="shared" si="6"/>
        <v>59086.070094974712</v>
      </c>
      <c r="M46" s="24"/>
      <c r="N46" s="24"/>
      <c r="O46" s="24"/>
    </row>
    <row r="47" spans="1:15" s="18" customFormat="1">
      <c r="A47" s="596">
        <v>44469</v>
      </c>
      <c r="B47" s="21">
        <f t="shared" si="14"/>
        <v>24644867.609999999</v>
      </c>
      <c r="C47" s="600">
        <f t="shared" si="13"/>
        <v>24644867.609999999</v>
      </c>
      <c r="D47" s="21">
        <f t="shared" si="17"/>
        <v>394317.88176000002</v>
      </c>
      <c r="E47" s="22">
        <f t="shared" si="8"/>
        <v>112955.64321249998</v>
      </c>
      <c r="F47" s="21">
        <f t="shared" si="9"/>
        <v>-16364192.093039993</v>
      </c>
      <c r="G47" s="22">
        <f t="shared" si="10"/>
        <v>-3382859.7646250003</v>
      </c>
      <c r="H47" s="21">
        <f t="shared" si="12"/>
        <v>8280675.5169600062</v>
      </c>
      <c r="I47" s="21">
        <f t="shared" si="12"/>
        <v>21262007.845374998</v>
      </c>
      <c r="J47" s="21">
        <f t="shared" si="4"/>
        <v>12981332.328414991</v>
      </c>
      <c r="K47" s="21">
        <f t="shared" si="5"/>
        <v>-2726079.7889671479</v>
      </c>
      <c r="L47" s="20">
        <f t="shared" si="6"/>
        <v>59086.070094974246</v>
      </c>
      <c r="M47" s="24"/>
      <c r="N47" s="24"/>
      <c r="O47" s="24"/>
    </row>
    <row r="48" spans="1:15" s="18" customFormat="1">
      <c r="A48" s="596">
        <v>44500</v>
      </c>
      <c r="B48" s="21">
        <f t="shared" si="14"/>
        <v>24644867.609999999</v>
      </c>
      <c r="C48" s="600">
        <f t="shared" si="13"/>
        <v>24644867.609999999</v>
      </c>
      <c r="D48" s="21">
        <f>B48*$D$6/12</f>
        <v>394317.88176000002</v>
      </c>
      <c r="E48" s="22">
        <f t="shared" si="8"/>
        <v>112955.64321249998</v>
      </c>
      <c r="F48" s="21">
        <f t="shared" si="9"/>
        <v>-16758509.974799993</v>
      </c>
      <c r="G48" s="22">
        <f t="shared" si="10"/>
        <v>-3495815.4078375003</v>
      </c>
      <c r="H48" s="21">
        <f t="shared" si="12"/>
        <v>7886357.6352000069</v>
      </c>
      <c r="I48" s="21">
        <f t="shared" si="12"/>
        <v>21149052.2021625</v>
      </c>
      <c r="J48" s="21">
        <f t="shared" si="4"/>
        <v>13262694.566962494</v>
      </c>
      <c r="K48" s="21">
        <f t="shared" si="5"/>
        <v>-2785165.8590621236</v>
      </c>
      <c r="L48" s="20">
        <f t="shared" si="6"/>
        <v>59086.070094975643</v>
      </c>
      <c r="M48" s="24"/>
      <c r="N48" s="24"/>
      <c r="O48" s="24"/>
    </row>
    <row r="49" spans="1:17" s="18" customFormat="1">
      <c r="A49" s="596">
        <v>44530</v>
      </c>
      <c r="B49" s="21">
        <f t="shared" si="14"/>
        <v>24644867.609999999</v>
      </c>
      <c r="C49" s="600">
        <f t="shared" si="13"/>
        <v>24644867.609999999</v>
      </c>
      <c r="D49" s="21">
        <f t="shared" si="17"/>
        <v>394317.88176000002</v>
      </c>
      <c r="E49" s="22">
        <f t="shared" si="8"/>
        <v>112955.64321249998</v>
      </c>
      <c r="F49" s="21">
        <f t="shared" si="9"/>
        <v>-17152827.856559992</v>
      </c>
      <c r="G49" s="22">
        <f t="shared" si="10"/>
        <v>-3608771.0510500004</v>
      </c>
      <c r="H49" s="21">
        <f t="shared" si="12"/>
        <v>7492039.7534400076</v>
      </c>
      <c r="I49" s="21">
        <f t="shared" si="12"/>
        <v>21036096.55895</v>
      </c>
      <c r="J49" s="21">
        <f t="shared" si="4"/>
        <v>13544056.805509992</v>
      </c>
      <c r="K49" s="21">
        <f t="shared" si="5"/>
        <v>-2844251.9291570983</v>
      </c>
      <c r="L49" s="20">
        <f t="shared" si="6"/>
        <v>59086.070094974712</v>
      </c>
      <c r="M49" s="24"/>
      <c r="N49" s="24"/>
      <c r="O49" s="24"/>
    </row>
    <row r="50" spans="1:17" s="18" customFormat="1">
      <c r="A50" s="596">
        <v>44561</v>
      </c>
      <c r="B50" s="21">
        <f t="shared" si="14"/>
        <v>24644867.609999999</v>
      </c>
      <c r="C50" s="600">
        <f t="shared" si="13"/>
        <v>24644867.609999999</v>
      </c>
      <c r="D50" s="21">
        <f t="shared" si="17"/>
        <v>394317.88176000002</v>
      </c>
      <c r="E50" s="22">
        <f t="shared" si="8"/>
        <v>112955.64321249998</v>
      </c>
      <c r="F50" s="21">
        <f t="shared" si="9"/>
        <v>-17547145.738319993</v>
      </c>
      <c r="G50" s="22">
        <f t="shared" si="10"/>
        <v>-3721726.6942625004</v>
      </c>
      <c r="H50" s="21">
        <f t="shared" si="12"/>
        <v>7097721.8716800064</v>
      </c>
      <c r="I50" s="21">
        <f t="shared" si="12"/>
        <v>20923140.915737499</v>
      </c>
      <c r="J50" s="21">
        <f t="shared" si="4"/>
        <v>13825419.044057492</v>
      </c>
      <c r="K50" s="21">
        <f t="shared" si="5"/>
        <v>-2903337.9992520735</v>
      </c>
      <c r="L50" s="20">
        <f t="shared" si="6"/>
        <v>59086.070094975177</v>
      </c>
      <c r="M50" s="24"/>
      <c r="N50" s="24"/>
      <c r="O50" s="24"/>
    </row>
    <row r="51" spans="1:17" s="18" customFormat="1">
      <c r="A51" s="596">
        <v>44926</v>
      </c>
      <c r="B51" s="21">
        <f t="shared" si="14"/>
        <v>24644867.609999999</v>
      </c>
      <c r="C51" s="600">
        <f t="shared" si="13"/>
        <v>24644867.609999999</v>
      </c>
      <c r="D51" s="21">
        <f>$E$6*B51</f>
        <v>2839088.7486719997</v>
      </c>
      <c r="E51" s="22">
        <f>+C51*$E$9</f>
        <v>1355467.7185499999</v>
      </c>
      <c r="F51" s="21">
        <f t="shared" si="9"/>
        <v>-20386234.486991994</v>
      </c>
      <c r="G51" s="22">
        <f t="shared" si="10"/>
        <v>-5077194.4128125003</v>
      </c>
      <c r="H51" s="21">
        <f t="shared" si="12"/>
        <v>4258633.1230080053</v>
      </c>
      <c r="I51" s="21">
        <f t="shared" si="12"/>
        <v>19567673.197187498</v>
      </c>
      <c r="J51" s="21">
        <f t="shared" si="4"/>
        <v>15309040.074179493</v>
      </c>
      <c r="K51" s="21">
        <f t="shared" si="5"/>
        <v>-3214898.4155776934</v>
      </c>
      <c r="L51" s="20">
        <f t="shared" si="6"/>
        <v>311560.41632561991</v>
      </c>
      <c r="M51" s="24"/>
      <c r="N51" s="24"/>
      <c r="O51" s="24"/>
    </row>
    <row r="52" spans="1:17" s="18" customFormat="1">
      <c r="A52" s="596">
        <v>45291</v>
      </c>
      <c r="B52" s="21">
        <f t="shared" si="14"/>
        <v>24644867.609999999</v>
      </c>
      <c r="C52" s="600">
        <f t="shared" si="13"/>
        <v>24644867.609999999</v>
      </c>
      <c r="D52" s="21">
        <f>$F$6*B52</f>
        <v>2839088.7486719997</v>
      </c>
      <c r="E52" s="22">
        <f t="shared" ref="E52:E65" si="18">+C52*$E$9</f>
        <v>1355467.7185499999</v>
      </c>
      <c r="F52" s="21">
        <f t="shared" si="9"/>
        <v>-23225323.235663995</v>
      </c>
      <c r="G52" s="22">
        <f t="shared" si="10"/>
        <v>-6432662.1313624997</v>
      </c>
      <c r="H52" s="21">
        <f t="shared" si="12"/>
        <v>1419544.3743360043</v>
      </c>
      <c r="I52" s="21">
        <f t="shared" si="12"/>
        <v>18212205.478637502</v>
      </c>
      <c r="J52" s="21">
        <f t="shared" si="4"/>
        <v>16792661.104301497</v>
      </c>
      <c r="K52" s="21">
        <f t="shared" si="5"/>
        <v>-3526458.8319033142</v>
      </c>
      <c r="L52" s="20">
        <f t="shared" si="6"/>
        <v>311560.41632562084</v>
      </c>
      <c r="M52" s="24"/>
      <c r="N52" s="24"/>
      <c r="O52" s="24"/>
    </row>
    <row r="53" spans="1:17" s="18" customFormat="1">
      <c r="A53" s="596">
        <v>45657</v>
      </c>
      <c r="B53" s="21">
        <f t="shared" si="14"/>
        <v>24644867.609999999</v>
      </c>
      <c r="C53" s="600">
        <f t="shared" si="13"/>
        <v>24644867.609999999</v>
      </c>
      <c r="D53" s="21">
        <f>$G$6*B53</f>
        <v>1419544.3743359998</v>
      </c>
      <c r="E53" s="22">
        <f t="shared" si="18"/>
        <v>1355467.7185499999</v>
      </c>
      <c r="F53" s="21">
        <f t="shared" si="9"/>
        <v>-24644867.609999996</v>
      </c>
      <c r="G53" s="22">
        <f t="shared" si="10"/>
        <v>-7788129.8499125</v>
      </c>
      <c r="H53" s="21">
        <f t="shared" si="12"/>
        <v>0</v>
      </c>
      <c r="I53" s="21">
        <f t="shared" si="12"/>
        <v>16856737.760087498</v>
      </c>
      <c r="J53" s="21">
        <f t="shared" si="4"/>
        <v>16856737.760087498</v>
      </c>
      <c r="K53" s="21">
        <f t="shared" si="5"/>
        <v>-3539914.9296183744</v>
      </c>
      <c r="L53" s="20">
        <f t="shared" si="6"/>
        <v>13456.097715060227</v>
      </c>
      <c r="M53" s="24"/>
      <c r="N53" s="24"/>
      <c r="O53" s="24"/>
    </row>
    <row r="54" spans="1:17" s="18" customFormat="1">
      <c r="A54" s="596">
        <v>46022</v>
      </c>
      <c r="B54" s="21">
        <f t="shared" si="14"/>
        <v>24644867.609999999</v>
      </c>
      <c r="C54" s="600">
        <f t="shared" si="13"/>
        <v>24644867.609999999</v>
      </c>
      <c r="D54" s="21"/>
      <c r="E54" s="22">
        <f t="shared" si="18"/>
        <v>1355467.7185499999</v>
      </c>
      <c r="F54" s="21">
        <f t="shared" si="9"/>
        <v>-24644867.609999996</v>
      </c>
      <c r="G54" s="22">
        <f t="shared" si="10"/>
        <v>-9143597.5684625003</v>
      </c>
      <c r="H54" s="21">
        <f t="shared" si="12"/>
        <v>0</v>
      </c>
      <c r="I54" s="21">
        <f t="shared" si="12"/>
        <v>15501270.041537499</v>
      </c>
      <c r="J54" s="21">
        <f t="shared" si="4"/>
        <v>15501270.041537499</v>
      </c>
      <c r="K54" s="21">
        <f t="shared" si="5"/>
        <v>-3255266.7087228745</v>
      </c>
      <c r="L54" s="20">
        <f t="shared" si="6"/>
        <v>-284648.22089549992</v>
      </c>
      <c r="M54" s="24"/>
      <c r="N54" s="24"/>
      <c r="O54" s="24"/>
    </row>
    <row r="55" spans="1:17" s="18" customFormat="1">
      <c r="A55" s="596">
        <v>46387</v>
      </c>
      <c r="B55" s="21">
        <f t="shared" si="14"/>
        <v>24644867.609999999</v>
      </c>
      <c r="C55" s="600">
        <f t="shared" si="13"/>
        <v>24644867.609999999</v>
      </c>
      <c r="D55" s="21"/>
      <c r="E55" s="22">
        <f t="shared" si="18"/>
        <v>1355467.7185499999</v>
      </c>
      <c r="F55" s="21">
        <f t="shared" si="9"/>
        <v>-24644867.609999996</v>
      </c>
      <c r="G55" s="22">
        <f t="shared" si="10"/>
        <v>-10499065.287012501</v>
      </c>
      <c r="H55" s="21">
        <f t="shared" si="12"/>
        <v>0</v>
      </c>
      <c r="I55" s="21">
        <f t="shared" si="12"/>
        <v>14145802.322987499</v>
      </c>
      <c r="J55" s="21">
        <f t="shared" si="4"/>
        <v>14145802.322987499</v>
      </c>
      <c r="K55" s="21">
        <f t="shared" si="5"/>
        <v>-2970618.4878273746</v>
      </c>
      <c r="L55" s="20">
        <f t="shared" si="6"/>
        <v>-284648.22089549992</v>
      </c>
      <c r="M55" s="24"/>
      <c r="N55" s="24"/>
      <c r="O55" s="24"/>
    </row>
    <row r="56" spans="1:17" s="18" customFormat="1" ht="15">
      <c r="A56" s="596">
        <v>46752</v>
      </c>
      <c r="B56" s="21">
        <f t="shared" si="14"/>
        <v>24644867.609999999</v>
      </c>
      <c r="C56" s="600">
        <f t="shared" si="13"/>
        <v>24644867.609999999</v>
      </c>
      <c r="D56" s="21"/>
      <c r="E56" s="22">
        <f t="shared" si="18"/>
        <v>1355467.7185499999</v>
      </c>
      <c r="F56" s="21">
        <f t="shared" si="9"/>
        <v>-24644867.609999996</v>
      </c>
      <c r="G56" s="22">
        <f t="shared" si="10"/>
        <v>-11854533.005562501</v>
      </c>
      <c r="H56" s="21">
        <f t="shared" si="12"/>
        <v>0</v>
      </c>
      <c r="I56" s="21">
        <f t="shared" si="12"/>
        <v>12790334.604437498</v>
      </c>
      <c r="J56" s="21">
        <f t="shared" si="4"/>
        <v>12790334.604437498</v>
      </c>
      <c r="K56" s="21">
        <f t="shared" si="5"/>
        <v>-2685970.2669318747</v>
      </c>
      <c r="L56" s="20">
        <f t="shared" si="6"/>
        <v>-284648.22089549992</v>
      </c>
      <c r="M56" s="24"/>
      <c r="N56" s="607" t="s">
        <v>129</v>
      </c>
      <c r="O56" s="15"/>
    </row>
    <row r="57" spans="1:17" s="18" customFormat="1" ht="15">
      <c r="A57" s="596">
        <v>47118</v>
      </c>
      <c r="B57" s="21">
        <f t="shared" si="14"/>
        <v>24644867.609999999</v>
      </c>
      <c r="C57" s="600">
        <f t="shared" si="13"/>
        <v>24644867.609999999</v>
      </c>
      <c r="D57" s="21"/>
      <c r="E57" s="22">
        <f t="shared" si="18"/>
        <v>1355467.7185499999</v>
      </c>
      <c r="F57" s="21">
        <f t="shared" si="9"/>
        <v>-24644867.609999996</v>
      </c>
      <c r="G57" s="22">
        <f t="shared" si="10"/>
        <v>-13210000.724112501</v>
      </c>
      <c r="H57" s="21">
        <f>B57+F57</f>
        <v>0</v>
      </c>
      <c r="I57" s="21">
        <f t="shared" si="12"/>
        <v>11434866.885887498</v>
      </c>
      <c r="J57" s="21">
        <f>I57-H57</f>
        <v>11434866.885887498</v>
      </c>
      <c r="K57" s="21">
        <f t="shared" si="5"/>
        <v>-2401322.0460363743</v>
      </c>
      <c r="L57" s="20">
        <f t="shared" si="6"/>
        <v>-284648.22089550039</v>
      </c>
      <c r="M57" s="17"/>
      <c r="N57" s="607" t="s">
        <v>16</v>
      </c>
      <c r="O57" s="607" t="s">
        <v>15</v>
      </c>
      <c r="P57" s="607" t="s">
        <v>44</v>
      </c>
      <c r="Q57" s="607"/>
    </row>
    <row r="58" spans="1:17" s="18" customFormat="1" ht="15" customHeight="1">
      <c r="A58" s="596">
        <v>47483</v>
      </c>
      <c r="B58" s="21">
        <f t="shared" si="14"/>
        <v>24644867.609999999</v>
      </c>
      <c r="C58" s="600">
        <f t="shared" si="13"/>
        <v>24644867.609999999</v>
      </c>
      <c r="D58" s="21"/>
      <c r="E58" s="22">
        <f t="shared" si="18"/>
        <v>1355467.7185499999</v>
      </c>
      <c r="F58" s="21">
        <f t="shared" si="9"/>
        <v>-24644867.609999996</v>
      </c>
      <c r="G58" s="22">
        <f t="shared" si="10"/>
        <v>-14565468.442662502</v>
      </c>
      <c r="H58" s="21">
        <f>B58+F58</f>
        <v>0</v>
      </c>
      <c r="I58" s="21">
        <f t="shared" si="12"/>
        <v>10079399.167337498</v>
      </c>
      <c r="J58" s="21">
        <f>I58-H58</f>
        <v>10079399.167337498</v>
      </c>
      <c r="K58" s="21">
        <f t="shared" si="5"/>
        <v>-2116673.8251408744</v>
      </c>
      <c r="L58" s="20">
        <f t="shared" si="6"/>
        <v>-284648.22089549992</v>
      </c>
      <c r="M58" s="17"/>
      <c r="N58" s="608">
        <f>C70</f>
        <v>24644867.610000003</v>
      </c>
      <c r="O58" s="608">
        <f>'RY Pro Forma Gs'!C71</f>
        <v>12465833.289999997</v>
      </c>
      <c r="P58" s="608">
        <f>SUM(N58:O58)</f>
        <v>37110700.899999999</v>
      </c>
      <c r="Q58" s="607"/>
    </row>
    <row r="59" spans="1:17" s="18" customFormat="1" ht="15" customHeight="1">
      <c r="A59" s="596">
        <v>47848</v>
      </c>
      <c r="B59" s="21">
        <f t="shared" si="14"/>
        <v>24644867.609999999</v>
      </c>
      <c r="C59" s="600">
        <f t="shared" si="13"/>
        <v>24644867.609999999</v>
      </c>
      <c r="D59" s="21"/>
      <c r="E59" s="22">
        <f t="shared" si="18"/>
        <v>1355467.7185499999</v>
      </c>
      <c r="F59" s="21">
        <f t="shared" si="9"/>
        <v>-24644867.609999996</v>
      </c>
      <c r="G59" s="22">
        <f t="shared" si="10"/>
        <v>-15920936.161212502</v>
      </c>
      <c r="H59" s="21">
        <f t="shared" ref="H59:I67" si="19">B59+F59</f>
        <v>0</v>
      </c>
      <c r="I59" s="21">
        <f t="shared" si="12"/>
        <v>8723931.4487874974</v>
      </c>
      <c r="J59" s="21">
        <f t="shared" ref="J59:J67" si="20">I59-H59</f>
        <v>8723931.4487874974</v>
      </c>
      <c r="K59" s="21">
        <f t="shared" si="5"/>
        <v>-1832025.6042453744</v>
      </c>
      <c r="L59" s="20">
        <f t="shared" si="6"/>
        <v>-284648.22089549992</v>
      </c>
      <c r="M59" s="17"/>
      <c r="N59" s="608">
        <f>N58-P60</f>
        <v>24638984.73</v>
      </c>
      <c r="O59" s="608">
        <f>O58</f>
        <v>12465833.289999997</v>
      </c>
      <c r="P59" s="608">
        <f>AMI_Forecast!R2</f>
        <v>37104818.019999996</v>
      </c>
      <c r="Q59" s="607" t="s">
        <v>536</v>
      </c>
    </row>
    <row r="60" spans="1:17" s="18" customFormat="1" ht="15" customHeight="1">
      <c r="A60" s="596">
        <v>48213</v>
      </c>
      <c r="B60" s="21">
        <f t="shared" si="14"/>
        <v>24644867.609999999</v>
      </c>
      <c r="C60" s="600">
        <f t="shared" si="13"/>
        <v>24644867.609999999</v>
      </c>
      <c r="D60" s="21"/>
      <c r="E60" s="22">
        <f t="shared" si="18"/>
        <v>1355467.7185499999</v>
      </c>
      <c r="F60" s="21">
        <f t="shared" si="9"/>
        <v>-24644867.609999996</v>
      </c>
      <c r="G60" s="22">
        <f t="shared" si="10"/>
        <v>-17276403.879762501</v>
      </c>
      <c r="H60" s="21">
        <f t="shared" si="19"/>
        <v>0</v>
      </c>
      <c r="I60" s="21">
        <f t="shared" si="19"/>
        <v>7368463.7302374989</v>
      </c>
      <c r="J60" s="21">
        <f t="shared" si="20"/>
        <v>7368463.7302374989</v>
      </c>
      <c r="K60" s="21">
        <f t="shared" si="5"/>
        <v>-1547377.3833498748</v>
      </c>
      <c r="L60" s="20">
        <f t="shared" si="6"/>
        <v>-284648.22089549969</v>
      </c>
      <c r="M60" s="17"/>
      <c r="N60" s="23"/>
      <c r="O60" s="15"/>
      <c r="P60" s="608">
        <f>P58-P59</f>
        <v>5882.8800000026822</v>
      </c>
      <c r="Q60" s="607" t="s">
        <v>535</v>
      </c>
    </row>
    <row r="61" spans="1:17" s="18" customFormat="1" outlineLevel="1">
      <c r="A61" s="596">
        <v>48579</v>
      </c>
      <c r="B61" s="21">
        <f t="shared" si="14"/>
        <v>24644867.609999999</v>
      </c>
      <c r="C61" s="600">
        <f t="shared" si="13"/>
        <v>24644867.609999999</v>
      </c>
      <c r="D61" s="21"/>
      <c r="E61" s="22">
        <f>+C61*$E$9</f>
        <v>1355467.7185499999</v>
      </c>
      <c r="F61" s="21">
        <f t="shared" si="9"/>
        <v>-24644867.609999996</v>
      </c>
      <c r="G61" s="22">
        <f t="shared" si="10"/>
        <v>-18631871.598312501</v>
      </c>
      <c r="H61" s="21">
        <f t="shared" si="19"/>
        <v>0</v>
      </c>
      <c r="I61" s="21">
        <f t="shared" si="19"/>
        <v>6012996.0116874985</v>
      </c>
      <c r="J61" s="21">
        <f t="shared" si="20"/>
        <v>6012996.0116874985</v>
      </c>
      <c r="K61" s="21">
        <f t="shared" si="5"/>
        <v>-1262729.1624543746</v>
      </c>
      <c r="L61" s="20">
        <f t="shared" si="6"/>
        <v>-284648.22089550016</v>
      </c>
      <c r="M61" s="17"/>
      <c r="N61" s="15"/>
      <c r="O61" s="15"/>
    </row>
    <row r="62" spans="1:17" s="18" customFormat="1" ht="15" outlineLevel="1">
      <c r="A62" s="596">
        <v>48944</v>
      </c>
      <c r="B62" s="21">
        <f t="shared" si="14"/>
        <v>24644867.609999999</v>
      </c>
      <c r="C62" s="600">
        <f t="shared" si="13"/>
        <v>24644867.609999999</v>
      </c>
      <c r="D62" s="21"/>
      <c r="E62" s="22">
        <f t="shared" si="18"/>
        <v>1355467.7185499999</v>
      </c>
      <c r="F62" s="21">
        <f t="shared" si="9"/>
        <v>-24644867.609999996</v>
      </c>
      <c r="G62" s="22">
        <f t="shared" si="10"/>
        <v>-19987339.316862501</v>
      </c>
      <c r="H62" s="21">
        <f t="shared" si="19"/>
        <v>0</v>
      </c>
      <c r="I62" s="21">
        <f t="shared" si="19"/>
        <v>4657528.2931374982</v>
      </c>
      <c r="J62" s="21">
        <f t="shared" si="20"/>
        <v>4657528.2931374982</v>
      </c>
      <c r="K62" s="21">
        <f t="shared" si="5"/>
        <v>-978080.94155887456</v>
      </c>
      <c r="L62" s="20">
        <f t="shared" si="6"/>
        <v>-284648.22089550004</v>
      </c>
      <c r="M62" s="17"/>
      <c r="N62" s="607" t="s">
        <v>538</v>
      </c>
      <c r="O62" s="15"/>
    </row>
    <row r="63" spans="1:17" s="18" customFormat="1" ht="15" outlineLevel="1">
      <c r="A63" s="596">
        <v>49309</v>
      </c>
      <c r="B63" s="21">
        <f t="shared" si="14"/>
        <v>24644867.609999999</v>
      </c>
      <c r="C63" s="600">
        <f t="shared" si="13"/>
        <v>24644867.609999999</v>
      </c>
      <c r="D63" s="21"/>
      <c r="E63" s="22">
        <f t="shared" si="18"/>
        <v>1355467.7185499999</v>
      </c>
      <c r="F63" s="21">
        <f t="shared" si="9"/>
        <v>-24644867.609999996</v>
      </c>
      <c r="G63" s="22">
        <f t="shared" si="10"/>
        <v>-21342807.035412502</v>
      </c>
      <c r="H63" s="21">
        <f t="shared" si="19"/>
        <v>0</v>
      </c>
      <c r="I63" s="21">
        <f t="shared" si="19"/>
        <v>3302060.5745874979</v>
      </c>
      <c r="J63" s="21">
        <f t="shared" si="20"/>
        <v>3302060.5745874979</v>
      </c>
      <c r="K63" s="21">
        <f t="shared" si="5"/>
        <v>-693432.72066337452</v>
      </c>
      <c r="L63" s="20">
        <f t="shared" si="6"/>
        <v>-284648.22089550004</v>
      </c>
      <c r="M63" s="17"/>
      <c r="N63" s="607" t="s">
        <v>16</v>
      </c>
      <c r="O63" s="607" t="s">
        <v>15</v>
      </c>
      <c r="P63" s="607" t="s">
        <v>44</v>
      </c>
    </row>
    <row r="64" spans="1:17" s="18" customFormat="1" ht="15" outlineLevel="1">
      <c r="A64" s="596">
        <v>49674</v>
      </c>
      <c r="B64" s="21">
        <f t="shared" si="14"/>
        <v>24644867.609999999</v>
      </c>
      <c r="C64" s="600">
        <f t="shared" si="13"/>
        <v>24644867.609999999</v>
      </c>
      <c r="D64" s="21"/>
      <c r="E64" s="22">
        <f t="shared" si="18"/>
        <v>1355467.7185499999</v>
      </c>
      <c r="F64" s="21">
        <f t="shared" si="9"/>
        <v>-24644867.609999996</v>
      </c>
      <c r="G64" s="22">
        <f t="shared" si="10"/>
        <v>-22698274.753962502</v>
      </c>
      <c r="H64" s="21">
        <f t="shared" si="19"/>
        <v>0</v>
      </c>
      <c r="I64" s="21">
        <f t="shared" si="19"/>
        <v>1946592.8560374975</v>
      </c>
      <c r="J64" s="21">
        <f t="shared" si="20"/>
        <v>1946592.8560374975</v>
      </c>
      <c r="K64" s="21">
        <f t="shared" si="5"/>
        <v>-408784.49976787448</v>
      </c>
      <c r="L64" s="20">
        <f t="shared" si="6"/>
        <v>-284648.22089550004</v>
      </c>
      <c r="M64" s="17"/>
      <c r="N64" s="608">
        <f>G70</f>
        <v>-2140347.6892875</v>
      </c>
      <c r="O64" s="608">
        <f>'RY Pro Forma Gs'!G71</f>
        <v>-1019306.0138624996</v>
      </c>
      <c r="P64" s="608">
        <f>SUM(N64:O64)</f>
        <v>-3159653.7031499995</v>
      </c>
    </row>
    <row r="65" spans="1:16" s="18" customFormat="1" outlineLevel="1">
      <c r="A65" s="596">
        <v>50040</v>
      </c>
      <c r="B65" s="21">
        <f t="shared" si="14"/>
        <v>24644867.609999999</v>
      </c>
      <c r="C65" s="600">
        <f t="shared" si="13"/>
        <v>24644867.609999999</v>
      </c>
      <c r="D65" s="21"/>
      <c r="E65" s="22">
        <f t="shared" si="18"/>
        <v>1355467.7185499999</v>
      </c>
      <c r="F65" s="21">
        <f t="shared" si="9"/>
        <v>-24644867.609999996</v>
      </c>
      <c r="G65" s="22">
        <f t="shared" si="10"/>
        <v>-24053742.472512502</v>
      </c>
      <c r="H65" s="21">
        <f t="shared" si="19"/>
        <v>0</v>
      </c>
      <c r="I65" s="21">
        <f t="shared" si="19"/>
        <v>591125.13748749718</v>
      </c>
      <c r="J65" s="21">
        <f t="shared" si="20"/>
        <v>591125.13748749718</v>
      </c>
      <c r="K65" s="21">
        <f t="shared" si="5"/>
        <v>-124136.2788723744</v>
      </c>
      <c r="L65" s="20">
        <f t="shared" si="6"/>
        <v>-284648.2208955001</v>
      </c>
      <c r="M65" s="17"/>
      <c r="N65" s="24"/>
      <c r="O65" s="24"/>
    </row>
    <row r="66" spans="1:16" s="18" customFormat="1" ht="15" outlineLevel="1">
      <c r="A66" s="596">
        <v>50405</v>
      </c>
      <c r="B66" s="21">
        <f t="shared" si="14"/>
        <v>24644867.609999999</v>
      </c>
      <c r="C66" s="600">
        <f t="shared" si="13"/>
        <v>24644867.609999999</v>
      </c>
      <c r="D66" s="21"/>
      <c r="E66" s="22">
        <f>24644868-24053742-1</f>
        <v>591125</v>
      </c>
      <c r="F66" s="21">
        <f t="shared" si="9"/>
        <v>-24644867.609999996</v>
      </c>
      <c r="G66" s="22">
        <f t="shared" si="10"/>
        <v>-24644867.472512502</v>
      </c>
      <c r="H66" s="21">
        <f t="shared" si="19"/>
        <v>0</v>
      </c>
      <c r="I66" s="21">
        <f t="shared" si="19"/>
        <v>0.1374874971807003</v>
      </c>
      <c r="J66" s="21">
        <f t="shared" si="20"/>
        <v>0.1374874971807003</v>
      </c>
      <c r="K66" s="21">
        <f t="shared" si="5"/>
        <v>-2.8872374407947061E-2</v>
      </c>
      <c r="L66" s="20">
        <f t="shared" si="6"/>
        <v>-124136.25</v>
      </c>
      <c r="M66" s="17"/>
      <c r="N66" s="607" t="s">
        <v>596</v>
      </c>
      <c r="O66" s="15"/>
    </row>
    <row r="67" spans="1:16" s="18" customFormat="1" ht="15" outlineLevel="1">
      <c r="A67" s="596">
        <v>50770</v>
      </c>
      <c r="B67" s="21">
        <f t="shared" si="14"/>
        <v>24644867.609999999</v>
      </c>
      <c r="C67" s="600">
        <f t="shared" si="13"/>
        <v>24644867.609999999</v>
      </c>
      <c r="D67" s="21"/>
      <c r="E67" s="22"/>
      <c r="F67" s="21">
        <f t="shared" si="9"/>
        <v>-24644867.609999996</v>
      </c>
      <c r="G67" s="22">
        <f t="shared" si="10"/>
        <v>-24644867.472512502</v>
      </c>
      <c r="H67" s="21">
        <f t="shared" si="19"/>
        <v>0</v>
      </c>
      <c r="I67" s="21">
        <f t="shared" si="19"/>
        <v>0.1374874971807003</v>
      </c>
      <c r="J67" s="21">
        <f t="shared" si="20"/>
        <v>0.1374874971807003</v>
      </c>
      <c r="K67" s="21">
        <f t="shared" si="5"/>
        <v>-2.8872374407947061E-2</v>
      </c>
      <c r="L67" s="20">
        <f t="shared" si="6"/>
        <v>0</v>
      </c>
      <c r="M67" s="17"/>
      <c r="N67" s="607" t="s">
        <v>16</v>
      </c>
      <c r="O67" s="607" t="s">
        <v>15</v>
      </c>
      <c r="P67" s="607" t="s">
        <v>44</v>
      </c>
    </row>
    <row r="68" spans="1:16" ht="15">
      <c r="A68" s="172" t="s">
        <v>110</v>
      </c>
      <c r="B68" s="173"/>
      <c r="C68" s="173"/>
      <c r="D68" s="173"/>
      <c r="E68" s="173"/>
      <c r="F68" s="173"/>
      <c r="G68" s="174"/>
      <c r="H68" s="173"/>
      <c r="I68" s="173"/>
      <c r="J68" s="173"/>
      <c r="K68" s="173"/>
      <c r="L68" s="175"/>
      <c r="M68" s="17"/>
      <c r="N68" s="608">
        <f>E69</f>
        <v>1355467.7185500001</v>
      </c>
      <c r="O68" s="608">
        <f>'RY Pro Forma Gs'!E70</f>
        <v>654456.24772499979</v>
      </c>
      <c r="P68" s="608">
        <f>SUM(N68:O68)</f>
        <v>2009923.966275</v>
      </c>
    </row>
    <row r="69" spans="1:16">
      <c r="A69" s="176" t="s">
        <v>139</v>
      </c>
      <c r="B69" s="178"/>
      <c r="C69" s="177"/>
      <c r="D69" s="178">
        <f>SUM(D31:D42)</f>
        <v>6834843.2838400016</v>
      </c>
      <c r="E69" s="178">
        <f>SUM(E31:E42)</f>
        <v>1355467.7185500001</v>
      </c>
      <c r="F69" s="177"/>
      <c r="G69" s="179"/>
      <c r="H69" s="177"/>
      <c r="I69" s="177"/>
      <c r="J69" s="177"/>
      <c r="K69" s="177"/>
      <c r="L69" s="180">
        <f>SUM(L31:L42)</f>
        <v>1150668.8687108988</v>
      </c>
      <c r="M69" s="17"/>
      <c r="N69" s="16"/>
      <c r="O69" s="16"/>
    </row>
    <row r="70" spans="1:16">
      <c r="A70" s="181" t="s">
        <v>140</v>
      </c>
      <c r="B70" s="183">
        <f>(B30+B42+SUM(B31:B41)*2)/24</f>
        <v>24644867.610000003</v>
      </c>
      <c r="C70" s="182">
        <f>(C30+C42+SUM(C31:C41)*2)/24</f>
        <v>24644867.610000003</v>
      </c>
      <c r="D70" s="183"/>
      <c r="E70" s="184"/>
      <c r="F70" s="182">
        <f>(F30+F42+SUM(F31:F41)*2)/24</f>
        <v>-11325685.826106668</v>
      </c>
      <c r="G70" s="182">
        <f>(G30+G42+SUM(G31:G41)*2)/24</f>
        <v>-2140347.6892875</v>
      </c>
      <c r="H70" s="182">
        <f>(H30+H42+SUM(H31:H41)*2)/24</f>
        <v>13319181.783893334</v>
      </c>
      <c r="I70" s="182">
        <f>(I30+I42+SUM(I31:I41)*2)/24</f>
        <v>22504519.920712501</v>
      </c>
      <c r="J70" s="184"/>
      <c r="K70" s="182">
        <f>(K30+K42+SUM(K31:K41)*2)/24</f>
        <v>-1928921.0087320248</v>
      </c>
      <c r="L70" s="185"/>
      <c r="M70" s="17"/>
      <c r="N70" s="16"/>
    </row>
    <row r="71" spans="1:16">
      <c r="A71" s="17"/>
      <c r="B71" s="186"/>
      <c r="C71" s="17"/>
      <c r="D71" s="186"/>
      <c r="E71" s="17"/>
      <c r="F71" s="17"/>
      <c r="G71" s="17"/>
      <c r="H71" s="17"/>
      <c r="I71" s="17"/>
      <c r="J71" s="17"/>
      <c r="K71" s="17"/>
      <c r="L71" s="17"/>
      <c r="M71" s="17"/>
    </row>
    <row r="72" spans="1:1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</sheetData>
  <pageMargins left="0.25" right="0.25" top="0.25" bottom="0.25" header="0.3" footer="0.3"/>
  <pageSetup scale="61" fitToWidth="0" fitToHeight="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pane xSplit="1" ySplit="13" topLeftCell="B43" activePane="bottomRight" state="frozen"/>
      <selection pane="topRight" activeCell="B1" sqref="B1"/>
      <selection pane="bottomLeft" activeCell="A14" sqref="A14"/>
      <selection pane="bottomRight" activeCell="E18" sqref="E18"/>
    </sheetView>
  </sheetViews>
  <sheetFormatPr defaultColWidth="8.85546875" defaultRowHeight="12.75" outlineLevelRow="1"/>
  <cols>
    <col min="1" max="1" width="24.42578125" style="15" customWidth="1"/>
    <col min="2" max="2" width="12.140625" style="15" bestFit="1" customWidth="1"/>
    <col min="3" max="3" width="15.140625" style="15" bestFit="1" customWidth="1"/>
    <col min="4" max="4" width="11.85546875" style="15" bestFit="1" customWidth="1"/>
    <col min="5" max="5" width="13.42578125" style="15" bestFit="1" customWidth="1"/>
    <col min="6" max="6" width="12.140625" style="15" bestFit="1" customWidth="1"/>
    <col min="7" max="7" width="14.5703125" style="15" bestFit="1" customWidth="1"/>
    <col min="8" max="8" width="12.5703125" style="15" bestFit="1" customWidth="1"/>
    <col min="9" max="9" width="12.42578125" style="15" bestFit="1" customWidth="1"/>
    <col min="10" max="10" width="11.5703125" style="15" bestFit="1" customWidth="1"/>
    <col min="11" max="11" width="11.140625" style="15" bestFit="1" customWidth="1"/>
    <col min="12" max="12" width="13.140625" style="15" bestFit="1" customWidth="1"/>
    <col min="13" max="13" width="7.42578125" style="15" bestFit="1" customWidth="1"/>
    <col min="14" max="14" width="12.85546875" style="15" bestFit="1" customWidth="1"/>
    <col min="15" max="15" width="8.85546875" style="15"/>
    <col min="16" max="16" width="9.42578125" style="15" bestFit="1" customWidth="1"/>
    <col min="17" max="16384" width="8.85546875" style="15"/>
  </cols>
  <sheetData>
    <row r="1" spans="1:16" s="17" customFormat="1">
      <c r="A1" s="71" t="s">
        <v>532</v>
      </c>
      <c r="B1" s="65"/>
      <c r="C1" s="65"/>
      <c r="D1" s="65"/>
      <c r="E1" s="65"/>
      <c r="J1" s="65"/>
      <c r="K1" s="65"/>
      <c r="L1" s="67"/>
      <c r="M1" s="62"/>
      <c r="N1" s="67"/>
      <c r="O1" s="60"/>
      <c r="P1" s="60"/>
    </row>
    <row r="2" spans="1:16" s="17" customFormat="1" ht="9" customHeight="1">
      <c r="A2" s="71"/>
      <c r="B2" s="60"/>
      <c r="C2" s="70"/>
      <c r="D2" s="69"/>
      <c r="E2" s="60"/>
      <c r="F2" s="65"/>
      <c r="G2" s="61"/>
      <c r="H2" s="68"/>
      <c r="I2" s="65"/>
      <c r="J2" s="65"/>
      <c r="K2" s="65"/>
      <c r="L2" s="63"/>
      <c r="M2" s="62"/>
      <c r="N2" s="67"/>
      <c r="O2" s="60"/>
      <c r="P2" s="60"/>
    </row>
    <row r="3" spans="1:16" s="17" customFormat="1" ht="15">
      <c r="A3" s="576" t="s">
        <v>521</v>
      </c>
      <c r="B3" s="60"/>
      <c r="C3" s="577" t="s">
        <v>533</v>
      </c>
      <c r="D3" s="578"/>
      <c r="E3" s="578"/>
      <c r="F3" s="580"/>
      <c r="G3" s="581"/>
      <c r="H3" s="582"/>
      <c r="I3" s="582"/>
      <c r="J3" s="450"/>
      <c r="K3" s="64"/>
      <c r="L3" s="63"/>
      <c r="M3" s="62"/>
      <c r="N3" s="61"/>
      <c r="O3" s="60"/>
      <c r="P3" s="60"/>
    </row>
    <row r="4" spans="1:16" s="17" customFormat="1" ht="6.6" customHeight="1">
      <c r="A4" s="1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s="17" customFormat="1">
      <c r="A5" s="59" t="s">
        <v>531</v>
      </c>
      <c r="B5" s="58">
        <v>2019</v>
      </c>
      <c r="C5" s="58">
        <f>+B5+1</f>
        <v>2020</v>
      </c>
      <c r="D5" s="58">
        <f t="shared" ref="D5:E5" si="0">+C5+1</f>
        <v>2021</v>
      </c>
      <c r="E5" s="58">
        <f t="shared" si="0"/>
        <v>2022</v>
      </c>
      <c r="F5" s="58">
        <f>+E5+1</f>
        <v>2023</v>
      </c>
      <c r="G5" s="58">
        <f t="shared" ref="G5" si="1">+F5+1</f>
        <v>2024</v>
      </c>
      <c r="H5" s="58" t="s">
        <v>44</v>
      </c>
      <c r="I5" s="58"/>
      <c r="J5" s="58"/>
      <c r="K5" s="58"/>
      <c r="L5" s="58"/>
    </row>
    <row r="6" spans="1:16" s="17" customFormat="1">
      <c r="A6" s="57" t="s">
        <v>43</v>
      </c>
      <c r="B6" s="56">
        <v>0.2</v>
      </c>
      <c r="C6" s="56">
        <v>0.32</v>
      </c>
      <c r="D6" s="56">
        <v>0.192</v>
      </c>
      <c r="E6" s="56">
        <v>0.1152</v>
      </c>
      <c r="F6" s="56">
        <v>0.1152</v>
      </c>
      <c r="G6" s="56">
        <v>5.7599999999999998E-2</v>
      </c>
      <c r="H6" s="56">
        <f>B6+C6+D6+E6+F6+G6</f>
        <v>0.99999999999999989</v>
      </c>
      <c r="I6" s="56"/>
      <c r="J6" s="56"/>
      <c r="K6" s="56"/>
      <c r="L6" s="56"/>
    </row>
    <row r="7" spans="1:16" s="17" customFormat="1" ht="7.35" customHeight="1" thickBot="1">
      <c r="A7" s="54"/>
      <c r="B7" s="53"/>
      <c r="C7" s="53"/>
      <c r="D7" s="53"/>
      <c r="E7" s="53"/>
      <c r="F7" s="53"/>
      <c r="G7" s="53"/>
      <c r="H7" s="52"/>
      <c r="I7" s="52"/>
      <c r="J7" s="52"/>
    </row>
    <row r="8" spans="1:16" ht="13.5" thickBot="1">
      <c r="A8" s="51" t="s">
        <v>0</v>
      </c>
      <c r="B8" s="50" t="s">
        <v>42</v>
      </c>
      <c r="C8" s="49"/>
      <c r="D8" s="50" t="s">
        <v>1</v>
      </c>
      <c r="E8" s="609"/>
      <c r="F8" s="50" t="s">
        <v>2</v>
      </c>
      <c r="G8" s="49"/>
      <c r="H8" s="50" t="s">
        <v>41</v>
      </c>
      <c r="I8" s="49"/>
      <c r="J8" s="48" t="s">
        <v>39</v>
      </c>
      <c r="K8" s="48" t="s">
        <v>38</v>
      </c>
      <c r="L8" s="48" t="s">
        <v>40</v>
      </c>
    </row>
    <row r="9" spans="1:16" ht="14.25" thickTop="1" thickBot="1">
      <c r="A9" s="47"/>
      <c r="B9" s="46"/>
      <c r="C9" s="44"/>
      <c r="D9" s="46" t="s">
        <v>524</v>
      </c>
      <c r="E9" s="590">
        <v>5.2499999999999998E-2</v>
      </c>
      <c r="F9" s="45"/>
      <c r="G9" s="44"/>
      <c r="H9" s="39"/>
      <c r="I9" s="38"/>
      <c r="J9" s="35"/>
      <c r="K9" s="35"/>
      <c r="L9" s="35" t="s">
        <v>37</v>
      </c>
    </row>
    <row r="10" spans="1:16" ht="13.5" thickBot="1">
      <c r="A10" s="47"/>
      <c r="B10" s="46"/>
      <c r="C10" s="44"/>
      <c r="D10" s="46" t="s">
        <v>525</v>
      </c>
      <c r="E10" s="592"/>
      <c r="F10" s="45"/>
      <c r="G10" s="44"/>
      <c r="H10" s="39"/>
      <c r="I10" s="38"/>
      <c r="J10" s="35"/>
      <c r="K10" s="43" t="s">
        <v>526</v>
      </c>
      <c r="L10" s="35"/>
    </row>
    <row r="11" spans="1:16">
      <c r="A11" s="42"/>
      <c r="B11" s="40" t="s">
        <v>33</v>
      </c>
      <c r="C11" s="41" t="s">
        <v>34</v>
      </c>
      <c r="D11" s="40" t="s">
        <v>36</v>
      </c>
      <c r="E11" s="41" t="s">
        <v>35</v>
      </c>
      <c r="F11" s="39" t="s">
        <v>33</v>
      </c>
      <c r="G11" s="38" t="s">
        <v>34</v>
      </c>
      <c r="H11" s="39" t="s">
        <v>33</v>
      </c>
      <c r="I11" s="38" t="s">
        <v>32</v>
      </c>
      <c r="J11" s="37" t="s">
        <v>31</v>
      </c>
      <c r="K11" s="36">
        <v>0.21</v>
      </c>
      <c r="L11" s="35" t="s">
        <v>30</v>
      </c>
    </row>
    <row r="12" spans="1:16">
      <c r="A12" s="42"/>
      <c r="B12" s="40"/>
      <c r="C12" s="41"/>
      <c r="D12" s="40" t="s">
        <v>29</v>
      </c>
      <c r="E12" s="38" t="s">
        <v>28</v>
      </c>
      <c r="F12" s="39" t="s">
        <v>27</v>
      </c>
      <c r="G12" s="38" t="s">
        <v>26</v>
      </c>
      <c r="H12" s="39"/>
      <c r="I12" s="38"/>
      <c r="J12" s="37"/>
      <c r="K12" s="36" t="s">
        <v>25</v>
      </c>
      <c r="L12" s="35" t="s">
        <v>24</v>
      </c>
    </row>
    <row r="13" spans="1:16">
      <c r="A13" s="34"/>
      <c r="B13" s="33" t="s">
        <v>3</v>
      </c>
      <c r="C13" s="32" t="s">
        <v>4</v>
      </c>
      <c r="D13" s="33"/>
      <c r="E13" s="32" t="s">
        <v>23</v>
      </c>
      <c r="F13" s="31" t="s">
        <v>22</v>
      </c>
      <c r="G13" s="30" t="s">
        <v>21</v>
      </c>
      <c r="H13" s="31" t="s">
        <v>20</v>
      </c>
      <c r="I13" s="30" t="s">
        <v>19</v>
      </c>
      <c r="J13" s="29" t="s">
        <v>18</v>
      </c>
      <c r="K13" s="28">
        <v>0.21</v>
      </c>
      <c r="L13" s="27" t="s">
        <v>17</v>
      </c>
    </row>
    <row r="14" spans="1:16" outlineLevel="1">
      <c r="A14" s="573">
        <v>43465</v>
      </c>
      <c r="B14" s="610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</row>
    <row r="15" spans="1:16" ht="15">
      <c r="A15" s="573">
        <v>43496</v>
      </c>
      <c r="B15" s="611">
        <f t="shared" ref="B15:B20" si="2">C15</f>
        <v>1528921.4200000002</v>
      </c>
      <c r="C15" s="612">
        <v>1528921.4200000002</v>
      </c>
      <c r="D15" s="21">
        <f>+C26*$B$6/12</f>
        <v>207763.88816666664</v>
      </c>
      <c r="E15" s="22">
        <f>+C15*$E$9/12</f>
        <v>6689.0312125000009</v>
      </c>
      <c r="F15" s="21">
        <f>-D15+F14</f>
        <v>-207763.88816666664</v>
      </c>
      <c r="G15" s="21">
        <f>+G14-E15</f>
        <v>-6689.0312125000009</v>
      </c>
      <c r="H15" s="21">
        <f>B15+F15</f>
        <v>1321157.5318333334</v>
      </c>
      <c r="I15" s="21">
        <f t="shared" ref="I15:I19" si="3">C15+G15</f>
        <v>1522232.3887875001</v>
      </c>
      <c r="J15" s="21">
        <f t="shared" ref="J15:J56" si="4">I15-H15</f>
        <v>201074.85695416667</v>
      </c>
      <c r="K15" s="21">
        <f t="shared" ref="K15:K68" si="5">-J15*$K$11</f>
        <v>-42225.719960374998</v>
      </c>
      <c r="L15" s="20">
        <f t="shared" ref="L15:L68" si="6">-K15+K14</f>
        <v>42225.719960374998</v>
      </c>
      <c r="N15" s="26"/>
      <c r="O15"/>
    </row>
    <row r="16" spans="1:16">
      <c r="A16" s="573">
        <v>43524</v>
      </c>
      <c r="B16" s="611">
        <f t="shared" si="2"/>
        <v>2031410.7600000005</v>
      </c>
      <c r="C16" s="613">
        <v>2031410.7600000005</v>
      </c>
      <c r="D16" s="21">
        <f t="shared" ref="D16:D24" si="7">+C27*$B$6/12</f>
        <v>207763.88816666664</v>
      </c>
      <c r="E16" s="22">
        <f t="shared" ref="E16:E50" si="8">+C16*$E$9/12</f>
        <v>8887.4220750000022</v>
      </c>
      <c r="F16" s="21">
        <f t="shared" ref="F16:F68" si="9">-D16+F15</f>
        <v>-415527.77633333328</v>
      </c>
      <c r="G16" s="21">
        <f t="shared" ref="G16:G68" si="10">+G15-E16</f>
        <v>-15576.453287500004</v>
      </c>
      <c r="H16" s="21">
        <f t="shared" ref="H16:H18" si="11">B16+F16</f>
        <v>1615882.9836666672</v>
      </c>
      <c r="I16" s="21">
        <f t="shared" si="3"/>
        <v>2015834.3067125005</v>
      </c>
      <c r="J16" s="21">
        <f t="shared" si="4"/>
        <v>399951.32304583327</v>
      </c>
      <c r="K16" s="21">
        <f t="shared" si="5"/>
        <v>-83989.777839624978</v>
      </c>
      <c r="L16" s="20">
        <f t="shared" si="6"/>
        <v>41764.05787924998</v>
      </c>
    </row>
    <row r="17" spans="1:15">
      <c r="A17" s="573">
        <v>43555</v>
      </c>
      <c r="B17" s="611">
        <f t="shared" si="2"/>
        <v>5834911.21</v>
      </c>
      <c r="C17" s="612">
        <v>5834911.21</v>
      </c>
      <c r="D17" s="21">
        <f t="shared" si="7"/>
        <v>207763.88816666664</v>
      </c>
      <c r="E17" s="22">
        <f t="shared" si="8"/>
        <v>25527.736543749998</v>
      </c>
      <c r="F17" s="21">
        <f t="shared" si="9"/>
        <v>-623291.66449999996</v>
      </c>
      <c r="G17" s="21">
        <f t="shared" si="10"/>
        <v>-41104.189831249998</v>
      </c>
      <c r="H17" s="21">
        <f t="shared" si="11"/>
        <v>5211619.5455</v>
      </c>
      <c r="I17" s="21">
        <f t="shared" si="3"/>
        <v>5793807.0201687496</v>
      </c>
      <c r="J17" s="21">
        <f t="shared" si="4"/>
        <v>582187.47466874961</v>
      </c>
      <c r="K17" s="21">
        <f t="shared" si="5"/>
        <v>-122259.36968043742</v>
      </c>
      <c r="L17" s="20">
        <f t="shared" si="6"/>
        <v>38269.591840812442</v>
      </c>
    </row>
    <row r="18" spans="1:15" s="18" customFormat="1">
      <c r="A18" s="573">
        <v>43585</v>
      </c>
      <c r="B18" s="611">
        <f t="shared" si="2"/>
        <v>5834911.21</v>
      </c>
      <c r="C18" s="614">
        <v>5834911.21</v>
      </c>
      <c r="D18" s="21">
        <f t="shared" si="7"/>
        <v>207763.88816666664</v>
      </c>
      <c r="E18" s="22">
        <f t="shared" si="8"/>
        <v>25527.736543749998</v>
      </c>
      <c r="F18" s="21">
        <f t="shared" si="9"/>
        <v>-831055.55266666657</v>
      </c>
      <c r="G18" s="21">
        <f t="shared" si="10"/>
        <v>-66631.926374999995</v>
      </c>
      <c r="H18" s="21">
        <f t="shared" si="11"/>
        <v>5003855.657333333</v>
      </c>
      <c r="I18" s="21">
        <f t="shared" si="3"/>
        <v>5768279.2836250002</v>
      </c>
      <c r="J18" s="21">
        <f t="shared" si="4"/>
        <v>764423.62629166711</v>
      </c>
      <c r="K18" s="21">
        <f t="shared" si="5"/>
        <v>-160528.96152125008</v>
      </c>
      <c r="L18" s="20">
        <f t="shared" si="6"/>
        <v>38269.59184081266</v>
      </c>
      <c r="N18" s="15"/>
      <c r="O18" s="15"/>
    </row>
    <row r="19" spans="1:15" s="18" customFormat="1">
      <c r="A19" s="573">
        <v>43616</v>
      </c>
      <c r="B19" s="21">
        <f t="shared" si="2"/>
        <v>5834911.21</v>
      </c>
      <c r="C19" s="614">
        <v>5834911.21</v>
      </c>
      <c r="D19" s="21">
        <f t="shared" si="7"/>
        <v>207763.88816666664</v>
      </c>
      <c r="E19" s="22">
        <f t="shared" si="8"/>
        <v>25527.736543749998</v>
      </c>
      <c r="F19" s="21">
        <f t="shared" si="9"/>
        <v>-1038819.4408333332</v>
      </c>
      <c r="G19" s="21">
        <f t="shared" si="10"/>
        <v>-92159.662918749993</v>
      </c>
      <c r="H19" s="21">
        <f>B19+F19</f>
        <v>4796091.769166667</v>
      </c>
      <c r="I19" s="21">
        <f t="shared" si="3"/>
        <v>5742751.5470812498</v>
      </c>
      <c r="J19" s="21">
        <f t="shared" si="4"/>
        <v>946659.77791458275</v>
      </c>
      <c r="K19" s="21">
        <f t="shared" si="5"/>
        <v>-198798.55336206238</v>
      </c>
      <c r="L19" s="20">
        <f t="shared" si="6"/>
        <v>38269.591840812296</v>
      </c>
      <c r="M19" s="24"/>
      <c r="N19" s="15"/>
      <c r="O19" s="15"/>
    </row>
    <row r="20" spans="1:15" s="18" customFormat="1">
      <c r="A20" s="573">
        <v>43646</v>
      </c>
      <c r="B20" s="21">
        <f t="shared" si="2"/>
        <v>12465833.289999999</v>
      </c>
      <c r="C20" s="614">
        <v>12465833.289999999</v>
      </c>
      <c r="D20" s="21">
        <f t="shared" si="7"/>
        <v>207763.88816666664</v>
      </c>
      <c r="E20" s="22">
        <f t="shared" si="8"/>
        <v>54538.020643749995</v>
      </c>
      <c r="F20" s="21">
        <f t="shared" si="9"/>
        <v>-1246583.3289999999</v>
      </c>
      <c r="G20" s="21">
        <f t="shared" si="10"/>
        <v>-146697.68356249999</v>
      </c>
      <c r="H20" s="21">
        <f t="shared" ref="H20:I59" si="12">B20+F20</f>
        <v>11219249.960999999</v>
      </c>
      <c r="I20" s="21">
        <f t="shared" si="12"/>
        <v>12319135.606437499</v>
      </c>
      <c r="J20" s="21">
        <f t="shared" si="4"/>
        <v>1099885.6454374995</v>
      </c>
      <c r="K20" s="21">
        <f t="shared" si="5"/>
        <v>-230975.98554187489</v>
      </c>
      <c r="L20" s="20">
        <f t="shared" si="6"/>
        <v>32177.432179812517</v>
      </c>
      <c r="M20" s="19"/>
      <c r="N20" s="15"/>
      <c r="O20" s="15"/>
    </row>
    <row r="21" spans="1:15" s="18" customFormat="1">
      <c r="A21" s="573">
        <v>43677</v>
      </c>
      <c r="B21" s="615">
        <f>+C21</f>
        <v>12465833.289999999</v>
      </c>
      <c r="C21" s="25">
        <f t="shared" ref="C21:C68" si="13">+C20</f>
        <v>12465833.289999999</v>
      </c>
      <c r="D21" s="21">
        <f t="shared" si="7"/>
        <v>207763.88816666664</v>
      </c>
      <c r="E21" s="22">
        <f t="shared" si="8"/>
        <v>54538.020643749995</v>
      </c>
      <c r="F21" s="21">
        <f t="shared" si="9"/>
        <v>-1454347.2171666666</v>
      </c>
      <c r="G21" s="21">
        <f t="shared" si="10"/>
        <v>-201235.70420625</v>
      </c>
      <c r="H21" s="21">
        <f t="shared" si="12"/>
        <v>11011486.072833333</v>
      </c>
      <c r="I21" s="21">
        <f t="shared" si="12"/>
        <v>12264597.585793748</v>
      </c>
      <c r="J21" s="21">
        <f t="shared" si="4"/>
        <v>1253111.5129604153</v>
      </c>
      <c r="K21" s="21">
        <f t="shared" si="5"/>
        <v>-263153.41772168723</v>
      </c>
      <c r="L21" s="20">
        <f t="shared" si="6"/>
        <v>32177.432179812342</v>
      </c>
      <c r="M21" s="19"/>
      <c r="N21" s="15"/>
      <c r="O21" s="15"/>
    </row>
    <row r="22" spans="1:15" s="18" customFormat="1">
      <c r="A22" s="573">
        <v>43708</v>
      </c>
      <c r="B22" s="615">
        <f t="shared" ref="B22:B68" si="14">B21</f>
        <v>12465833.289999999</v>
      </c>
      <c r="C22" s="25">
        <f t="shared" si="13"/>
        <v>12465833.289999999</v>
      </c>
      <c r="D22" s="21">
        <f t="shared" si="7"/>
        <v>207763.88816666664</v>
      </c>
      <c r="E22" s="22">
        <f t="shared" si="8"/>
        <v>54538.020643749995</v>
      </c>
      <c r="F22" s="21">
        <f t="shared" si="9"/>
        <v>-1662111.1053333334</v>
      </c>
      <c r="G22" s="21">
        <f t="shared" si="10"/>
        <v>-255773.72485</v>
      </c>
      <c r="H22" s="21">
        <f t="shared" si="12"/>
        <v>10803722.184666665</v>
      </c>
      <c r="I22" s="21">
        <f t="shared" si="12"/>
        <v>12210059.565149998</v>
      </c>
      <c r="J22" s="21">
        <f t="shared" si="4"/>
        <v>1406337.380483333</v>
      </c>
      <c r="K22" s="21">
        <f t="shared" si="5"/>
        <v>-295330.84990149993</v>
      </c>
      <c r="L22" s="20">
        <f t="shared" si="6"/>
        <v>32177.432179812691</v>
      </c>
      <c r="M22" s="19"/>
      <c r="N22" s="23"/>
      <c r="O22" s="15"/>
    </row>
    <row r="23" spans="1:15" s="18" customFormat="1">
      <c r="A23" s="573">
        <v>43738</v>
      </c>
      <c r="B23" s="21">
        <f t="shared" si="14"/>
        <v>12465833.289999999</v>
      </c>
      <c r="C23" s="25">
        <f t="shared" si="13"/>
        <v>12465833.289999999</v>
      </c>
      <c r="D23" s="21">
        <f t="shared" si="7"/>
        <v>207763.88816666664</v>
      </c>
      <c r="E23" s="22">
        <f t="shared" si="8"/>
        <v>54538.020643749995</v>
      </c>
      <c r="F23" s="21">
        <f t="shared" si="9"/>
        <v>-1869874.9935000001</v>
      </c>
      <c r="G23" s="21">
        <f t="shared" si="10"/>
        <v>-310311.74549374997</v>
      </c>
      <c r="H23" s="21">
        <f t="shared" si="12"/>
        <v>10595958.296499999</v>
      </c>
      <c r="I23" s="21">
        <f>C23+G23</f>
        <v>12155521.54450625</v>
      </c>
      <c r="J23" s="21">
        <f t="shared" si="4"/>
        <v>1559563.2480062507</v>
      </c>
      <c r="K23" s="21">
        <f t="shared" si="5"/>
        <v>-327508.28208131262</v>
      </c>
      <c r="L23" s="20">
        <f t="shared" si="6"/>
        <v>32177.432179812691</v>
      </c>
      <c r="M23" s="19"/>
      <c r="N23" s="15"/>
      <c r="O23" s="15"/>
    </row>
    <row r="24" spans="1:15" s="18" customFormat="1">
      <c r="A24" s="573">
        <v>43769</v>
      </c>
      <c r="B24" s="21">
        <f t="shared" si="14"/>
        <v>12465833.289999999</v>
      </c>
      <c r="C24" s="25">
        <f t="shared" si="13"/>
        <v>12465833.289999999</v>
      </c>
      <c r="D24" s="21">
        <f t="shared" si="7"/>
        <v>207763.88816666664</v>
      </c>
      <c r="E24" s="22">
        <f t="shared" si="8"/>
        <v>54538.020643749995</v>
      </c>
      <c r="F24" s="21">
        <f t="shared" si="9"/>
        <v>-2077638.8816666668</v>
      </c>
      <c r="G24" s="21">
        <f t="shared" si="10"/>
        <v>-364849.76613749994</v>
      </c>
      <c r="H24" s="21">
        <f t="shared" si="12"/>
        <v>10388194.408333331</v>
      </c>
      <c r="I24" s="21">
        <f t="shared" si="12"/>
        <v>12100983.5238625</v>
      </c>
      <c r="J24" s="21">
        <f t="shared" si="4"/>
        <v>1712789.1155291684</v>
      </c>
      <c r="K24" s="21">
        <f t="shared" si="5"/>
        <v>-359685.71426112537</v>
      </c>
      <c r="L24" s="20">
        <f t="shared" si="6"/>
        <v>32177.432179812749</v>
      </c>
      <c r="M24" s="19"/>
      <c r="N24" s="15"/>
      <c r="O24" s="15"/>
    </row>
    <row r="25" spans="1:15" s="18" customFormat="1">
      <c r="A25" s="573">
        <v>43799</v>
      </c>
      <c r="B25" s="21">
        <f t="shared" si="14"/>
        <v>12465833.289999999</v>
      </c>
      <c r="C25" s="25">
        <f t="shared" si="13"/>
        <v>12465833.289999999</v>
      </c>
      <c r="D25" s="21">
        <f t="shared" ref="D25:D26" si="15">+B25*$B$6/12</f>
        <v>207763.88816666664</v>
      </c>
      <c r="E25" s="22">
        <f t="shared" si="8"/>
        <v>54538.020643749995</v>
      </c>
      <c r="F25" s="21">
        <f t="shared" si="9"/>
        <v>-2285402.7698333333</v>
      </c>
      <c r="G25" s="21">
        <f t="shared" si="10"/>
        <v>-419387.78678124992</v>
      </c>
      <c r="H25" s="21">
        <f t="shared" si="12"/>
        <v>10180430.520166665</v>
      </c>
      <c r="I25" s="21">
        <f t="shared" si="12"/>
        <v>12046445.50321875</v>
      </c>
      <c r="J25" s="21">
        <f t="shared" si="4"/>
        <v>1866014.9830520842</v>
      </c>
      <c r="K25" s="21">
        <f t="shared" si="5"/>
        <v>-391863.14644093765</v>
      </c>
      <c r="L25" s="20">
        <f t="shared" si="6"/>
        <v>32177.432179812284</v>
      </c>
      <c r="M25" s="19"/>
      <c r="N25" s="15"/>
      <c r="O25" s="15"/>
    </row>
    <row r="26" spans="1:15" s="18" customFormat="1">
      <c r="A26" s="573">
        <v>43830</v>
      </c>
      <c r="B26" s="21">
        <f t="shared" si="14"/>
        <v>12465833.289999999</v>
      </c>
      <c r="C26" s="25">
        <f t="shared" si="13"/>
        <v>12465833.289999999</v>
      </c>
      <c r="D26" s="21">
        <f t="shared" si="15"/>
        <v>207763.88816666664</v>
      </c>
      <c r="E26" s="22">
        <f t="shared" si="8"/>
        <v>54538.020643749995</v>
      </c>
      <c r="F26" s="21">
        <f t="shared" si="9"/>
        <v>-2493166.6579999998</v>
      </c>
      <c r="G26" s="21">
        <f t="shared" si="10"/>
        <v>-473925.80742499989</v>
      </c>
      <c r="H26" s="21">
        <f t="shared" si="12"/>
        <v>9972666.6319999993</v>
      </c>
      <c r="I26" s="21">
        <f t="shared" si="12"/>
        <v>11991907.482574999</v>
      </c>
      <c r="J26" s="21">
        <f t="shared" si="4"/>
        <v>2019240.850575</v>
      </c>
      <c r="K26" s="21">
        <f t="shared" si="5"/>
        <v>-424040.57862074999</v>
      </c>
      <c r="L26" s="20">
        <f t="shared" si="6"/>
        <v>32177.432179812342</v>
      </c>
      <c r="M26" s="19"/>
      <c r="N26" s="15"/>
      <c r="O26" s="15"/>
    </row>
    <row r="27" spans="1:15" s="18" customFormat="1">
      <c r="A27" s="573">
        <v>43861</v>
      </c>
      <c r="B27" s="21">
        <f t="shared" si="14"/>
        <v>12465833.289999999</v>
      </c>
      <c r="C27" s="25">
        <f t="shared" si="13"/>
        <v>12465833.289999999</v>
      </c>
      <c r="D27" s="21">
        <f t="shared" ref="D27:D38" si="16">B27*$C$6/12</f>
        <v>332422.22106666665</v>
      </c>
      <c r="E27" s="22">
        <f t="shared" si="8"/>
        <v>54538.020643749995</v>
      </c>
      <c r="F27" s="21">
        <f t="shared" si="9"/>
        <v>-2825588.8790666666</v>
      </c>
      <c r="G27" s="21">
        <f t="shared" si="10"/>
        <v>-528463.82806874986</v>
      </c>
      <c r="H27" s="21">
        <f t="shared" si="12"/>
        <v>9640244.4109333325</v>
      </c>
      <c r="I27" s="21">
        <f t="shared" si="12"/>
        <v>11937369.461931249</v>
      </c>
      <c r="J27" s="21">
        <f t="shared" si="4"/>
        <v>2297125.0509979166</v>
      </c>
      <c r="K27" s="21">
        <f t="shared" si="5"/>
        <v>-482396.26070956246</v>
      </c>
      <c r="L27" s="20">
        <f t="shared" si="6"/>
        <v>58355.682088812464</v>
      </c>
      <c r="M27" s="19"/>
    </row>
    <row r="28" spans="1:15" s="18" customFormat="1">
      <c r="A28" s="573">
        <v>43890</v>
      </c>
      <c r="B28" s="21">
        <f t="shared" si="14"/>
        <v>12465833.289999999</v>
      </c>
      <c r="C28" s="25">
        <f t="shared" si="13"/>
        <v>12465833.289999999</v>
      </c>
      <c r="D28" s="21">
        <f t="shared" si="16"/>
        <v>332422.22106666665</v>
      </c>
      <c r="E28" s="22">
        <f t="shared" si="8"/>
        <v>54538.020643749995</v>
      </c>
      <c r="F28" s="21">
        <f t="shared" si="9"/>
        <v>-3158011.1001333334</v>
      </c>
      <c r="G28" s="21">
        <f t="shared" si="10"/>
        <v>-583001.84871249984</v>
      </c>
      <c r="H28" s="21">
        <f t="shared" si="12"/>
        <v>9307822.1898666658</v>
      </c>
      <c r="I28" s="21">
        <f t="shared" si="12"/>
        <v>11882831.441287499</v>
      </c>
      <c r="J28" s="21">
        <f t="shared" si="4"/>
        <v>2575009.2514208332</v>
      </c>
      <c r="K28" s="21">
        <f t="shared" si="5"/>
        <v>-540751.94279837492</v>
      </c>
      <c r="L28" s="20">
        <f t="shared" si="6"/>
        <v>58355.682088812464</v>
      </c>
      <c r="M28" s="19"/>
      <c r="N28" s="15"/>
      <c r="O28" s="24"/>
    </row>
    <row r="29" spans="1:15" s="18" customFormat="1">
      <c r="A29" s="573">
        <v>43921</v>
      </c>
      <c r="B29" s="21">
        <f t="shared" si="14"/>
        <v>12465833.289999999</v>
      </c>
      <c r="C29" s="25">
        <f t="shared" si="13"/>
        <v>12465833.289999999</v>
      </c>
      <c r="D29" s="21">
        <f t="shared" si="16"/>
        <v>332422.22106666665</v>
      </c>
      <c r="E29" s="22">
        <f t="shared" si="8"/>
        <v>54538.020643749995</v>
      </c>
      <c r="F29" s="21">
        <f t="shared" si="9"/>
        <v>-3490433.3212000001</v>
      </c>
      <c r="G29" s="21">
        <f t="shared" si="10"/>
        <v>-637539.86935624981</v>
      </c>
      <c r="H29" s="21">
        <f t="shared" si="12"/>
        <v>8975399.968799999</v>
      </c>
      <c r="I29" s="21">
        <f t="shared" si="12"/>
        <v>11828293.420643749</v>
      </c>
      <c r="J29" s="21">
        <f t="shared" si="4"/>
        <v>2852893.4518437497</v>
      </c>
      <c r="K29" s="21">
        <f t="shared" si="5"/>
        <v>-599107.62488718738</v>
      </c>
      <c r="L29" s="20">
        <f t="shared" si="6"/>
        <v>58355.682088812464</v>
      </c>
      <c r="M29" s="19"/>
      <c r="N29" s="24"/>
      <c r="O29" s="24"/>
    </row>
    <row r="30" spans="1:15" s="18" customFormat="1">
      <c r="A30" s="573">
        <v>43951</v>
      </c>
      <c r="B30" s="21">
        <f t="shared" si="14"/>
        <v>12465833.289999999</v>
      </c>
      <c r="C30" s="25">
        <f t="shared" si="13"/>
        <v>12465833.289999999</v>
      </c>
      <c r="D30" s="21">
        <f t="shared" si="16"/>
        <v>332422.22106666665</v>
      </c>
      <c r="E30" s="22">
        <f t="shared" si="8"/>
        <v>54538.020643749995</v>
      </c>
      <c r="F30" s="21">
        <f t="shared" si="9"/>
        <v>-3822855.5422666669</v>
      </c>
      <c r="G30" s="21">
        <f t="shared" si="10"/>
        <v>-692077.88999999978</v>
      </c>
      <c r="H30" s="21">
        <f t="shared" si="12"/>
        <v>8642977.7477333322</v>
      </c>
      <c r="I30" s="21">
        <f t="shared" si="12"/>
        <v>11773755.399999999</v>
      </c>
      <c r="J30" s="21">
        <f t="shared" si="4"/>
        <v>3130777.6522666663</v>
      </c>
      <c r="K30" s="21">
        <f t="shared" si="5"/>
        <v>-657463.30697599985</v>
      </c>
      <c r="L30" s="20">
        <f t="shared" si="6"/>
        <v>58355.682088812464</v>
      </c>
      <c r="M30" s="19"/>
      <c r="N30" s="15"/>
      <c r="O30" s="24"/>
    </row>
    <row r="31" spans="1:15" s="18" customFormat="1">
      <c r="A31" s="616">
        <v>43982</v>
      </c>
      <c r="B31" s="169">
        <f t="shared" si="14"/>
        <v>12465833.289999999</v>
      </c>
      <c r="C31" s="169">
        <f t="shared" si="13"/>
        <v>12465833.289999999</v>
      </c>
      <c r="D31" s="169">
        <f t="shared" si="16"/>
        <v>332422.22106666665</v>
      </c>
      <c r="E31" s="170">
        <f t="shared" si="8"/>
        <v>54538.020643749995</v>
      </c>
      <c r="F31" s="169">
        <f t="shared" si="9"/>
        <v>-4155277.7633333337</v>
      </c>
      <c r="G31" s="169">
        <f t="shared" si="10"/>
        <v>-746615.91064374975</v>
      </c>
      <c r="H31" s="169">
        <f t="shared" si="12"/>
        <v>8310555.5266666654</v>
      </c>
      <c r="I31" s="169">
        <f t="shared" si="12"/>
        <v>11719217.37935625</v>
      </c>
      <c r="J31" s="169">
        <f t="shared" si="4"/>
        <v>3408661.8526895847</v>
      </c>
      <c r="K31" s="169">
        <f t="shared" si="5"/>
        <v>-715818.98906481278</v>
      </c>
      <c r="L31" s="171">
        <f t="shared" si="6"/>
        <v>58355.68208881293</v>
      </c>
      <c r="M31" s="19"/>
      <c r="N31" s="15"/>
      <c r="O31" s="24"/>
    </row>
    <row r="32" spans="1:15" s="18" customFormat="1">
      <c r="A32" s="616">
        <v>44012</v>
      </c>
      <c r="B32" s="169">
        <f t="shared" si="14"/>
        <v>12465833.289999999</v>
      </c>
      <c r="C32" s="169">
        <f t="shared" si="13"/>
        <v>12465833.289999999</v>
      </c>
      <c r="D32" s="169">
        <f t="shared" si="16"/>
        <v>332422.22106666665</v>
      </c>
      <c r="E32" s="170">
        <f t="shared" si="8"/>
        <v>54538.020643749995</v>
      </c>
      <c r="F32" s="169">
        <f t="shared" si="9"/>
        <v>-4487699.9844000004</v>
      </c>
      <c r="G32" s="169">
        <f t="shared" si="10"/>
        <v>-801153.93128749973</v>
      </c>
      <c r="H32" s="169">
        <f t="shared" si="12"/>
        <v>7978133.3055999987</v>
      </c>
      <c r="I32" s="169">
        <f t="shared" si="12"/>
        <v>11664679.3587125</v>
      </c>
      <c r="J32" s="169">
        <f t="shared" si="4"/>
        <v>3686546.0531125013</v>
      </c>
      <c r="K32" s="169">
        <f t="shared" si="5"/>
        <v>-774174.67115362524</v>
      </c>
      <c r="L32" s="171">
        <f t="shared" si="6"/>
        <v>58355.682088812464</v>
      </c>
      <c r="M32" s="24"/>
      <c r="O32" s="24"/>
    </row>
    <row r="33" spans="1:15" s="18" customFormat="1">
      <c r="A33" s="616">
        <v>44043</v>
      </c>
      <c r="B33" s="169">
        <f t="shared" si="14"/>
        <v>12465833.289999999</v>
      </c>
      <c r="C33" s="169">
        <f t="shared" si="13"/>
        <v>12465833.289999999</v>
      </c>
      <c r="D33" s="169">
        <f t="shared" si="16"/>
        <v>332422.22106666665</v>
      </c>
      <c r="E33" s="170">
        <f t="shared" si="8"/>
        <v>54538.020643749995</v>
      </c>
      <c r="F33" s="169">
        <f t="shared" si="9"/>
        <v>-4820122.2054666672</v>
      </c>
      <c r="G33" s="169">
        <f t="shared" si="10"/>
        <v>-855691.9519312497</v>
      </c>
      <c r="H33" s="169">
        <f t="shared" si="12"/>
        <v>7645711.0845333319</v>
      </c>
      <c r="I33" s="169">
        <f t="shared" si="12"/>
        <v>11610141.33806875</v>
      </c>
      <c r="J33" s="169">
        <f t="shared" si="4"/>
        <v>3964430.2535354178</v>
      </c>
      <c r="K33" s="169">
        <f t="shared" si="5"/>
        <v>-832530.3532424377</v>
      </c>
      <c r="L33" s="171">
        <f t="shared" si="6"/>
        <v>58355.682088812464</v>
      </c>
      <c r="M33" s="24"/>
      <c r="N33" s="24"/>
      <c r="O33" s="24"/>
    </row>
    <row r="34" spans="1:15" s="18" customFormat="1">
      <c r="A34" s="616">
        <v>44074</v>
      </c>
      <c r="B34" s="617">
        <f t="shared" si="14"/>
        <v>12465833.289999999</v>
      </c>
      <c r="C34" s="169">
        <f t="shared" si="13"/>
        <v>12465833.289999999</v>
      </c>
      <c r="D34" s="169">
        <f t="shared" si="16"/>
        <v>332422.22106666665</v>
      </c>
      <c r="E34" s="170">
        <f t="shared" si="8"/>
        <v>54538.020643749995</v>
      </c>
      <c r="F34" s="169">
        <f t="shared" si="9"/>
        <v>-5152544.426533334</v>
      </c>
      <c r="G34" s="169">
        <f t="shared" si="10"/>
        <v>-910229.97257499967</v>
      </c>
      <c r="H34" s="169">
        <f t="shared" si="12"/>
        <v>7313288.8634666651</v>
      </c>
      <c r="I34" s="169">
        <f t="shared" si="12"/>
        <v>11555603.317425</v>
      </c>
      <c r="J34" s="169">
        <f t="shared" si="4"/>
        <v>4242314.4539583344</v>
      </c>
      <c r="K34" s="169">
        <f t="shared" si="5"/>
        <v>-890886.03533125017</v>
      </c>
      <c r="L34" s="171">
        <f t="shared" si="6"/>
        <v>58355.682088812464</v>
      </c>
      <c r="M34" s="24"/>
      <c r="N34" s="24"/>
      <c r="O34" s="24"/>
    </row>
    <row r="35" spans="1:15" s="18" customFormat="1">
      <c r="A35" s="616">
        <v>44104</v>
      </c>
      <c r="B35" s="169">
        <f t="shared" si="14"/>
        <v>12465833.289999999</v>
      </c>
      <c r="C35" s="169">
        <f t="shared" si="13"/>
        <v>12465833.289999999</v>
      </c>
      <c r="D35" s="169">
        <f t="shared" si="16"/>
        <v>332422.22106666665</v>
      </c>
      <c r="E35" s="170">
        <f t="shared" si="8"/>
        <v>54538.020643749995</v>
      </c>
      <c r="F35" s="169">
        <f t="shared" si="9"/>
        <v>-5484966.6476000007</v>
      </c>
      <c r="G35" s="169">
        <f t="shared" si="10"/>
        <v>-964767.99321874965</v>
      </c>
      <c r="H35" s="169">
        <f t="shared" si="12"/>
        <v>6980866.6423999984</v>
      </c>
      <c r="I35" s="169">
        <f t="shared" si="12"/>
        <v>11501065.296781249</v>
      </c>
      <c r="J35" s="169">
        <f t="shared" si="4"/>
        <v>4520198.654381251</v>
      </c>
      <c r="K35" s="169">
        <f t="shared" si="5"/>
        <v>-949241.71742006263</v>
      </c>
      <c r="L35" s="171">
        <f t="shared" si="6"/>
        <v>58355.682088812464</v>
      </c>
      <c r="M35" s="24"/>
      <c r="N35" s="24"/>
      <c r="O35" s="24"/>
    </row>
    <row r="36" spans="1:15" s="18" customFormat="1">
      <c r="A36" s="616">
        <v>44135</v>
      </c>
      <c r="B36" s="169">
        <f t="shared" si="14"/>
        <v>12465833.289999999</v>
      </c>
      <c r="C36" s="169">
        <f t="shared" si="13"/>
        <v>12465833.289999999</v>
      </c>
      <c r="D36" s="169">
        <f t="shared" si="16"/>
        <v>332422.22106666665</v>
      </c>
      <c r="E36" s="170">
        <f t="shared" si="8"/>
        <v>54538.020643749995</v>
      </c>
      <c r="F36" s="169">
        <f t="shared" si="9"/>
        <v>-5817388.8686666675</v>
      </c>
      <c r="G36" s="169">
        <f t="shared" si="10"/>
        <v>-1019306.0138624996</v>
      </c>
      <c r="H36" s="169">
        <f t="shared" si="12"/>
        <v>6648444.4213333316</v>
      </c>
      <c r="I36" s="169">
        <f t="shared" si="12"/>
        <v>11446527.276137499</v>
      </c>
      <c r="J36" s="169">
        <f t="shared" si="4"/>
        <v>4798082.8548041675</v>
      </c>
      <c r="K36" s="169">
        <f t="shared" si="5"/>
        <v>-1007597.3995088751</v>
      </c>
      <c r="L36" s="171">
        <f t="shared" si="6"/>
        <v>58355.682088812464</v>
      </c>
      <c r="M36" s="24"/>
      <c r="N36" s="24"/>
      <c r="O36" s="24"/>
    </row>
    <row r="37" spans="1:15" s="18" customFormat="1">
      <c r="A37" s="616">
        <v>44165</v>
      </c>
      <c r="B37" s="169">
        <f t="shared" si="14"/>
        <v>12465833.289999999</v>
      </c>
      <c r="C37" s="169">
        <f t="shared" si="13"/>
        <v>12465833.289999999</v>
      </c>
      <c r="D37" s="169">
        <f t="shared" si="16"/>
        <v>332422.22106666665</v>
      </c>
      <c r="E37" s="170">
        <f t="shared" si="8"/>
        <v>54538.020643749995</v>
      </c>
      <c r="F37" s="169">
        <f t="shared" si="9"/>
        <v>-6149811.0897333343</v>
      </c>
      <c r="G37" s="169">
        <f t="shared" si="10"/>
        <v>-1073844.0345062497</v>
      </c>
      <c r="H37" s="169">
        <f t="shared" si="12"/>
        <v>6316022.2002666648</v>
      </c>
      <c r="I37" s="169">
        <f t="shared" si="12"/>
        <v>11391989.255493749</v>
      </c>
      <c r="J37" s="169">
        <f t="shared" si="4"/>
        <v>5075967.0552270841</v>
      </c>
      <c r="K37" s="169">
        <f t="shared" si="5"/>
        <v>-1065953.0815976877</v>
      </c>
      <c r="L37" s="171">
        <f t="shared" si="6"/>
        <v>58355.68208881258</v>
      </c>
      <c r="M37" s="24"/>
      <c r="N37" s="24"/>
      <c r="O37" s="24"/>
    </row>
    <row r="38" spans="1:15" s="18" customFormat="1">
      <c r="A38" s="616">
        <v>44196</v>
      </c>
      <c r="B38" s="169">
        <f t="shared" si="14"/>
        <v>12465833.289999999</v>
      </c>
      <c r="C38" s="169">
        <f t="shared" si="13"/>
        <v>12465833.289999999</v>
      </c>
      <c r="D38" s="169">
        <f t="shared" si="16"/>
        <v>332422.22106666665</v>
      </c>
      <c r="E38" s="170">
        <f t="shared" si="8"/>
        <v>54538.020643749995</v>
      </c>
      <c r="F38" s="169">
        <f t="shared" si="9"/>
        <v>-6482233.310800001</v>
      </c>
      <c r="G38" s="169">
        <f t="shared" si="10"/>
        <v>-1128382.0551499997</v>
      </c>
      <c r="H38" s="169">
        <f t="shared" si="12"/>
        <v>5983599.9791999981</v>
      </c>
      <c r="I38" s="169">
        <f t="shared" si="12"/>
        <v>11337451.234849999</v>
      </c>
      <c r="J38" s="169">
        <f t="shared" si="4"/>
        <v>5353851.2556500006</v>
      </c>
      <c r="K38" s="169">
        <f t="shared" si="5"/>
        <v>-1124308.7636865</v>
      </c>
      <c r="L38" s="171">
        <f t="shared" si="6"/>
        <v>58355.682088812348</v>
      </c>
      <c r="M38" s="24"/>
      <c r="N38" s="24"/>
      <c r="O38" s="24"/>
    </row>
    <row r="39" spans="1:15" s="18" customFormat="1">
      <c r="A39" s="616">
        <v>44227</v>
      </c>
      <c r="B39" s="169">
        <f t="shared" si="14"/>
        <v>12465833.289999999</v>
      </c>
      <c r="C39" s="169">
        <f t="shared" si="13"/>
        <v>12465833.289999999</v>
      </c>
      <c r="D39" s="169">
        <f t="shared" ref="D39:D50" si="17">B39*$D$6/12</f>
        <v>199453.33264000001</v>
      </c>
      <c r="E39" s="170">
        <f t="shared" si="8"/>
        <v>54538.020643749995</v>
      </c>
      <c r="F39" s="169">
        <f t="shared" si="9"/>
        <v>-6681686.6434400007</v>
      </c>
      <c r="G39" s="169">
        <f t="shared" si="10"/>
        <v>-1182920.0757937497</v>
      </c>
      <c r="H39" s="169">
        <f t="shared" si="12"/>
        <v>5784146.6465599984</v>
      </c>
      <c r="I39" s="169">
        <f t="shared" si="12"/>
        <v>11282913.214206249</v>
      </c>
      <c r="J39" s="169">
        <f t="shared" si="4"/>
        <v>5498766.5676462501</v>
      </c>
      <c r="K39" s="169">
        <f t="shared" si="5"/>
        <v>-1154740.9792057124</v>
      </c>
      <c r="L39" s="171">
        <f t="shared" si="6"/>
        <v>30432.215519212419</v>
      </c>
      <c r="M39" s="24"/>
      <c r="N39" s="24"/>
      <c r="O39" s="24"/>
    </row>
    <row r="40" spans="1:15" s="18" customFormat="1">
      <c r="A40" s="616">
        <v>44255</v>
      </c>
      <c r="B40" s="169">
        <f t="shared" si="14"/>
        <v>12465833.289999999</v>
      </c>
      <c r="C40" s="169">
        <f t="shared" si="13"/>
        <v>12465833.289999999</v>
      </c>
      <c r="D40" s="169">
        <f t="shared" si="17"/>
        <v>199453.33264000001</v>
      </c>
      <c r="E40" s="170">
        <f t="shared" si="8"/>
        <v>54538.020643749995</v>
      </c>
      <c r="F40" s="169">
        <f t="shared" si="9"/>
        <v>-6881139.9760800004</v>
      </c>
      <c r="G40" s="169">
        <f t="shared" si="10"/>
        <v>-1237458.0964374996</v>
      </c>
      <c r="H40" s="169">
        <f t="shared" si="12"/>
        <v>5584693.3139199987</v>
      </c>
      <c r="I40" s="169">
        <f t="shared" si="12"/>
        <v>11228375.1935625</v>
      </c>
      <c r="J40" s="169">
        <f t="shared" si="4"/>
        <v>5643681.8796425015</v>
      </c>
      <c r="K40" s="169">
        <f t="shared" si="5"/>
        <v>-1185173.1947249253</v>
      </c>
      <c r="L40" s="171">
        <f t="shared" si="6"/>
        <v>30432.215519212885</v>
      </c>
      <c r="M40" s="24"/>
      <c r="N40" s="24"/>
      <c r="O40" s="24"/>
    </row>
    <row r="41" spans="1:15" s="18" customFormat="1">
      <c r="A41" s="616">
        <v>44286</v>
      </c>
      <c r="B41" s="169">
        <f t="shared" si="14"/>
        <v>12465833.289999999</v>
      </c>
      <c r="C41" s="169">
        <f t="shared" si="13"/>
        <v>12465833.289999999</v>
      </c>
      <c r="D41" s="169">
        <f t="shared" si="17"/>
        <v>199453.33264000001</v>
      </c>
      <c r="E41" s="170">
        <f t="shared" si="8"/>
        <v>54538.020643749995</v>
      </c>
      <c r="F41" s="169">
        <f t="shared" si="9"/>
        <v>-7080593.3087200001</v>
      </c>
      <c r="G41" s="169">
        <f t="shared" si="10"/>
        <v>-1291996.1170812496</v>
      </c>
      <c r="H41" s="169">
        <f t="shared" si="12"/>
        <v>5385239.981279999</v>
      </c>
      <c r="I41" s="169">
        <f t="shared" si="12"/>
        <v>11173837.17291875</v>
      </c>
      <c r="J41" s="169">
        <f t="shared" si="4"/>
        <v>5788597.191638751</v>
      </c>
      <c r="K41" s="169">
        <f t="shared" si="5"/>
        <v>-1215605.4102441377</v>
      </c>
      <c r="L41" s="171">
        <f t="shared" si="6"/>
        <v>30432.215519212419</v>
      </c>
      <c r="M41" s="24"/>
      <c r="N41" s="24"/>
      <c r="O41" s="24"/>
    </row>
    <row r="42" spans="1:15" s="18" customFormat="1">
      <c r="A42" s="616">
        <v>44316</v>
      </c>
      <c r="B42" s="169">
        <f t="shared" si="14"/>
        <v>12465833.289999999</v>
      </c>
      <c r="C42" s="169">
        <f t="shared" si="13"/>
        <v>12465833.289999999</v>
      </c>
      <c r="D42" s="169">
        <f t="shared" si="17"/>
        <v>199453.33264000001</v>
      </c>
      <c r="E42" s="170">
        <f t="shared" si="8"/>
        <v>54538.020643749995</v>
      </c>
      <c r="F42" s="169">
        <f t="shared" si="9"/>
        <v>-7280046.6413599998</v>
      </c>
      <c r="G42" s="169">
        <f t="shared" si="10"/>
        <v>-1346534.1377249996</v>
      </c>
      <c r="H42" s="169">
        <f t="shared" si="12"/>
        <v>5185786.6486399993</v>
      </c>
      <c r="I42" s="169">
        <f t="shared" si="12"/>
        <v>11119299.152275</v>
      </c>
      <c r="J42" s="169">
        <f t="shared" si="4"/>
        <v>5933512.5036350004</v>
      </c>
      <c r="K42" s="169">
        <f t="shared" si="5"/>
        <v>-1246037.6257633499</v>
      </c>
      <c r="L42" s="171">
        <f t="shared" si="6"/>
        <v>30432.215519212186</v>
      </c>
      <c r="M42" s="24"/>
      <c r="N42" s="24"/>
      <c r="O42" s="24"/>
    </row>
    <row r="43" spans="1:15" s="18" customFormat="1">
      <c r="A43" s="573">
        <v>44347</v>
      </c>
      <c r="B43" s="21">
        <f t="shared" si="14"/>
        <v>12465833.289999999</v>
      </c>
      <c r="C43" s="25">
        <f t="shared" si="13"/>
        <v>12465833.289999999</v>
      </c>
      <c r="D43" s="21">
        <f t="shared" si="17"/>
        <v>199453.33264000001</v>
      </c>
      <c r="E43" s="22">
        <f t="shared" si="8"/>
        <v>54538.020643749995</v>
      </c>
      <c r="F43" s="21">
        <f t="shared" si="9"/>
        <v>-7479499.9739999995</v>
      </c>
      <c r="G43" s="21">
        <f t="shared" si="10"/>
        <v>-1401072.1583687495</v>
      </c>
      <c r="H43" s="21">
        <f t="shared" si="12"/>
        <v>4986333.3159999996</v>
      </c>
      <c r="I43" s="21">
        <f t="shared" si="12"/>
        <v>11064761.13163125</v>
      </c>
      <c r="J43" s="21">
        <f t="shared" si="4"/>
        <v>6078427.8156312499</v>
      </c>
      <c r="K43" s="21">
        <f t="shared" si="5"/>
        <v>-1276469.8412825624</v>
      </c>
      <c r="L43" s="20">
        <f t="shared" si="6"/>
        <v>30432.215519212419</v>
      </c>
      <c r="M43" s="24"/>
      <c r="N43" s="24"/>
      <c r="O43" s="24"/>
    </row>
    <row r="44" spans="1:15" s="18" customFormat="1">
      <c r="A44" s="573">
        <v>44377</v>
      </c>
      <c r="B44" s="21">
        <f t="shared" si="14"/>
        <v>12465833.289999999</v>
      </c>
      <c r="C44" s="25">
        <f t="shared" si="13"/>
        <v>12465833.289999999</v>
      </c>
      <c r="D44" s="21">
        <f t="shared" si="17"/>
        <v>199453.33264000001</v>
      </c>
      <c r="E44" s="22">
        <f t="shared" si="8"/>
        <v>54538.020643749995</v>
      </c>
      <c r="F44" s="21">
        <f t="shared" si="9"/>
        <v>-7678953.3066399992</v>
      </c>
      <c r="G44" s="21">
        <f t="shared" si="10"/>
        <v>-1455610.1790124995</v>
      </c>
      <c r="H44" s="21">
        <f t="shared" si="12"/>
        <v>4786879.98336</v>
      </c>
      <c r="I44" s="21">
        <f t="shared" si="12"/>
        <v>11010223.110987499</v>
      </c>
      <c r="J44" s="21">
        <f t="shared" si="4"/>
        <v>6223343.1276274994</v>
      </c>
      <c r="K44" s="21">
        <f t="shared" si="5"/>
        <v>-1306902.0568017748</v>
      </c>
      <c r="L44" s="20">
        <f t="shared" si="6"/>
        <v>30432.215519212419</v>
      </c>
      <c r="M44" s="24"/>
      <c r="N44" s="24"/>
      <c r="O44" s="24"/>
    </row>
    <row r="45" spans="1:15" s="18" customFormat="1">
      <c r="A45" s="573">
        <v>44408</v>
      </c>
      <c r="B45" s="21">
        <f t="shared" si="14"/>
        <v>12465833.289999999</v>
      </c>
      <c r="C45" s="25">
        <f t="shared" si="13"/>
        <v>12465833.289999999</v>
      </c>
      <c r="D45" s="21">
        <f t="shared" si="17"/>
        <v>199453.33264000001</v>
      </c>
      <c r="E45" s="22">
        <f t="shared" si="8"/>
        <v>54538.020643749995</v>
      </c>
      <c r="F45" s="21">
        <f t="shared" si="9"/>
        <v>-7878406.6392799988</v>
      </c>
      <c r="G45" s="21">
        <f t="shared" si="10"/>
        <v>-1510148.1996562495</v>
      </c>
      <c r="H45" s="21">
        <f t="shared" si="12"/>
        <v>4587426.6507200003</v>
      </c>
      <c r="I45" s="21">
        <f t="shared" si="12"/>
        <v>10955685.090343749</v>
      </c>
      <c r="J45" s="21">
        <f t="shared" si="4"/>
        <v>6368258.4396237489</v>
      </c>
      <c r="K45" s="21">
        <f t="shared" si="5"/>
        <v>-1337334.2723209872</v>
      </c>
      <c r="L45" s="20">
        <f t="shared" si="6"/>
        <v>30432.215519212419</v>
      </c>
      <c r="M45" s="24"/>
      <c r="N45" s="24"/>
      <c r="O45" s="24"/>
    </row>
    <row r="46" spans="1:15" s="18" customFormat="1">
      <c r="A46" s="573">
        <v>44439</v>
      </c>
      <c r="B46" s="21">
        <f t="shared" si="14"/>
        <v>12465833.289999999</v>
      </c>
      <c r="C46" s="25">
        <f t="shared" si="13"/>
        <v>12465833.289999999</v>
      </c>
      <c r="D46" s="21">
        <f t="shared" si="17"/>
        <v>199453.33264000001</v>
      </c>
      <c r="E46" s="22">
        <f t="shared" si="8"/>
        <v>54538.020643749995</v>
      </c>
      <c r="F46" s="21">
        <f t="shared" si="9"/>
        <v>-8077859.9719199985</v>
      </c>
      <c r="G46" s="21">
        <f t="shared" si="10"/>
        <v>-1564686.2202999995</v>
      </c>
      <c r="H46" s="21">
        <f t="shared" si="12"/>
        <v>4387973.3180800006</v>
      </c>
      <c r="I46" s="21">
        <f t="shared" si="12"/>
        <v>10901147.069699999</v>
      </c>
      <c r="J46" s="21">
        <f t="shared" si="4"/>
        <v>6513173.7516199984</v>
      </c>
      <c r="K46" s="21">
        <f t="shared" si="5"/>
        <v>-1367766.4878401996</v>
      </c>
      <c r="L46" s="20">
        <f t="shared" si="6"/>
        <v>30432.215519212419</v>
      </c>
      <c r="M46" s="24"/>
      <c r="N46" s="24"/>
      <c r="O46" s="24"/>
    </row>
    <row r="47" spans="1:15" s="18" customFormat="1">
      <c r="A47" s="573">
        <v>44469</v>
      </c>
      <c r="B47" s="21">
        <f t="shared" si="14"/>
        <v>12465833.289999999</v>
      </c>
      <c r="C47" s="25">
        <f t="shared" si="13"/>
        <v>12465833.289999999</v>
      </c>
      <c r="D47" s="21">
        <f t="shared" si="17"/>
        <v>199453.33264000001</v>
      </c>
      <c r="E47" s="22">
        <f t="shared" si="8"/>
        <v>54538.020643749995</v>
      </c>
      <c r="F47" s="21">
        <f t="shared" si="9"/>
        <v>-8277313.3045599982</v>
      </c>
      <c r="G47" s="21">
        <f t="shared" si="10"/>
        <v>-1619224.2409437494</v>
      </c>
      <c r="H47" s="21">
        <f t="shared" si="12"/>
        <v>4188519.9854400009</v>
      </c>
      <c r="I47" s="21">
        <f t="shared" si="12"/>
        <v>10846609.049056251</v>
      </c>
      <c r="J47" s="21">
        <f t="shared" si="4"/>
        <v>6658089.0636162497</v>
      </c>
      <c r="K47" s="21">
        <f t="shared" si="5"/>
        <v>-1398198.7033594125</v>
      </c>
      <c r="L47" s="20">
        <f t="shared" si="6"/>
        <v>30432.215519212885</v>
      </c>
      <c r="M47" s="24"/>
      <c r="N47" s="24"/>
      <c r="O47" s="24"/>
    </row>
    <row r="48" spans="1:15" s="18" customFormat="1">
      <c r="A48" s="573">
        <v>44500</v>
      </c>
      <c r="B48" s="21">
        <f t="shared" si="14"/>
        <v>12465833.289999999</v>
      </c>
      <c r="C48" s="25">
        <f t="shared" si="13"/>
        <v>12465833.289999999</v>
      </c>
      <c r="D48" s="21">
        <f>B48*$D$6/12</f>
        <v>199453.33264000001</v>
      </c>
      <c r="E48" s="22">
        <f t="shared" si="8"/>
        <v>54538.020643749995</v>
      </c>
      <c r="F48" s="21">
        <f t="shared" si="9"/>
        <v>-8476766.6371999979</v>
      </c>
      <c r="G48" s="21">
        <f t="shared" si="10"/>
        <v>-1673762.2615874994</v>
      </c>
      <c r="H48" s="21">
        <f t="shared" si="12"/>
        <v>3989066.6528000012</v>
      </c>
      <c r="I48" s="21">
        <f t="shared" si="12"/>
        <v>10792071.0284125</v>
      </c>
      <c r="J48" s="21">
        <f t="shared" si="4"/>
        <v>6803004.3756124992</v>
      </c>
      <c r="K48" s="21">
        <f t="shared" si="5"/>
        <v>-1428630.9188786247</v>
      </c>
      <c r="L48" s="20">
        <f t="shared" si="6"/>
        <v>30432.215519212186</v>
      </c>
      <c r="M48" s="24"/>
      <c r="N48" s="24"/>
      <c r="O48" s="24"/>
    </row>
    <row r="49" spans="1:15" s="18" customFormat="1">
      <c r="A49" s="573">
        <v>44530</v>
      </c>
      <c r="B49" s="21">
        <f t="shared" si="14"/>
        <v>12465833.289999999</v>
      </c>
      <c r="C49" s="25">
        <f t="shared" si="13"/>
        <v>12465833.289999999</v>
      </c>
      <c r="D49" s="21">
        <f t="shared" si="17"/>
        <v>199453.33264000001</v>
      </c>
      <c r="E49" s="22">
        <f t="shared" si="8"/>
        <v>54538.020643749995</v>
      </c>
      <c r="F49" s="21">
        <f t="shared" si="9"/>
        <v>-8676219.9698399976</v>
      </c>
      <c r="G49" s="21">
        <f t="shared" si="10"/>
        <v>-1728300.2822312494</v>
      </c>
      <c r="H49" s="21">
        <f t="shared" si="12"/>
        <v>3789613.3201600015</v>
      </c>
      <c r="I49" s="21">
        <f t="shared" si="12"/>
        <v>10737533.00776875</v>
      </c>
      <c r="J49" s="21">
        <f t="shared" si="4"/>
        <v>6947919.6876087487</v>
      </c>
      <c r="K49" s="21">
        <f t="shared" si="5"/>
        <v>-1459063.1343978371</v>
      </c>
      <c r="L49" s="20">
        <f t="shared" si="6"/>
        <v>30432.215519212419</v>
      </c>
      <c r="M49" s="24"/>
      <c r="N49" s="24"/>
      <c r="O49" s="24"/>
    </row>
    <row r="50" spans="1:15" s="18" customFormat="1">
      <c r="A50" s="573">
        <v>44561</v>
      </c>
      <c r="B50" s="21">
        <f t="shared" si="14"/>
        <v>12465833.289999999</v>
      </c>
      <c r="C50" s="25">
        <f t="shared" si="13"/>
        <v>12465833.289999999</v>
      </c>
      <c r="D50" s="21">
        <f t="shared" si="17"/>
        <v>199453.33264000001</v>
      </c>
      <c r="E50" s="22">
        <f t="shared" si="8"/>
        <v>54538.020643749995</v>
      </c>
      <c r="F50" s="21">
        <f t="shared" si="9"/>
        <v>-8875673.3024799973</v>
      </c>
      <c r="G50" s="21">
        <f t="shared" si="10"/>
        <v>-1782838.3028749994</v>
      </c>
      <c r="H50" s="21">
        <f t="shared" si="12"/>
        <v>3590159.9875200018</v>
      </c>
      <c r="I50" s="21">
        <f t="shared" si="12"/>
        <v>10682994.987125</v>
      </c>
      <c r="J50" s="21">
        <f t="shared" si="4"/>
        <v>7092834.9996049982</v>
      </c>
      <c r="K50" s="21">
        <f t="shared" si="5"/>
        <v>-1489495.3499170495</v>
      </c>
      <c r="L50" s="20">
        <f t="shared" si="6"/>
        <v>30432.215519212419</v>
      </c>
      <c r="M50" s="24"/>
      <c r="N50" s="24"/>
      <c r="O50" s="24"/>
    </row>
    <row r="51" spans="1:15" s="18" customFormat="1">
      <c r="A51" s="573">
        <v>44926</v>
      </c>
      <c r="B51" s="21">
        <f t="shared" si="14"/>
        <v>12465833.289999999</v>
      </c>
      <c r="C51" s="25">
        <f t="shared" si="13"/>
        <v>12465833.289999999</v>
      </c>
      <c r="D51" s="21">
        <f>$E$6*B51</f>
        <v>1436063.9950079999</v>
      </c>
      <c r="E51" s="22">
        <f>+C51*$E$9</f>
        <v>654456.24772499991</v>
      </c>
      <c r="F51" s="21">
        <f t="shared" si="9"/>
        <v>-10311737.297487997</v>
      </c>
      <c r="G51" s="21">
        <f t="shared" si="10"/>
        <v>-2437294.5505999993</v>
      </c>
      <c r="H51" s="21">
        <f t="shared" si="12"/>
        <v>2154095.9925120026</v>
      </c>
      <c r="I51" s="21">
        <f t="shared" si="12"/>
        <v>10028538.739399999</v>
      </c>
      <c r="J51" s="21">
        <f t="shared" si="4"/>
        <v>7874442.7468879968</v>
      </c>
      <c r="K51" s="21">
        <f t="shared" si="5"/>
        <v>-1653632.9768464793</v>
      </c>
      <c r="L51" s="20">
        <f t="shared" si="6"/>
        <v>164137.62692942983</v>
      </c>
      <c r="M51" s="24"/>
      <c r="N51" s="24"/>
      <c r="O51" s="24"/>
    </row>
    <row r="52" spans="1:15" s="18" customFormat="1">
      <c r="A52" s="573">
        <v>45291</v>
      </c>
      <c r="B52" s="21">
        <f t="shared" si="14"/>
        <v>12465833.289999999</v>
      </c>
      <c r="C52" s="25">
        <f t="shared" si="13"/>
        <v>12465833.289999999</v>
      </c>
      <c r="D52" s="21">
        <f>$F$6*B52</f>
        <v>1436063.9950079999</v>
      </c>
      <c r="E52" s="22">
        <f t="shared" ref="E52:E66" si="18">+C52*$E$9</f>
        <v>654456.24772499991</v>
      </c>
      <c r="F52" s="21">
        <f t="shared" si="9"/>
        <v>-11747801.292495996</v>
      </c>
      <c r="G52" s="21">
        <f t="shared" si="10"/>
        <v>-3091750.7983249994</v>
      </c>
      <c r="H52" s="21">
        <f t="shared" si="12"/>
        <v>718031.99750400335</v>
      </c>
      <c r="I52" s="21">
        <f t="shared" si="12"/>
        <v>9374082.4916750006</v>
      </c>
      <c r="J52" s="21">
        <f t="shared" si="4"/>
        <v>8656050.4941709973</v>
      </c>
      <c r="K52" s="21">
        <f t="shared" si="5"/>
        <v>-1817770.6037759094</v>
      </c>
      <c r="L52" s="20">
        <f t="shared" si="6"/>
        <v>164137.62692943006</v>
      </c>
      <c r="M52" s="24"/>
      <c r="N52" s="24"/>
      <c r="O52" s="24"/>
    </row>
    <row r="53" spans="1:15" s="18" customFormat="1">
      <c r="A53" s="573">
        <v>45657</v>
      </c>
      <c r="B53" s="21">
        <f t="shared" si="14"/>
        <v>12465833.289999999</v>
      </c>
      <c r="C53" s="25">
        <f t="shared" si="13"/>
        <v>12465833.289999999</v>
      </c>
      <c r="D53" s="21">
        <f>$G$6*B53</f>
        <v>718031.99750399997</v>
      </c>
      <c r="E53" s="22">
        <f t="shared" si="18"/>
        <v>654456.24772499991</v>
      </c>
      <c r="F53" s="21">
        <f t="shared" si="9"/>
        <v>-12465833.289999995</v>
      </c>
      <c r="G53" s="21">
        <f t="shared" si="10"/>
        <v>-3746207.0460499991</v>
      </c>
      <c r="H53" s="21">
        <f t="shared" si="12"/>
        <v>0</v>
      </c>
      <c r="I53" s="21">
        <f t="shared" si="12"/>
        <v>8719626.24395</v>
      </c>
      <c r="J53" s="21">
        <f t="shared" si="4"/>
        <v>8719626.24395</v>
      </c>
      <c r="K53" s="21">
        <f t="shared" si="5"/>
        <v>-1831121.5112294999</v>
      </c>
      <c r="L53" s="20">
        <f t="shared" si="6"/>
        <v>13350.907453590538</v>
      </c>
      <c r="M53" s="24"/>
      <c r="N53" s="24"/>
      <c r="O53" s="24"/>
    </row>
    <row r="54" spans="1:15" s="18" customFormat="1">
      <c r="A54" s="573">
        <v>46022</v>
      </c>
      <c r="B54" s="21">
        <f t="shared" si="14"/>
        <v>12465833.289999999</v>
      </c>
      <c r="C54" s="25">
        <f t="shared" si="13"/>
        <v>12465833.289999999</v>
      </c>
      <c r="D54" s="21"/>
      <c r="E54" s="22">
        <f t="shared" si="18"/>
        <v>654456.24772499991</v>
      </c>
      <c r="F54" s="21">
        <f t="shared" si="9"/>
        <v>-12465833.289999995</v>
      </c>
      <c r="G54" s="21">
        <f t="shared" si="10"/>
        <v>-4400663.2937749987</v>
      </c>
      <c r="H54" s="21">
        <f t="shared" si="12"/>
        <v>0</v>
      </c>
      <c r="I54" s="21">
        <f t="shared" si="12"/>
        <v>8065169.9962250004</v>
      </c>
      <c r="J54" s="21">
        <f t="shared" si="4"/>
        <v>8065169.9962250004</v>
      </c>
      <c r="K54" s="21">
        <f t="shared" si="5"/>
        <v>-1693685.69920725</v>
      </c>
      <c r="L54" s="20">
        <f t="shared" si="6"/>
        <v>-137435.81202224991</v>
      </c>
      <c r="M54" s="24"/>
      <c r="N54" s="24"/>
      <c r="O54" s="24"/>
    </row>
    <row r="55" spans="1:15" s="18" customFormat="1">
      <c r="A55" s="573">
        <v>46387</v>
      </c>
      <c r="B55" s="21">
        <f t="shared" si="14"/>
        <v>12465833.289999999</v>
      </c>
      <c r="C55" s="25">
        <f t="shared" si="13"/>
        <v>12465833.289999999</v>
      </c>
      <c r="D55" s="21">
        <f>$I$6*B55</f>
        <v>0</v>
      </c>
      <c r="E55" s="22">
        <f t="shared" si="18"/>
        <v>654456.24772499991</v>
      </c>
      <c r="F55" s="21">
        <f t="shared" si="9"/>
        <v>-12465833.289999995</v>
      </c>
      <c r="G55" s="21">
        <f t="shared" si="10"/>
        <v>-5055119.5414999984</v>
      </c>
      <c r="H55" s="21">
        <f t="shared" si="12"/>
        <v>0</v>
      </c>
      <c r="I55" s="21">
        <f t="shared" si="12"/>
        <v>7410713.7485000007</v>
      </c>
      <c r="J55" s="21">
        <f t="shared" si="4"/>
        <v>7410713.7485000007</v>
      </c>
      <c r="K55" s="21">
        <f t="shared" si="5"/>
        <v>-1556249.8871850001</v>
      </c>
      <c r="L55" s="20">
        <f t="shared" si="6"/>
        <v>-137435.81202224991</v>
      </c>
      <c r="M55" s="24"/>
      <c r="N55" s="24"/>
      <c r="O55" s="24"/>
    </row>
    <row r="56" spans="1:15" s="18" customFormat="1">
      <c r="A56" s="573">
        <v>46752</v>
      </c>
      <c r="B56" s="21">
        <f t="shared" si="14"/>
        <v>12465833.289999999</v>
      </c>
      <c r="C56" s="25">
        <f t="shared" si="13"/>
        <v>12465833.289999999</v>
      </c>
      <c r="D56" s="21"/>
      <c r="E56" s="22">
        <f t="shared" si="18"/>
        <v>654456.24772499991</v>
      </c>
      <c r="F56" s="21">
        <f t="shared" si="9"/>
        <v>-12465833.289999995</v>
      </c>
      <c r="G56" s="21">
        <f t="shared" si="10"/>
        <v>-5709575.7892249981</v>
      </c>
      <c r="H56" s="21">
        <f t="shared" si="12"/>
        <v>0</v>
      </c>
      <c r="I56" s="21">
        <f t="shared" si="12"/>
        <v>6756257.500775001</v>
      </c>
      <c r="J56" s="21">
        <f t="shared" si="4"/>
        <v>6756257.500775001</v>
      </c>
      <c r="K56" s="21">
        <f t="shared" si="5"/>
        <v>-1418814.0751627502</v>
      </c>
      <c r="L56" s="20">
        <f t="shared" si="6"/>
        <v>-137435.81202224991</v>
      </c>
      <c r="M56" s="24"/>
      <c r="N56" s="24"/>
      <c r="O56" s="24"/>
    </row>
    <row r="57" spans="1:15" s="18" customFormat="1">
      <c r="A57" s="573">
        <v>47118</v>
      </c>
      <c r="B57" s="21">
        <f t="shared" si="14"/>
        <v>12465833.289999999</v>
      </c>
      <c r="C57" s="25">
        <f t="shared" si="13"/>
        <v>12465833.289999999</v>
      </c>
      <c r="D57" s="21"/>
      <c r="E57" s="22">
        <f t="shared" si="18"/>
        <v>654456.24772499991</v>
      </c>
      <c r="F57" s="21">
        <f t="shared" si="9"/>
        <v>-12465833.289999995</v>
      </c>
      <c r="G57" s="21">
        <f t="shared" si="10"/>
        <v>-6364032.0369499978</v>
      </c>
      <c r="H57" s="21">
        <f>B57+F57</f>
        <v>0</v>
      </c>
      <c r="I57" s="21">
        <f t="shared" si="12"/>
        <v>6101801.2530500013</v>
      </c>
      <c r="J57" s="21">
        <f>I57-H57</f>
        <v>6101801.2530500013</v>
      </c>
      <c r="K57" s="21">
        <f t="shared" si="5"/>
        <v>-1281378.2631405003</v>
      </c>
      <c r="L57" s="20">
        <f t="shared" si="6"/>
        <v>-137435.81202224991</v>
      </c>
      <c r="M57" s="17"/>
      <c r="N57" s="24"/>
      <c r="O57" s="24"/>
    </row>
    <row r="58" spans="1:15" s="18" customFormat="1" ht="15" customHeight="1">
      <c r="A58" s="573">
        <v>47483</v>
      </c>
      <c r="B58" s="21">
        <f t="shared" si="14"/>
        <v>12465833.289999999</v>
      </c>
      <c r="C58" s="25">
        <f t="shared" si="13"/>
        <v>12465833.289999999</v>
      </c>
      <c r="D58" s="21"/>
      <c r="E58" s="22">
        <f t="shared" si="18"/>
        <v>654456.24772499991</v>
      </c>
      <c r="F58" s="21">
        <f t="shared" si="9"/>
        <v>-12465833.289999995</v>
      </c>
      <c r="G58" s="21">
        <f t="shared" si="10"/>
        <v>-7018488.2846749974</v>
      </c>
      <c r="H58" s="21">
        <f>B58+F58</f>
        <v>0</v>
      </c>
      <c r="I58" s="21">
        <f t="shared" si="12"/>
        <v>5447345.0053250017</v>
      </c>
      <c r="J58" s="21">
        <f>I58-H58</f>
        <v>5447345.0053250017</v>
      </c>
      <c r="K58" s="21">
        <f t="shared" si="5"/>
        <v>-1143942.4511182504</v>
      </c>
      <c r="L58" s="20">
        <f t="shared" si="6"/>
        <v>-137435.81202224991</v>
      </c>
      <c r="M58" s="17"/>
      <c r="N58" s="24"/>
      <c r="O58" s="24"/>
    </row>
    <row r="59" spans="1:15" s="18" customFormat="1" ht="15" customHeight="1">
      <c r="A59" s="573">
        <v>47848</v>
      </c>
      <c r="B59" s="21">
        <f t="shared" si="14"/>
        <v>12465833.289999999</v>
      </c>
      <c r="C59" s="25">
        <f t="shared" si="13"/>
        <v>12465833.289999999</v>
      </c>
      <c r="D59" s="21"/>
      <c r="E59" s="22">
        <f t="shared" si="18"/>
        <v>654456.24772499991</v>
      </c>
      <c r="F59" s="21">
        <f t="shared" si="9"/>
        <v>-12465833.289999995</v>
      </c>
      <c r="G59" s="21">
        <f t="shared" si="10"/>
        <v>-7672944.5323999971</v>
      </c>
      <c r="H59" s="21">
        <f t="shared" ref="H59:I68" si="19">B59+F59</f>
        <v>0</v>
      </c>
      <c r="I59" s="21">
        <f t="shared" si="12"/>
        <v>4792888.757600002</v>
      </c>
      <c r="J59" s="21">
        <f t="shared" ref="J59:J68" si="20">I59-H59</f>
        <v>4792888.757600002</v>
      </c>
      <c r="K59" s="21">
        <f t="shared" si="5"/>
        <v>-1006506.6390960003</v>
      </c>
      <c r="L59" s="20">
        <f t="shared" si="6"/>
        <v>-137435.81202225003</v>
      </c>
      <c r="M59" s="17"/>
      <c r="N59" s="24"/>
      <c r="O59" s="24"/>
    </row>
    <row r="60" spans="1:15" s="18" customFormat="1" ht="15" customHeight="1">
      <c r="A60" s="573">
        <v>48213</v>
      </c>
      <c r="B60" s="21">
        <f t="shared" si="14"/>
        <v>12465833.289999999</v>
      </c>
      <c r="C60" s="25">
        <f t="shared" si="13"/>
        <v>12465833.289999999</v>
      </c>
      <c r="D60" s="21"/>
      <c r="E60" s="22">
        <f t="shared" si="18"/>
        <v>654456.24772499991</v>
      </c>
      <c r="F60" s="21">
        <f t="shared" si="9"/>
        <v>-12465833.289999995</v>
      </c>
      <c r="G60" s="21">
        <f t="shared" si="10"/>
        <v>-8327400.7801249968</v>
      </c>
      <c r="H60" s="21">
        <f t="shared" si="19"/>
        <v>0</v>
      </c>
      <c r="I60" s="21">
        <f t="shared" si="19"/>
        <v>4138432.5098750023</v>
      </c>
      <c r="J60" s="21">
        <f t="shared" si="20"/>
        <v>4138432.5098750023</v>
      </c>
      <c r="K60" s="21">
        <f t="shared" si="5"/>
        <v>-869070.82707375044</v>
      </c>
      <c r="L60" s="20">
        <f t="shared" si="6"/>
        <v>-137435.81202224991</v>
      </c>
      <c r="M60" s="17"/>
      <c r="N60" s="24"/>
      <c r="O60" s="24"/>
    </row>
    <row r="61" spans="1:15" s="18" customFormat="1" outlineLevel="1">
      <c r="A61" s="573">
        <v>48579</v>
      </c>
      <c r="B61" s="21">
        <f t="shared" si="14"/>
        <v>12465833.289999999</v>
      </c>
      <c r="C61" s="25">
        <f t="shared" si="13"/>
        <v>12465833.289999999</v>
      </c>
      <c r="D61" s="21"/>
      <c r="E61" s="22">
        <f t="shared" si="18"/>
        <v>654456.24772499991</v>
      </c>
      <c r="F61" s="21">
        <f t="shared" si="9"/>
        <v>-12465833.289999995</v>
      </c>
      <c r="G61" s="21">
        <f t="shared" si="10"/>
        <v>-8981857.0278499965</v>
      </c>
      <c r="H61" s="21">
        <f t="shared" si="19"/>
        <v>0</v>
      </c>
      <c r="I61" s="21">
        <f t="shared" si="19"/>
        <v>3483976.2621500026</v>
      </c>
      <c r="J61" s="21">
        <f t="shared" si="20"/>
        <v>3483976.2621500026</v>
      </c>
      <c r="K61" s="21">
        <f t="shared" si="5"/>
        <v>-731635.01505150052</v>
      </c>
      <c r="L61" s="20">
        <f t="shared" si="6"/>
        <v>-137435.81202224991</v>
      </c>
      <c r="M61" s="17"/>
      <c r="N61" s="24"/>
      <c r="O61" s="24"/>
    </row>
    <row r="62" spans="1:15" s="18" customFormat="1" outlineLevel="1">
      <c r="A62" s="573">
        <v>48944</v>
      </c>
      <c r="B62" s="21">
        <f t="shared" si="14"/>
        <v>12465833.289999999</v>
      </c>
      <c r="C62" s="25">
        <f t="shared" si="13"/>
        <v>12465833.289999999</v>
      </c>
      <c r="D62" s="21"/>
      <c r="E62" s="22">
        <f t="shared" si="18"/>
        <v>654456.24772499991</v>
      </c>
      <c r="F62" s="21">
        <f t="shared" si="9"/>
        <v>-12465833.289999995</v>
      </c>
      <c r="G62" s="21">
        <f t="shared" si="10"/>
        <v>-9636313.2755749971</v>
      </c>
      <c r="H62" s="21">
        <f t="shared" si="19"/>
        <v>0</v>
      </c>
      <c r="I62" s="21">
        <f t="shared" si="19"/>
        <v>2829520.014425002</v>
      </c>
      <c r="J62" s="21">
        <f t="shared" si="20"/>
        <v>2829520.014425002</v>
      </c>
      <c r="K62" s="21">
        <f t="shared" si="5"/>
        <v>-594199.20302925038</v>
      </c>
      <c r="L62" s="20">
        <f t="shared" si="6"/>
        <v>-137435.81202225015</v>
      </c>
      <c r="M62" s="17"/>
      <c r="N62" s="24"/>
      <c r="O62" s="24"/>
    </row>
    <row r="63" spans="1:15" s="18" customFormat="1" outlineLevel="1">
      <c r="A63" s="573">
        <v>49309</v>
      </c>
      <c r="B63" s="21">
        <f t="shared" si="14"/>
        <v>12465833.289999999</v>
      </c>
      <c r="C63" s="25">
        <f t="shared" si="13"/>
        <v>12465833.289999999</v>
      </c>
      <c r="D63" s="21"/>
      <c r="E63" s="22">
        <f t="shared" si="18"/>
        <v>654456.24772499991</v>
      </c>
      <c r="F63" s="21">
        <f t="shared" si="9"/>
        <v>-12465833.289999995</v>
      </c>
      <c r="G63" s="21">
        <f t="shared" si="10"/>
        <v>-10290769.523299998</v>
      </c>
      <c r="H63" s="21">
        <f t="shared" si="19"/>
        <v>0</v>
      </c>
      <c r="I63" s="21">
        <f t="shared" si="19"/>
        <v>2175063.7667000014</v>
      </c>
      <c r="J63" s="21">
        <f t="shared" si="20"/>
        <v>2175063.7667000014</v>
      </c>
      <c r="K63" s="21">
        <f t="shared" si="5"/>
        <v>-456763.39100700029</v>
      </c>
      <c r="L63" s="20">
        <f t="shared" si="6"/>
        <v>-137435.81202225009</v>
      </c>
      <c r="M63" s="17"/>
      <c r="N63" s="24"/>
      <c r="O63" s="24"/>
    </row>
    <row r="64" spans="1:15" s="18" customFormat="1" outlineLevel="1">
      <c r="A64" s="573">
        <v>49674</v>
      </c>
      <c r="B64" s="21">
        <f t="shared" si="14"/>
        <v>12465833.289999999</v>
      </c>
      <c r="C64" s="25">
        <f t="shared" si="13"/>
        <v>12465833.289999999</v>
      </c>
      <c r="D64" s="21"/>
      <c r="E64" s="22">
        <f t="shared" si="18"/>
        <v>654456.24772499991</v>
      </c>
      <c r="F64" s="21">
        <f t="shared" si="9"/>
        <v>-12465833.289999995</v>
      </c>
      <c r="G64" s="21">
        <f t="shared" si="10"/>
        <v>-10945225.771024998</v>
      </c>
      <c r="H64" s="21">
        <f t="shared" si="19"/>
        <v>0</v>
      </c>
      <c r="I64" s="21">
        <f t="shared" si="19"/>
        <v>1520607.5189750008</v>
      </c>
      <c r="J64" s="21">
        <f t="shared" si="20"/>
        <v>1520607.5189750008</v>
      </c>
      <c r="K64" s="21">
        <f t="shared" si="5"/>
        <v>-319327.57898475014</v>
      </c>
      <c r="L64" s="20">
        <f t="shared" si="6"/>
        <v>-137435.81202225015</v>
      </c>
      <c r="M64" s="17"/>
      <c r="N64" s="24"/>
      <c r="O64" s="24"/>
    </row>
    <row r="65" spans="1:15" s="18" customFormat="1" outlineLevel="1">
      <c r="A65" s="573">
        <v>50040</v>
      </c>
      <c r="B65" s="21">
        <f t="shared" si="14"/>
        <v>12465833.289999999</v>
      </c>
      <c r="C65" s="25">
        <f t="shared" si="13"/>
        <v>12465833.289999999</v>
      </c>
      <c r="D65" s="21"/>
      <c r="E65" s="22">
        <f t="shared" si="18"/>
        <v>654456.24772499991</v>
      </c>
      <c r="F65" s="21">
        <f t="shared" si="9"/>
        <v>-12465833.289999995</v>
      </c>
      <c r="G65" s="21">
        <f t="shared" si="10"/>
        <v>-11599682.018749999</v>
      </c>
      <c r="H65" s="21">
        <f t="shared" si="19"/>
        <v>0</v>
      </c>
      <c r="I65" s="21">
        <f t="shared" si="19"/>
        <v>866151.27125000022</v>
      </c>
      <c r="J65" s="21">
        <f t="shared" si="20"/>
        <v>866151.27125000022</v>
      </c>
      <c r="K65" s="21">
        <f t="shared" si="5"/>
        <v>-181891.76696250003</v>
      </c>
      <c r="L65" s="20">
        <f t="shared" si="6"/>
        <v>-137435.81202225012</v>
      </c>
      <c r="M65" s="17"/>
      <c r="N65" s="24"/>
      <c r="O65" s="24"/>
    </row>
    <row r="66" spans="1:15" s="18" customFormat="1" outlineLevel="1">
      <c r="A66" s="573">
        <v>50405</v>
      </c>
      <c r="B66" s="21">
        <f t="shared" si="14"/>
        <v>12465833.289999999</v>
      </c>
      <c r="C66" s="25">
        <f t="shared" si="13"/>
        <v>12465833.289999999</v>
      </c>
      <c r="D66" s="21"/>
      <c r="E66" s="22">
        <f t="shared" si="18"/>
        <v>654456.24772499991</v>
      </c>
      <c r="F66" s="21">
        <f t="shared" si="9"/>
        <v>-12465833.289999995</v>
      </c>
      <c r="G66" s="21">
        <f t="shared" si="10"/>
        <v>-12254138.266474999</v>
      </c>
      <c r="H66" s="21">
        <f t="shared" si="19"/>
        <v>0</v>
      </c>
      <c r="I66" s="21">
        <f t="shared" si="19"/>
        <v>211695.02352499962</v>
      </c>
      <c r="J66" s="21">
        <f t="shared" si="20"/>
        <v>211695.02352499962</v>
      </c>
      <c r="K66" s="21">
        <f t="shared" si="5"/>
        <v>-44455.954940249918</v>
      </c>
      <c r="L66" s="20">
        <f t="shared" si="6"/>
        <v>-137435.81202225012</v>
      </c>
      <c r="M66" s="17"/>
      <c r="N66" s="24"/>
      <c r="O66" s="24"/>
    </row>
    <row r="67" spans="1:15" s="18" customFormat="1" outlineLevel="1">
      <c r="A67" s="573">
        <v>50770</v>
      </c>
      <c r="B67" s="21">
        <f t="shared" si="14"/>
        <v>12465833.289999999</v>
      </c>
      <c r="C67" s="25">
        <f t="shared" si="13"/>
        <v>12465833.289999999</v>
      </c>
      <c r="D67" s="21"/>
      <c r="E67" s="22">
        <f>12465833--G66</f>
        <v>211694.73352500051</v>
      </c>
      <c r="F67" s="21">
        <f t="shared" si="9"/>
        <v>-12465833.289999995</v>
      </c>
      <c r="G67" s="21">
        <f t="shared" si="10"/>
        <v>-12465833</v>
      </c>
      <c r="H67" s="21">
        <f t="shared" si="19"/>
        <v>0</v>
      </c>
      <c r="I67" s="21">
        <f t="shared" si="19"/>
        <v>0.28999999910593033</v>
      </c>
      <c r="J67" s="21">
        <f t="shared" si="20"/>
        <v>0.28999999910593033</v>
      </c>
      <c r="K67" s="21">
        <f t="shared" si="5"/>
        <v>-6.0899999812245365E-2</v>
      </c>
      <c r="L67" s="20">
        <f t="shared" si="6"/>
        <v>-44455.894040250103</v>
      </c>
      <c r="M67" s="17"/>
      <c r="N67" s="24"/>
      <c r="O67" s="24"/>
    </row>
    <row r="68" spans="1:15" s="18" customFormat="1" outlineLevel="1">
      <c r="A68" s="573">
        <v>51135</v>
      </c>
      <c r="B68" s="618">
        <f t="shared" si="14"/>
        <v>12465833.289999999</v>
      </c>
      <c r="C68" s="619">
        <f t="shared" si="13"/>
        <v>12465833.289999999</v>
      </c>
      <c r="D68" s="618"/>
      <c r="E68" s="620">
        <v>0</v>
      </c>
      <c r="F68" s="618">
        <f t="shared" si="9"/>
        <v>-12465833.289999995</v>
      </c>
      <c r="G68" s="618">
        <f t="shared" si="10"/>
        <v>-12465833</v>
      </c>
      <c r="H68" s="618"/>
      <c r="I68" s="618">
        <f t="shared" si="19"/>
        <v>0.28999999910593033</v>
      </c>
      <c r="J68" s="618">
        <f t="shared" si="20"/>
        <v>0.28999999910593033</v>
      </c>
      <c r="K68" s="618">
        <f t="shared" si="5"/>
        <v>-6.0899999812245365E-2</v>
      </c>
      <c r="L68" s="621">
        <f t="shared" si="6"/>
        <v>0</v>
      </c>
      <c r="M68" s="17"/>
      <c r="N68" s="24"/>
      <c r="O68" s="24"/>
    </row>
    <row r="69" spans="1:15">
      <c r="A69" s="172" t="s">
        <v>110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622"/>
      <c r="M69" s="17"/>
      <c r="N69" s="16"/>
      <c r="O69" s="16"/>
    </row>
    <row r="70" spans="1:15">
      <c r="A70" s="176" t="s">
        <v>139</v>
      </c>
      <c r="B70" s="177"/>
      <c r="C70" s="177"/>
      <c r="D70" s="178">
        <f>SUM(D31:D42)</f>
        <v>3457191.0990933343</v>
      </c>
      <c r="E70" s="178">
        <f>SUM(E31:E42)</f>
        <v>654456.24772499979</v>
      </c>
      <c r="F70" s="177"/>
      <c r="G70" s="177"/>
      <c r="H70" s="177"/>
      <c r="I70" s="177"/>
      <c r="J70" s="177"/>
      <c r="K70" s="177"/>
      <c r="L70" s="178">
        <f>SUM(L31:L42)</f>
        <v>588574.31878735009</v>
      </c>
      <c r="M70" s="17"/>
      <c r="N70" s="16"/>
      <c r="O70" s="16"/>
    </row>
    <row r="71" spans="1:15">
      <c r="A71" s="181" t="s">
        <v>140</v>
      </c>
      <c r="B71" s="182">
        <f>(B30+B42+SUM(B31:B41)*2)/24</f>
        <v>12465833.289999997</v>
      </c>
      <c r="C71" s="182">
        <f>(C30+C42+SUM(C31:C41)*2)/24</f>
        <v>12465833.289999997</v>
      </c>
      <c r="D71" s="183"/>
      <c r="E71" s="184"/>
      <c r="F71" s="182">
        <f>(F30+F42+SUM(F31:F41)*2)/24</f>
        <v>-5728742.9430488897</v>
      </c>
      <c r="G71" s="182">
        <f>(G30+G42+SUM(G31:G41)*2)/24</f>
        <v>-1019306.0138624996</v>
      </c>
      <c r="H71" s="182">
        <f>(H30+H42+SUM(H31:H41)*2)/24</f>
        <v>6737090.3469511094</v>
      </c>
      <c r="I71" s="182">
        <f>(I30+I42+SUM(I31:I41)*2)/24</f>
        <v>11446527.276137499</v>
      </c>
      <c r="J71" s="184"/>
      <c r="K71" s="182">
        <f>(K30+K42+SUM(K31:K41)*2)/24</f>
        <v>-988981.75512914173</v>
      </c>
      <c r="L71" s="185"/>
      <c r="M71" s="17"/>
      <c r="N71" s="16"/>
    </row>
    <row r="72" spans="1:15">
      <c r="A72" s="17"/>
      <c r="B72" s="17"/>
      <c r="C72" s="17"/>
      <c r="D72" s="186"/>
      <c r="E72" s="17"/>
      <c r="F72" s="17"/>
      <c r="G72" s="17"/>
      <c r="H72" s="17"/>
      <c r="I72" s="17"/>
      <c r="J72" s="17"/>
      <c r="K72" s="17"/>
      <c r="L72" s="17"/>
      <c r="M72" s="17"/>
    </row>
    <row r="73" spans="1: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19" sqref="L19"/>
    </sheetView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  <col min="12" max="12" width="11.5703125" bestFit="1" customWidth="1"/>
  </cols>
  <sheetData>
    <row r="1" spans="1:9">
      <c r="A1" s="582" t="s">
        <v>593</v>
      </c>
      <c r="B1" s="582"/>
      <c r="C1" s="582"/>
      <c r="D1" s="582"/>
      <c r="E1" s="582"/>
      <c r="F1" s="582"/>
      <c r="G1" s="582"/>
      <c r="H1" s="58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71" t="s">
        <v>141</v>
      </c>
      <c r="B3" s="3"/>
      <c r="C3" s="65"/>
      <c r="D3" s="65"/>
      <c r="E3" s="65"/>
      <c r="F3" s="65"/>
      <c r="G3" s="65"/>
      <c r="H3" s="65"/>
      <c r="I3" s="65"/>
    </row>
    <row r="4" spans="1:9">
      <c r="A4" s="71" t="s">
        <v>520</v>
      </c>
      <c r="B4" s="3"/>
      <c r="C4" s="65"/>
      <c r="D4" s="65"/>
      <c r="E4" s="65"/>
      <c r="F4" s="65"/>
      <c r="G4" s="65"/>
      <c r="H4" s="65"/>
      <c r="I4" s="65"/>
    </row>
    <row r="5" spans="1:9">
      <c r="A5" s="71" t="s">
        <v>142</v>
      </c>
      <c r="B5" s="3"/>
      <c r="C5" s="65"/>
      <c r="D5" s="65"/>
      <c r="E5" s="65"/>
      <c r="F5" s="65"/>
      <c r="G5" s="65"/>
      <c r="H5" s="65"/>
      <c r="I5" s="65"/>
    </row>
    <row r="6" spans="1:9">
      <c r="A6" s="71" t="s">
        <v>143</v>
      </c>
      <c r="B6" s="3"/>
      <c r="C6" s="65"/>
      <c r="D6" s="65"/>
      <c r="E6" s="65"/>
      <c r="F6" s="65"/>
      <c r="G6" s="65"/>
      <c r="H6" s="65"/>
      <c r="I6" s="65"/>
    </row>
    <row r="7" spans="1:9">
      <c r="A7" s="71"/>
      <c r="B7" s="187"/>
      <c r="C7" s="65"/>
      <c r="D7" s="65"/>
      <c r="E7" s="65"/>
      <c r="F7" s="65"/>
      <c r="G7" s="65"/>
      <c r="H7" s="65"/>
      <c r="I7" s="65"/>
    </row>
    <row r="8" spans="1:9">
      <c r="A8" s="188"/>
      <c r="B8" s="189" t="s">
        <v>144</v>
      </c>
      <c r="C8" s="190"/>
      <c r="D8" s="190"/>
      <c r="E8" s="190"/>
      <c r="F8" s="190"/>
      <c r="G8" s="190"/>
      <c r="H8" s="190"/>
      <c r="I8" s="191"/>
    </row>
    <row r="9" spans="1:9">
      <c r="A9" s="192"/>
      <c r="B9" s="193"/>
      <c r="C9" s="190" t="s">
        <v>145</v>
      </c>
      <c r="D9" s="190"/>
      <c r="E9" s="191"/>
      <c r="F9" s="189" t="s">
        <v>146</v>
      </c>
      <c r="G9" s="190"/>
      <c r="H9" s="190"/>
      <c r="I9" s="194"/>
    </row>
    <row r="10" spans="1:9">
      <c r="A10" s="192"/>
      <c r="B10" s="195"/>
      <c r="C10" s="196"/>
      <c r="D10" s="196"/>
      <c r="E10" s="197" t="s">
        <v>14</v>
      </c>
      <c r="F10" s="198"/>
      <c r="G10" s="199"/>
      <c r="H10" s="199"/>
      <c r="I10" s="200"/>
    </row>
    <row r="11" spans="1:9">
      <c r="A11" s="192" t="s">
        <v>147</v>
      </c>
      <c r="B11" s="201" t="s">
        <v>148</v>
      </c>
      <c r="C11" s="202" t="s">
        <v>5</v>
      </c>
      <c r="D11" s="202" t="s">
        <v>149</v>
      </c>
      <c r="E11" s="197" t="s">
        <v>150</v>
      </c>
      <c r="F11" s="201" t="s">
        <v>151</v>
      </c>
      <c r="G11" s="202" t="s">
        <v>152</v>
      </c>
      <c r="H11" s="202" t="s">
        <v>153</v>
      </c>
      <c r="I11" s="197" t="s">
        <v>154</v>
      </c>
    </row>
    <row r="12" spans="1:9">
      <c r="A12" s="192"/>
      <c r="B12" s="203" t="s">
        <v>5</v>
      </c>
      <c r="C12" s="204" t="s">
        <v>155</v>
      </c>
      <c r="D12" s="204" t="s">
        <v>156</v>
      </c>
      <c r="E12" s="205" t="s">
        <v>157</v>
      </c>
      <c r="F12" s="203" t="s">
        <v>158</v>
      </c>
      <c r="G12" s="204" t="s">
        <v>159</v>
      </c>
      <c r="H12" s="204" t="s">
        <v>160</v>
      </c>
      <c r="I12" s="205" t="s">
        <v>161</v>
      </c>
    </row>
    <row r="13" spans="1:9">
      <c r="A13" s="192"/>
      <c r="B13" s="206" t="s">
        <v>162</v>
      </c>
      <c r="C13" s="207" t="s">
        <v>163</v>
      </c>
      <c r="D13" s="208" t="s">
        <v>164</v>
      </c>
      <c r="E13" s="209" t="s">
        <v>165</v>
      </c>
      <c r="F13" s="206" t="s">
        <v>166</v>
      </c>
      <c r="G13" s="210" t="s">
        <v>167</v>
      </c>
      <c r="H13" s="211" t="s">
        <v>168</v>
      </c>
      <c r="I13" s="209" t="s">
        <v>169</v>
      </c>
    </row>
    <row r="14" spans="1:9">
      <c r="A14" s="212"/>
      <c r="B14" s="213"/>
      <c r="C14" s="646"/>
      <c r="D14" s="647"/>
      <c r="E14" s="214" t="s">
        <v>170</v>
      </c>
      <c r="F14" s="213" t="s">
        <v>171</v>
      </c>
      <c r="G14" s="648"/>
      <c r="H14" s="649"/>
      <c r="I14" s="214" t="s">
        <v>172</v>
      </c>
    </row>
    <row r="15" spans="1:9">
      <c r="A15" s="188">
        <f>ROW()</f>
        <v>15</v>
      </c>
      <c r="B15" s="215"/>
      <c r="C15" s="216"/>
      <c r="D15" s="217"/>
      <c r="E15" s="218"/>
      <c r="F15" s="219"/>
      <c r="G15" s="220"/>
      <c r="H15" s="217"/>
      <c r="I15" s="218"/>
    </row>
    <row r="16" spans="1:9">
      <c r="A16" s="192">
        <f>ROW()</f>
        <v>16</v>
      </c>
      <c r="B16" s="215"/>
      <c r="C16" s="216">
        <v>43951</v>
      </c>
      <c r="D16" s="217"/>
      <c r="E16" s="221">
        <f>'RY Pro Forma El'!K30</f>
        <v>-1279980.5697813751</v>
      </c>
      <c r="F16" s="219"/>
      <c r="G16" s="220"/>
      <c r="H16" s="217"/>
      <c r="I16" s="221">
        <f>E16</f>
        <v>-1279980.5697813751</v>
      </c>
    </row>
    <row r="17" spans="1:12">
      <c r="A17" s="192">
        <f>ROW()</f>
        <v>17</v>
      </c>
      <c r="B17" s="215">
        <f>DAY(EOMONTH(C17,0))</f>
        <v>31</v>
      </c>
      <c r="C17" s="216">
        <v>43982</v>
      </c>
      <c r="D17" s="217">
        <f>'RY Pro Forma El'!L31</f>
        <v>114290.57354137488</v>
      </c>
      <c r="E17" s="222">
        <f>+E16-D17</f>
        <v>-1394271.14332275</v>
      </c>
      <c r="F17" s="219">
        <f>G17-SUM(B$16:$B17)+1</f>
        <v>335</v>
      </c>
      <c r="G17" s="220">
        <f>B29</f>
        <v>365</v>
      </c>
      <c r="H17" s="217">
        <f>+F17/G17*D17</f>
        <v>104896.82777085091</v>
      </c>
      <c r="I17" s="218">
        <f t="shared" ref="I17:I28" si="0">+I16-H17</f>
        <v>-1384877.397552226</v>
      </c>
      <c r="K17" s="582" t="s">
        <v>595</v>
      </c>
      <c r="L17" s="644">
        <f>I31</f>
        <v>-1701440.8697030814</v>
      </c>
    </row>
    <row r="18" spans="1:12">
      <c r="A18" s="192">
        <f>ROW()</f>
        <v>18</v>
      </c>
      <c r="B18" s="215">
        <f t="shared" ref="B18:B28" si="1">DAY(EOMONTH(C18,0))</f>
        <v>30</v>
      </c>
      <c r="C18" s="216">
        <v>44012</v>
      </c>
      <c r="D18" s="217">
        <f>'RY Pro Forma El'!L32</f>
        <v>114290.57354137581</v>
      </c>
      <c r="E18" s="222">
        <f t="shared" ref="E18:E28" si="2">+E17-D18</f>
        <v>-1508561.7168641258</v>
      </c>
      <c r="F18" s="219">
        <f>G18-SUM(B$16:$B18)+1</f>
        <v>305</v>
      </c>
      <c r="G18" s="220">
        <f>G17</f>
        <v>365</v>
      </c>
      <c r="H18" s="217">
        <f t="shared" ref="H18:H28" si="3">+F18/G18*D18</f>
        <v>95503.082000327733</v>
      </c>
      <c r="I18" s="218">
        <f t="shared" si="0"/>
        <v>-1480380.4795525537</v>
      </c>
      <c r="K18" s="582" t="s">
        <v>15</v>
      </c>
      <c r="L18" s="644">
        <f>'DFIT Pro forma Gs'!I31</f>
        <v>-872688.03016393958</v>
      </c>
    </row>
    <row r="19" spans="1:12">
      <c r="A19" s="192">
        <f>ROW()</f>
        <v>19</v>
      </c>
      <c r="B19" s="215">
        <f t="shared" si="1"/>
        <v>31</v>
      </c>
      <c r="C19" s="216">
        <v>44043</v>
      </c>
      <c r="D19" s="217">
        <f>'RY Pro Forma El'!L33</f>
        <v>114290.57354137464</v>
      </c>
      <c r="E19" s="222">
        <f t="shared" si="2"/>
        <v>-1622852.2904055004</v>
      </c>
      <c r="F19" s="219">
        <f>G19-SUM(B$16:$B19)+1</f>
        <v>274</v>
      </c>
      <c r="G19" s="220">
        <f t="shared" ref="G19:G28" si="4">G18</f>
        <v>365</v>
      </c>
      <c r="H19" s="217">
        <f t="shared" si="3"/>
        <v>85796.211370785357</v>
      </c>
      <c r="I19" s="218">
        <f t="shared" si="0"/>
        <v>-1566176.690923339</v>
      </c>
      <c r="K19" s="582" t="s">
        <v>44</v>
      </c>
      <c r="L19" s="644">
        <f>SUM(L17:L18)</f>
        <v>-2574128.899867021</v>
      </c>
    </row>
    <row r="20" spans="1:12">
      <c r="A20" s="192">
        <f>ROW()</f>
        <v>20</v>
      </c>
      <c r="B20" s="215">
        <f t="shared" si="1"/>
        <v>31</v>
      </c>
      <c r="C20" s="216">
        <v>44074</v>
      </c>
      <c r="D20" s="217">
        <f>'RY Pro Forma El'!L34</f>
        <v>114290.57354137464</v>
      </c>
      <c r="E20" s="222">
        <f t="shared" si="2"/>
        <v>-1737142.8639468751</v>
      </c>
      <c r="F20" s="219">
        <f>G20-SUM(B$16:$B20)+1</f>
        <v>243</v>
      </c>
      <c r="G20" s="220">
        <f t="shared" si="4"/>
        <v>365</v>
      </c>
      <c r="H20" s="217">
        <f t="shared" si="3"/>
        <v>76089.340741243941</v>
      </c>
      <c r="I20" s="218">
        <f t="shared" si="0"/>
        <v>-1642266.0316645829</v>
      </c>
    </row>
    <row r="21" spans="1:12">
      <c r="A21" s="192">
        <f>ROW()</f>
        <v>21</v>
      </c>
      <c r="B21" s="215">
        <f t="shared" si="1"/>
        <v>30</v>
      </c>
      <c r="C21" s="216">
        <v>44104</v>
      </c>
      <c r="D21" s="217">
        <f>'RY Pro Forma El'!L35</f>
        <v>114290.57354137464</v>
      </c>
      <c r="E21" s="222">
        <f t="shared" si="2"/>
        <v>-1851433.4374882497</v>
      </c>
      <c r="F21" s="219">
        <f>G21-SUM(B$16:$B21)+1</f>
        <v>213</v>
      </c>
      <c r="G21" s="220">
        <f t="shared" si="4"/>
        <v>365</v>
      </c>
      <c r="H21" s="217">
        <f t="shared" si="3"/>
        <v>66695.594970720005</v>
      </c>
      <c r="I21" s="218">
        <f t="shared" si="0"/>
        <v>-1708961.6266353028</v>
      </c>
    </row>
    <row r="22" spans="1:12">
      <c r="A22" s="192">
        <f>ROW()</f>
        <v>22</v>
      </c>
      <c r="B22" s="215">
        <f t="shared" si="1"/>
        <v>31</v>
      </c>
      <c r="C22" s="216">
        <v>44135</v>
      </c>
      <c r="D22" s="217">
        <f>'RY Pro Forma El'!L36</f>
        <v>114290.57354137558</v>
      </c>
      <c r="E22" s="222">
        <f t="shared" si="2"/>
        <v>-1965724.0110296253</v>
      </c>
      <c r="F22" s="219">
        <f>G22-SUM(B$16:$B22)+1</f>
        <v>182</v>
      </c>
      <c r="G22" s="220">
        <f t="shared" si="4"/>
        <v>365</v>
      </c>
      <c r="H22" s="217">
        <f t="shared" si="3"/>
        <v>56988.724341179055</v>
      </c>
      <c r="I22" s="218">
        <f t="shared" si="0"/>
        <v>-1765950.3509764818</v>
      </c>
    </row>
    <row r="23" spans="1:12">
      <c r="A23" s="192">
        <f>ROW()</f>
        <v>23</v>
      </c>
      <c r="B23" s="215">
        <f t="shared" si="1"/>
        <v>30</v>
      </c>
      <c r="C23" s="216">
        <v>44165</v>
      </c>
      <c r="D23" s="217">
        <f>'RY Pro Forma El'!L37</f>
        <v>114290.57354137464</v>
      </c>
      <c r="E23" s="222">
        <f t="shared" si="2"/>
        <v>-2080014.584571</v>
      </c>
      <c r="F23" s="219">
        <f>G23-SUM(B$16:$B23)+1</f>
        <v>152</v>
      </c>
      <c r="G23" s="220">
        <f t="shared" si="4"/>
        <v>365</v>
      </c>
      <c r="H23" s="217">
        <f t="shared" si="3"/>
        <v>47594.978570654646</v>
      </c>
      <c r="I23" s="218">
        <f t="shared" si="0"/>
        <v>-1813545.3295471366</v>
      </c>
    </row>
    <row r="24" spans="1:12">
      <c r="A24" s="192">
        <f>ROW()</f>
        <v>24</v>
      </c>
      <c r="B24" s="215">
        <f t="shared" si="1"/>
        <v>31</v>
      </c>
      <c r="C24" s="216">
        <v>44196</v>
      </c>
      <c r="D24" s="217">
        <f>'RY Pro Forma El'!L38</f>
        <v>114290.57354137464</v>
      </c>
      <c r="E24" s="222">
        <f t="shared" si="2"/>
        <v>-2194305.1581123746</v>
      </c>
      <c r="F24" s="219">
        <f>G24-SUM(B$16:$B24)+1</f>
        <v>121</v>
      </c>
      <c r="G24" s="220">
        <f t="shared" si="4"/>
        <v>365</v>
      </c>
      <c r="H24" s="217">
        <f t="shared" si="3"/>
        <v>37888.107941113238</v>
      </c>
      <c r="I24" s="218">
        <f t="shared" si="0"/>
        <v>-1851433.4374882497</v>
      </c>
    </row>
    <row r="25" spans="1:12">
      <c r="A25" s="192">
        <f>ROW()</f>
        <v>25</v>
      </c>
      <c r="B25" s="215">
        <f t="shared" si="1"/>
        <v>31</v>
      </c>
      <c r="C25" s="216">
        <v>44227</v>
      </c>
      <c r="D25" s="217">
        <f>'RY Pro Forma El'!L39</f>
        <v>59086.070094974712</v>
      </c>
      <c r="E25" s="222">
        <f t="shared" si="2"/>
        <v>-2253391.2282073493</v>
      </c>
      <c r="F25" s="219">
        <f>G25-SUM(B$16:$B25)+1</f>
        <v>90</v>
      </c>
      <c r="G25" s="220">
        <f t="shared" si="4"/>
        <v>365</v>
      </c>
      <c r="H25" s="217">
        <f t="shared" si="3"/>
        <v>14569.1679686239</v>
      </c>
      <c r="I25" s="218">
        <f t="shared" si="0"/>
        <v>-1866002.6054568735</v>
      </c>
    </row>
    <row r="26" spans="1:12">
      <c r="A26" s="192">
        <f>ROW()</f>
        <v>26</v>
      </c>
      <c r="B26" s="215">
        <f t="shared" si="1"/>
        <v>28</v>
      </c>
      <c r="C26" s="216">
        <v>44255</v>
      </c>
      <c r="D26" s="217">
        <f>'RY Pro Forma El'!L40</f>
        <v>59086.070094975643</v>
      </c>
      <c r="E26" s="222">
        <f t="shared" si="2"/>
        <v>-2312477.298302325</v>
      </c>
      <c r="F26" s="219">
        <f>G26-SUM(B$16:$B26)+1</f>
        <v>62</v>
      </c>
      <c r="G26" s="220">
        <f t="shared" si="4"/>
        <v>365</v>
      </c>
      <c r="H26" s="217">
        <f t="shared" si="3"/>
        <v>10036.537933941068</v>
      </c>
      <c r="I26" s="218">
        <f t="shared" si="0"/>
        <v>-1876039.1433908145</v>
      </c>
    </row>
    <row r="27" spans="1:12">
      <c r="A27" s="192">
        <f>ROW()</f>
        <v>27</v>
      </c>
      <c r="B27" s="215">
        <f t="shared" si="1"/>
        <v>31</v>
      </c>
      <c r="C27" s="216">
        <v>44286</v>
      </c>
      <c r="D27" s="217">
        <f>'RY Pro Forma El'!L41</f>
        <v>59086.070094974246</v>
      </c>
      <c r="E27" s="222">
        <f t="shared" si="2"/>
        <v>-2371563.3683972992</v>
      </c>
      <c r="F27" s="219">
        <f>G27-SUM(B$16:$B27)+1</f>
        <v>31</v>
      </c>
      <c r="G27" s="220">
        <f t="shared" si="4"/>
        <v>365</v>
      </c>
      <c r="H27" s="217">
        <f t="shared" si="3"/>
        <v>5018.268966970415</v>
      </c>
      <c r="I27" s="218">
        <f t="shared" si="0"/>
        <v>-1881057.412357785</v>
      </c>
    </row>
    <row r="28" spans="1:12">
      <c r="A28" s="192">
        <f>ROW()</f>
        <v>28</v>
      </c>
      <c r="B28" s="215">
        <f t="shared" si="1"/>
        <v>30</v>
      </c>
      <c r="C28" s="216">
        <v>44316</v>
      </c>
      <c r="D28" s="217">
        <f>'RY Pro Forma El'!L42</f>
        <v>59086.070094974712</v>
      </c>
      <c r="E28" s="222">
        <f t="shared" si="2"/>
        <v>-2430649.4384922739</v>
      </c>
      <c r="F28" s="219">
        <f>G28-SUM(B$16:$B28)+1</f>
        <v>1</v>
      </c>
      <c r="G28" s="220">
        <f t="shared" si="4"/>
        <v>365</v>
      </c>
      <c r="H28" s="217">
        <f t="shared" si="3"/>
        <v>161.87964409582113</v>
      </c>
      <c r="I28" s="218">
        <f t="shared" si="0"/>
        <v>-1881219.2920018809</v>
      </c>
    </row>
    <row r="29" spans="1:12" ht="15.75" thickBot="1">
      <c r="A29" s="192">
        <f>ROW()</f>
        <v>29</v>
      </c>
      <c r="B29" s="223">
        <f>SUM(B17:B28)</f>
        <v>365</v>
      </c>
      <c r="C29" s="196"/>
      <c r="D29" s="224">
        <f>SUM(D17:D28)</f>
        <v>1150668.8687108988</v>
      </c>
      <c r="E29" s="225">
        <v>0</v>
      </c>
      <c r="F29" s="195"/>
      <c r="G29" s="226"/>
      <c r="H29" s="224">
        <f>SUM(H17:H28)</f>
        <v>601238.72222050605</v>
      </c>
      <c r="I29" s="200"/>
    </row>
    <row r="30" spans="1:12" ht="16.5" thickTop="1" thickBot="1">
      <c r="A30" s="192">
        <f>ROW()</f>
        <v>30</v>
      </c>
      <c r="B30" s="195"/>
      <c r="C30" s="227"/>
      <c r="D30" s="228"/>
      <c r="E30" s="218"/>
      <c r="F30" s="195"/>
      <c r="G30" s="196"/>
      <c r="H30" s="229"/>
      <c r="I30" s="200"/>
    </row>
    <row r="31" spans="1:12" ht="15.75" thickBot="1">
      <c r="A31" s="192">
        <f>ROW()</f>
        <v>31</v>
      </c>
      <c r="B31" s="195" t="s">
        <v>174</v>
      </c>
      <c r="C31" s="196"/>
      <c r="D31" s="217"/>
      <c r="E31" s="230">
        <f>(E16+E28+SUM(E17:E27)*2)/24</f>
        <v>-1928921.0087320248</v>
      </c>
      <c r="F31" s="195"/>
      <c r="G31" s="196"/>
      <c r="H31" s="196"/>
      <c r="I31" s="231">
        <f>(I16+I28+SUM(I17:I27)*2)/24</f>
        <v>-1701440.8697030814</v>
      </c>
    </row>
    <row r="32" spans="1:12" ht="15.75" thickTop="1">
      <c r="A32" s="212">
        <f>ROW()</f>
        <v>32</v>
      </c>
      <c r="B32" s="232"/>
      <c r="C32" s="650"/>
      <c r="D32" s="651"/>
      <c r="E32" s="233"/>
      <c r="F32" s="232"/>
      <c r="G32" s="650"/>
      <c r="H32" s="650"/>
      <c r="I32" s="234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</sheetData>
  <pageMargins left="0.4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17" sqref="D17:D28"/>
    </sheetView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1" spans="1:9">
      <c r="A1" s="582" t="s">
        <v>594</v>
      </c>
      <c r="B1" s="582"/>
      <c r="C1" s="582"/>
      <c r="D1" s="582"/>
      <c r="E1" s="582"/>
      <c r="F1" s="582"/>
      <c r="G1" s="582"/>
      <c r="H1" s="58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71" t="s">
        <v>141</v>
      </c>
      <c r="B3" s="3"/>
      <c r="C3" s="65"/>
      <c r="D3" s="65"/>
      <c r="E3" s="65"/>
      <c r="F3" s="65"/>
      <c r="G3" s="65"/>
      <c r="H3" s="65"/>
      <c r="I3" s="65"/>
    </row>
    <row r="4" spans="1:9">
      <c r="A4" s="71" t="s">
        <v>520</v>
      </c>
      <c r="B4" s="3"/>
      <c r="C4" s="65"/>
      <c r="D4" s="65"/>
      <c r="E4" s="65"/>
      <c r="F4" s="65"/>
      <c r="G4" s="65"/>
      <c r="H4" s="65"/>
      <c r="I4" s="65"/>
    </row>
    <row r="5" spans="1:9">
      <c r="A5" s="71" t="s">
        <v>142</v>
      </c>
      <c r="B5" s="3"/>
      <c r="C5" s="65"/>
      <c r="D5" s="65"/>
      <c r="E5" s="65"/>
      <c r="F5" s="65"/>
      <c r="G5" s="65"/>
      <c r="H5" s="65"/>
      <c r="I5" s="65"/>
    </row>
    <row r="6" spans="1:9">
      <c r="A6" s="71" t="s">
        <v>143</v>
      </c>
      <c r="B6" s="3"/>
      <c r="C6" s="65"/>
      <c r="D6" s="65"/>
      <c r="E6" s="65"/>
      <c r="F6" s="65"/>
      <c r="G6" s="65"/>
      <c r="H6" s="65"/>
      <c r="I6" s="65"/>
    </row>
    <row r="7" spans="1:9">
      <c r="A7" s="71"/>
      <c r="B7" s="187"/>
      <c r="C7" s="65"/>
      <c r="D7" s="65"/>
      <c r="E7" s="65"/>
      <c r="F7" s="65"/>
      <c r="G7" s="65"/>
      <c r="H7" s="65"/>
      <c r="I7" s="65"/>
    </row>
    <row r="8" spans="1:9">
      <c r="A8" s="188"/>
      <c r="B8" s="189" t="s">
        <v>144</v>
      </c>
      <c r="C8" s="190"/>
      <c r="D8" s="190"/>
      <c r="E8" s="190"/>
      <c r="F8" s="190"/>
      <c r="G8" s="190"/>
      <c r="H8" s="190"/>
      <c r="I8" s="191"/>
    </row>
    <row r="9" spans="1:9">
      <c r="A9" s="192"/>
      <c r="B9" s="193"/>
      <c r="C9" s="190" t="s">
        <v>145</v>
      </c>
      <c r="D9" s="190"/>
      <c r="E9" s="191"/>
      <c r="F9" s="189" t="s">
        <v>146</v>
      </c>
      <c r="G9" s="190"/>
      <c r="H9" s="190"/>
      <c r="I9" s="194"/>
    </row>
    <row r="10" spans="1:9">
      <c r="A10" s="192"/>
      <c r="B10" s="195"/>
      <c r="C10" s="196"/>
      <c r="D10" s="196"/>
      <c r="E10" s="197" t="s">
        <v>14</v>
      </c>
      <c r="F10" s="198"/>
      <c r="G10" s="199"/>
      <c r="H10" s="199"/>
      <c r="I10" s="200"/>
    </row>
    <row r="11" spans="1:9">
      <c r="A11" s="192" t="s">
        <v>147</v>
      </c>
      <c r="B11" s="201" t="s">
        <v>148</v>
      </c>
      <c r="C11" s="202" t="s">
        <v>5</v>
      </c>
      <c r="D11" s="202" t="s">
        <v>149</v>
      </c>
      <c r="E11" s="197" t="s">
        <v>150</v>
      </c>
      <c r="F11" s="201" t="s">
        <v>151</v>
      </c>
      <c r="G11" s="202" t="s">
        <v>152</v>
      </c>
      <c r="H11" s="202" t="s">
        <v>153</v>
      </c>
      <c r="I11" s="197" t="s">
        <v>154</v>
      </c>
    </row>
    <row r="12" spans="1:9">
      <c r="A12" s="192"/>
      <c r="B12" s="203" t="s">
        <v>5</v>
      </c>
      <c r="C12" s="204" t="s">
        <v>155</v>
      </c>
      <c r="D12" s="204" t="s">
        <v>156</v>
      </c>
      <c r="E12" s="205" t="s">
        <v>157</v>
      </c>
      <c r="F12" s="203" t="s">
        <v>158</v>
      </c>
      <c r="G12" s="204" t="s">
        <v>159</v>
      </c>
      <c r="H12" s="204" t="s">
        <v>160</v>
      </c>
      <c r="I12" s="205" t="s">
        <v>161</v>
      </c>
    </row>
    <row r="13" spans="1:9">
      <c r="A13" s="192"/>
      <c r="B13" s="206" t="s">
        <v>162</v>
      </c>
      <c r="C13" s="207" t="s">
        <v>163</v>
      </c>
      <c r="D13" s="208" t="s">
        <v>164</v>
      </c>
      <c r="E13" s="209" t="s">
        <v>165</v>
      </c>
      <c r="F13" s="206" t="s">
        <v>166</v>
      </c>
      <c r="G13" s="210" t="s">
        <v>167</v>
      </c>
      <c r="H13" s="211" t="s">
        <v>168</v>
      </c>
      <c r="I13" s="209" t="s">
        <v>169</v>
      </c>
    </row>
    <row r="14" spans="1:9">
      <c r="A14" s="212"/>
      <c r="B14" s="213"/>
      <c r="C14" s="646"/>
      <c r="D14" s="647"/>
      <c r="E14" s="214" t="s">
        <v>170</v>
      </c>
      <c r="F14" s="213" t="s">
        <v>171</v>
      </c>
      <c r="G14" s="648"/>
      <c r="H14" s="649"/>
      <c r="I14" s="214" t="s">
        <v>172</v>
      </c>
    </row>
    <row r="15" spans="1:9">
      <c r="A15" s="188">
        <f>ROW()</f>
        <v>15</v>
      </c>
      <c r="B15" s="215"/>
      <c r="C15" s="216"/>
      <c r="D15" s="217"/>
      <c r="E15" s="218"/>
      <c r="F15" s="219"/>
      <c r="G15" s="220"/>
      <c r="H15" s="217"/>
      <c r="I15" s="218"/>
    </row>
    <row r="16" spans="1:9">
      <c r="A16" s="192">
        <f>ROW()</f>
        <v>16</v>
      </c>
      <c r="B16" s="215"/>
      <c r="C16" s="216">
        <v>43951</v>
      </c>
      <c r="D16" s="217"/>
      <c r="E16" s="221">
        <f>'RY Pro Forma Gs'!K30</f>
        <v>-657463.30697599985</v>
      </c>
      <c r="F16" s="219"/>
      <c r="G16" s="220"/>
      <c r="H16" s="217"/>
      <c r="I16" s="221">
        <f>E16</f>
        <v>-657463.30697599985</v>
      </c>
    </row>
    <row r="17" spans="1:9">
      <c r="A17" s="192">
        <f>ROW()</f>
        <v>17</v>
      </c>
      <c r="B17" s="215">
        <f>DAY(EOMONTH(C17,0))</f>
        <v>31</v>
      </c>
      <c r="C17" s="216">
        <v>43982</v>
      </c>
      <c r="D17" s="217">
        <f>'RY Pro Forma Gs'!L31</f>
        <v>58355.68208881293</v>
      </c>
      <c r="E17" s="222">
        <f>+E16-D17</f>
        <v>-715818.98906481278</v>
      </c>
      <c r="F17" s="219">
        <f>G17-SUM(B$16:$B17)+1</f>
        <v>335</v>
      </c>
      <c r="G17" s="220">
        <f>B29</f>
        <v>365</v>
      </c>
      <c r="H17" s="217">
        <f>+F17/G17*D17</f>
        <v>53559.324656855701</v>
      </c>
      <c r="I17" s="218">
        <f t="shared" ref="I17:I28" si="0">+I16-H17</f>
        <v>-711022.63163285551</v>
      </c>
    </row>
    <row r="18" spans="1:9">
      <c r="A18" s="192">
        <f>ROW()</f>
        <v>18</v>
      </c>
      <c r="B18" s="215">
        <f t="shared" ref="B18:B28" si="1">DAY(EOMONTH(C18,0))</f>
        <v>30</v>
      </c>
      <c r="C18" s="216">
        <v>44012</v>
      </c>
      <c r="D18" s="217">
        <f>'RY Pro Forma Gs'!L32</f>
        <v>58355.682088812464</v>
      </c>
      <c r="E18" s="222">
        <f t="shared" ref="E18:E28" si="2">+E17-D18</f>
        <v>-774174.67115362524</v>
      </c>
      <c r="F18" s="219">
        <f>G18-SUM(B$16:$B18)+1</f>
        <v>305</v>
      </c>
      <c r="G18" s="220">
        <f>G17</f>
        <v>365</v>
      </c>
      <c r="H18" s="217">
        <f t="shared" ref="H18:H28" si="3">+F18/G18*D18</f>
        <v>48762.967224898086</v>
      </c>
      <c r="I18" s="218">
        <f t="shared" si="0"/>
        <v>-759785.59885775356</v>
      </c>
    </row>
    <row r="19" spans="1:9">
      <c r="A19" s="192">
        <f>ROW()</f>
        <v>19</v>
      </c>
      <c r="B19" s="215">
        <f t="shared" si="1"/>
        <v>31</v>
      </c>
      <c r="C19" s="216">
        <v>44043</v>
      </c>
      <c r="D19" s="217">
        <f>'RY Pro Forma Gs'!L33</f>
        <v>58355.682088812464</v>
      </c>
      <c r="E19" s="222">
        <f t="shared" si="2"/>
        <v>-832530.3532424377</v>
      </c>
      <c r="F19" s="219">
        <f>G19-SUM(B$16:$B19)+1</f>
        <v>274</v>
      </c>
      <c r="G19" s="220">
        <f t="shared" ref="G19:G28" si="4">G18</f>
        <v>365</v>
      </c>
      <c r="H19" s="217">
        <f t="shared" si="3"/>
        <v>43806.73121187566</v>
      </c>
      <c r="I19" s="218">
        <f t="shared" si="0"/>
        <v>-803592.33006962924</v>
      </c>
    </row>
    <row r="20" spans="1:9">
      <c r="A20" s="192">
        <f>ROW()</f>
        <v>20</v>
      </c>
      <c r="B20" s="215">
        <f t="shared" si="1"/>
        <v>31</v>
      </c>
      <c r="C20" s="216">
        <v>44074</v>
      </c>
      <c r="D20" s="217">
        <f>'RY Pro Forma Gs'!L34</f>
        <v>58355.682088812464</v>
      </c>
      <c r="E20" s="222">
        <f t="shared" si="2"/>
        <v>-890886.03533125017</v>
      </c>
      <c r="F20" s="219">
        <f>G20-SUM(B$16:$B20)+1</f>
        <v>243</v>
      </c>
      <c r="G20" s="220">
        <f t="shared" si="4"/>
        <v>365</v>
      </c>
      <c r="H20" s="217">
        <f t="shared" si="3"/>
        <v>38850.495198853234</v>
      </c>
      <c r="I20" s="218">
        <f t="shared" si="0"/>
        <v>-842442.82526848244</v>
      </c>
    </row>
    <row r="21" spans="1:9">
      <c r="A21" s="192">
        <f>ROW()</f>
        <v>21</v>
      </c>
      <c r="B21" s="215">
        <f t="shared" si="1"/>
        <v>30</v>
      </c>
      <c r="C21" s="216">
        <v>44104</v>
      </c>
      <c r="D21" s="217">
        <f>'RY Pro Forma Gs'!L35</f>
        <v>58355.682088812464</v>
      </c>
      <c r="E21" s="222">
        <f t="shared" si="2"/>
        <v>-949241.71742006263</v>
      </c>
      <c r="F21" s="219">
        <f>G21-SUM(B$16:$B21)+1</f>
        <v>213</v>
      </c>
      <c r="G21" s="220">
        <f t="shared" si="4"/>
        <v>365</v>
      </c>
      <c r="H21" s="217">
        <f t="shared" si="3"/>
        <v>34054.137766896041</v>
      </c>
      <c r="I21" s="218">
        <f t="shared" si="0"/>
        <v>-876496.96303537849</v>
      </c>
    </row>
    <row r="22" spans="1:9">
      <c r="A22" s="192">
        <f>ROW()</f>
        <v>22</v>
      </c>
      <c r="B22" s="215">
        <f t="shared" si="1"/>
        <v>31</v>
      </c>
      <c r="C22" s="216">
        <v>44135</v>
      </c>
      <c r="D22" s="217">
        <f>'RY Pro Forma Gs'!L36</f>
        <v>58355.682088812464</v>
      </c>
      <c r="E22" s="222">
        <f t="shared" si="2"/>
        <v>-1007597.3995088751</v>
      </c>
      <c r="F22" s="219">
        <f>G22-SUM(B$16:$B22)+1</f>
        <v>182</v>
      </c>
      <c r="G22" s="220">
        <f t="shared" si="4"/>
        <v>365</v>
      </c>
      <c r="H22" s="217">
        <f t="shared" si="3"/>
        <v>29097.901753873612</v>
      </c>
      <c r="I22" s="218">
        <f t="shared" si="0"/>
        <v>-905594.86478925205</v>
      </c>
    </row>
    <row r="23" spans="1:9">
      <c r="A23" s="192">
        <f>ROW()</f>
        <v>23</v>
      </c>
      <c r="B23" s="215">
        <f t="shared" si="1"/>
        <v>30</v>
      </c>
      <c r="C23" s="216">
        <v>44165</v>
      </c>
      <c r="D23" s="217">
        <f>'RY Pro Forma Gs'!L37</f>
        <v>58355.68208881258</v>
      </c>
      <c r="E23" s="222">
        <f t="shared" si="2"/>
        <v>-1065953.0815976877</v>
      </c>
      <c r="F23" s="219">
        <f>G23-SUM(B$16:$B23)+1</f>
        <v>152</v>
      </c>
      <c r="G23" s="220">
        <f t="shared" si="4"/>
        <v>365</v>
      </c>
      <c r="H23" s="217">
        <f t="shared" si="3"/>
        <v>24301.544321916474</v>
      </c>
      <c r="I23" s="218">
        <f t="shared" si="0"/>
        <v>-929896.40911116847</v>
      </c>
    </row>
    <row r="24" spans="1:9">
      <c r="A24" s="192">
        <f>ROW()</f>
        <v>24</v>
      </c>
      <c r="B24" s="215">
        <f t="shared" si="1"/>
        <v>31</v>
      </c>
      <c r="C24" s="216">
        <v>44196</v>
      </c>
      <c r="D24" s="217">
        <f>'RY Pro Forma Gs'!L38</f>
        <v>58355.682088812348</v>
      </c>
      <c r="E24" s="222">
        <f t="shared" si="2"/>
        <v>-1124308.7636865</v>
      </c>
      <c r="F24" s="219">
        <f>G24-SUM(B$16:$B24)+1</f>
        <v>121</v>
      </c>
      <c r="G24" s="220">
        <f t="shared" si="4"/>
        <v>365</v>
      </c>
      <c r="H24" s="217">
        <f t="shared" si="3"/>
        <v>19345.308308893957</v>
      </c>
      <c r="I24" s="218">
        <f t="shared" si="0"/>
        <v>-949241.7174200624</v>
      </c>
    </row>
    <row r="25" spans="1:9">
      <c r="A25" s="192">
        <f>ROW()</f>
        <v>25</v>
      </c>
      <c r="B25" s="215">
        <f t="shared" si="1"/>
        <v>31</v>
      </c>
      <c r="C25" s="216">
        <v>44227</v>
      </c>
      <c r="D25" s="217">
        <f>'RY Pro Forma Gs'!L39</f>
        <v>30432.215519212419</v>
      </c>
      <c r="E25" s="222">
        <f t="shared" si="2"/>
        <v>-1154740.9792057124</v>
      </c>
      <c r="F25" s="219">
        <f>G25-SUM(B$16:$B25)+1</f>
        <v>90</v>
      </c>
      <c r="G25" s="220">
        <f t="shared" si="4"/>
        <v>365</v>
      </c>
      <c r="H25" s="217">
        <f t="shared" si="3"/>
        <v>7503.8339636414184</v>
      </c>
      <c r="I25" s="218">
        <f t="shared" si="0"/>
        <v>-956745.55138370383</v>
      </c>
    </row>
    <row r="26" spans="1:9">
      <c r="A26" s="192">
        <f>ROW()</f>
        <v>26</v>
      </c>
      <c r="B26" s="215">
        <f t="shared" si="1"/>
        <v>28</v>
      </c>
      <c r="C26" s="216">
        <v>44255</v>
      </c>
      <c r="D26" s="217">
        <f>'RY Pro Forma Gs'!L40</f>
        <v>30432.215519212885</v>
      </c>
      <c r="E26" s="222">
        <f t="shared" si="2"/>
        <v>-1185173.1947249253</v>
      </c>
      <c r="F26" s="219">
        <f>G26-SUM(B$16:$B26)+1</f>
        <v>62</v>
      </c>
      <c r="G26" s="220">
        <f t="shared" si="4"/>
        <v>365</v>
      </c>
      <c r="H26" s="217">
        <f t="shared" si="3"/>
        <v>5169.3078416197231</v>
      </c>
      <c r="I26" s="218">
        <f t="shared" si="0"/>
        <v>-961914.85922532354</v>
      </c>
    </row>
    <row r="27" spans="1:9">
      <c r="A27" s="192">
        <f>ROW()</f>
        <v>27</v>
      </c>
      <c r="B27" s="215">
        <f t="shared" si="1"/>
        <v>31</v>
      </c>
      <c r="C27" s="216">
        <v>44286</v>
      </c>
      <c r="D27" s="217">
        <f>'RY Pro Forma Gs'!L41</f>
        <v>30432.215519212419</v>
      </c>
      <c r="E27" s="222">
        <f t="shared" si="2"/>
        <v>-1215605.4102441377</v>
      </c>
      <c r="F27" s="219">
        <f>G27-SUM(B$16:$B27)+1</f>
        <v>31</v>
      </c>
      <c r="G27" s="220">
        <f t="shared" si="4"/>
        <v>365</v>
      </c>
      <c r="H27" s="217">
        <f t="shared" si="3"/>
        <v>2584.653920809822</v>
      </c>
      <c r="I27" s="218">
        <f t="shared" si="0"/>
        <v>-964499.51314613339</v>
      </c>
    </row>
    <row r="28" spans="1:9">
      <c r="A28" s="192">
        <f>ROW()</f>
        <v>28</v>
      </c>
      <c r="B28" s="215">
        <f t="shared" si="1"/>
        <v>30</v>
      </c>
      <c r="C28" s="216">
        <v>44316</v>
      </c>
      <c r="D28" s="217">
        <f>'RY Pro Forma Gs'!L42</f>
        <v>30432.215519212186</v>
      </c>
      <c r="E28" s="222">
        <f t="shared" si="2"/>
        <v>-1246037.6257633499</v>
      </c>
      <c r="F28" s="219">
        <f>G28-SUM(B$16:$B28)+1</f>
        <v>1</v>
      </c>
      <c r="G28" s="220">
        <f t="shared" si="4"/>
        <v>365</v>
      </c>
      <c r="H28" s="217">
        <f t="shared" si="3"/>
        <v>83.375932929348451</v>
      </c>
      <c r="I28" s="218">
        <f t="shared" si="0"/>
        <v>-964582.88907906273</v>
      </c>
    </row>
    <row r="29" spans="1:9" ht="15.75" thickBot="1">
      <c r="A29" s="192">
        <f>ROW()</f>
        <v>29</v>
      </c>
      <c r="B29" s="223">
        <f>SUM(B17:B28)</f>
        <v>365</v>
      </c>
      <c r="C29" s="196"/>
      <c r="D29" s="224">
        <f>SUM(D17:D28)</f>
        <v>588574.31878735009</v>
      </c>
      <c r="E29" s="225">
        <v>0</v>
      </c>
      <c r="F29" s="195"/>
      <c r="G29" s="226"/>
      <c r="H29" s="224">
        <f>SUM(H17:H28)</f>
        <v>307119.58210306306</v>
      </c>
      <c r="I29" s="200"/>
    </row>
    <row r="30" spans="1:9" ht="16.5" thickTop="1" thickBot="1">
      <c r="A30" s="192">
        <f>ROW()</f>
        <v>30</v>
      </c>
      <c r="B30" s="195"/>
      <c r="C30" s="227"/>
      <c r="D30" s="228"/>
      <c r="E30" s="218"/>
      <c r="F30" s="195"/>
      <c r="G30" s="196"/>
      <c r="H30" s="229"/>
      <c r="I30" s="200"/>
    </row>
    <row r="31" spans="1:9" ht="15.75" thickBot="1">
      <c r="A31" s="192">
        <f>ROW()</f>
        <v>31</v>
      </c>
      <c r="B31" s="195" t="s">
        <v>174</v>
      </c>
      <c r="C31" s="196"/>
      <c r="D31" s="217"/>
      <c r="E31" s="230">
        <f>(E16+E28+SUM(E17:E27)*2)/24</f>
        <v>-988981.75512914173</v>
      </c>
      <c r="F31" s="195"/>
      <c r="G31" s="196"/>
      <c r="H31" s="196"/>
      <c r="I31" s="231">
        <f>(I16+I28+SUM(I17:I27)*2)/24</f>
        <v>-872688.03016393958</v>
      </c>
    </row>
    <row r="32" spans="1:9" ht="15.75" thickTop="1">
      <c r="A32" s="212">
        <f>ROW()</f>
        <v>32</v>
      </c>
      <c r="B32" s="232"/>
      <c r="C32" s="650"/>
      <c r="D32" s="651"/>
      <c r="E32" s="233"/>
      <c r="F32" s="232"/>
      <c r="G32" s="650"/>
      <c r="H32" s="650"/>
      <c r="I32" s="234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zoomScale="85" zoomScaleNormal="85" workbookViewId="0">
      <pane xSplit="2" ySplit="9" topLeftCell="F10" activePane="bottomRight" state="frozen"/>
      <selection activeCell="I56" sqref="I56"/>
      <selection pane="topRight" activeCell="I56" sqref="I56"/>
      <selection pane="bottomLeft" activeCell="I56" sqref="I56"/>
      <selection pane="bottomRight" activeCell="L5" sqref="L5"/>
    </sheetView>
  </sheetViews>
  <sheetFormatPr defaultColWidth="9.140625" defaultRowHeight="10.5" outlineLevelRow="1" outlineLevelCol="1"/>
  <cols>
    <col min="1" max="1" width="11.85546875" style="237" bestFit="1" customWidth="1"/>
    <col min="2" max="2" width="6.42578125" style="237" bestFit="1" customWidth="1"/>
    <col min="3" max="3" width="14.5703125" style="237" bestFit="1" customWidth="1"/>
    <col min="4" max="5" width="16.140625" style="237" bestFit="1" customWidth="1"/>
    <col min="6" max="6" width="22.42578125" style="237" bestFit="1" customWidth="1"/>
    <col min="7" max="8" width="18.42578125" style="237" bestFit="1" customWidth="1"/>
    <col min="9" max="9" width="17.5703125" style="237" bestFit="1" customWidth="1"/>
    <col min="10" max="10" width="22.5703125" style="237" bestFit="1" customWidth="1"/>
    <col min="11" max="11" width="19.42578125" style="237" bestFit="1" customWidth="1"/>
    <col min="12" max="13" width="17.5703125" style="237" bestFit="1" customWidth="1"/>
    <col min="14" max="14" width="17" style="237" bestFit="1" customWidth="1"/>
    <col min="15" max="15" width="11.85546875" style="237" bestFit="1" customWidth="1" outlineLevel="1"/>
    <col min="16" max="16" width="10.85546875" style="237" bestFit="1" customWidth="1"/>
    <col min="17" max="17" width="11.85546875" style="237" bestFit="1" customWidth="1"/>
    <col min="18" max="18" width="10.85546875" style="237" bestFit="1" customWidth="1"/>
    <col min="19" max="16384" width="9.140625" style="237"/>
  </cols>
  <sheetData>
    <row r="1" spans="1:18" ht="15">
      <c r="A1" s="294" t="s">
        <v>202</v>
      </c>
      <c r="B1" s="60"/>
      <c r="C1" s="60"/>
      <c r="D1" s="60"/>
      <c r="E1" s="60"/>
      <c r="F1" s="60"/>
      <c r="G1" s="60"/>
      <c r="H1" s="60"/>
      <c r="I1" s="60"/>
      <c r="J1" s="64"/>
      <c r="K1" s="64"/>
      <c r="L1" s="64"/>
      <c r="M1" s="64"/>
      <c r="P1" s="462" t="s">
        <v>192</v>
      </c>
      <c r="Q1" s="462" t="s">
        <v>192</v>
      </c>
      <c r="R1" s="462" t="s">
        <v>192</v>
      </c>
    </row>
    <row r="2" spans="1:18" ht="15">
      <c r="A2" s="295" t="s">
        <v>541</v>
      </c>
      <c r="B2" s="60"/>
      <c r="C2" s="60"/>
      <c r="D2" s="60"/>
      <c r="E2" s="450" t="s">
        <v>543</v>
      </c>
      <c r="F2" s="450"/>
      <c r="G2" s="450"/>
      <c r="H2" s="450"/>
      <c r="I2" s="450"/>
      <c r="K2" s="462"/>
      <c r="L2" s="462" t="s">
        <v>546</v>
      </c>
      <c r="M2" s="462" t="s">
        <v>547</v>
      </c>
      <c r="N2" s="462" t="s">
        <v>120</v>
      </c>
      <c r="O2" s="462" t="s">
        <v>191</v>
      </c>
      <c r="P2" s="462" t="s">
        <v>600</v>
      </c>
      <c r="Q2" s="462" t="s">
        <v>601</v>
      </c>
      <c r="R2" s="462" t="s">
        <v>44</v>
      </c>
    </row>
    <row r="3" spans="1:18" ht="15">
      <c r="A3" s="294" t="s">
        <v>201</v>
      </c>
      <c r="B3" s="60"/>
      <c r="C3" s="60"/>
      <c r="D3" s="60"/>
      <c r="E3" s="60"/>
      <c r="F3" s="60"/>
      <c r="G3" s="60"/>
      <c r="H3" s="60"/>
      <c r="I3" s="60"/>
      <c r="J3" s="64"/>
      <c r="K3" s="462" t="s">
        <v>16</v>
      </c>
      <c r="L3" s="461">
        <f>E37</f>
        <v>11304151.202868855</v>
      </c>
      <c r="M3" s="461">
        <f>H37</f>
        <v>-1884025.2004781428</v>
      </c>
      <c r="N3" s="461">
        <f>L37</f>
        <v>-1978226.4605020492</v>
      </c>
      <c r="O3" s="461">
        <f>SUM(L3:N3)</f>
        <v>7441899.5418886635</v>
      </c>
      <c r="P3" s="461">
        <f>SUM('AMI Deferral El'!F26:F37)</f>
        <v>3768050.4009562861</v>
      </c>
      <c r="Q3" s="461">
        <f>SUM('Amort Electric Return on RB'!F26:F37)</f>
        <v>1100394.6870659131</v>
      </c>
      <c r="R3" s="461">
        <f>SUM(P3:Q3)</f>
        <v>4868445.0880221995</v>
      </c>
    </row>
    <row r="4" spans="1:18" ht="15">
      <c r="A4" s="60"/>
      <c r="B4" s="60"/>
      <c r="C4" s="293"/>
      <c r="D4" s="292"/>
      <c r="E4" s="291"/>
      <c r="F4" s="290" t="s">
        <v>200</v>
      </c>
      <c r="G4" s="70"/>
      <c r="H4" s="70"/>
      <c r="I4" s="70"/>
      <c r="J4" s="288"/>
      <c r="K4" s="462" t="s">
        <v>15</v>
      </c>
      <c r="L4" s="461">
        <f>'AMI Deferral Gs'!E37</f>
        <v>5026060.749488458</v>
      </c>
      <c r="M4" s="461">
        <f>'AMI Deferral Gs'!H37</f>
        <v>-837676.79158140963</v>
      </c>
      <c r="N4" s="461">
        <f>'AMI Deferral Gs'!L37</f>
        <v>-879560.63116048009</v>
      </c>
      <c r="O4" s="461">
        <f>SUM(L4:N4)</f>
        <v>3308823.3267465685</v>
      </c>
      <c r="P4" s="461">
        <f>SUM('AMI Deferral Gs'!F26:F37)</f>
        <v>1675353.5831628193</v>
      </c>
      <c r="Q4" s="461">
        <f>SUM('Amort Gas Return on RB'!F26:F37)</f>
        <v>390538.48325363314</v>
      </c>
      <c r="R4" s="461">
        <f>SUM(P4:Q4)</f>
        <v>2065892.0664164524</v>
      </c>
    </row>
    <row r="5" spans="1:18" ht="15">
      <c r="A5" s="64"/>
      <c r="B5" s="64"/>
      <c r="C5" s="287" t="s">
        <v>199</v>
      </c>
      <c r="D5" s="286"/>
      <c r="E5" s="285"/>
      <c r="F5" s="284" t="s">
        <v>198</v>
      </c>
      <c r="G5" s="282"/>
      <c r="H5" s="282"/>
      <c r="I5" s="282"/>
      <c r="J5" s="283" t="s">
        <v>197</v>
      </c>
      <c r="K5" s="462" t="s">
        <v>44</v>
      </c>
      <c r="L5" s="461">
        <f>SUM(L3:L4)</f>
        <v>16330211.952357313</v>
      </c>
      <c r="M5" s="461">
        <f>SUM(M3:M4)</f>
        <v>-2721701.9920595526</v>
      </c>
      <c r="N5" s="461">
        <f>SUM(N3:N4)</f>
        <v>-2857787.0916625294</v>
      </c>
      <c r="O5" s="461">
        <f t="shared" ref="O5:R5" si="0">SUM(O3:O4)</f>
        <v>10750722.868635232</v>
      </c>
      <c r="P5" s="461">
        <f t="shared" si="0"/>
        <v>5443403.9841191052</v>
      </c>
      <c r="Q5" s="461">
        <f t="shared" si="0"/>
        <v>1490933.1703195462</v>
      </c>
      <c r="R5" s="461">
        <f t="shared" si="0"/>
        <v>6934337.1544386521</v>
      </c>
    </row>
    <row r="6" spans="1:18" ht="15">
      <c r="A6" s="281"/>
      <c r="B6" s="281"/>
      <c r="C6" s="280" t="s">
        <v>9</v>
      </c>
      <c r="D6" s="280" t="s">
        <v>161</v>
      </c>
      <c r="E6" s="280" t="s">
        <v>196</v>
      </c>
      <c r="F6" s="280" t="s">
        <v>8</v>
      </c>
      <c r="G6" s="280" t="s">
        <v>14</v>
      </c>
      <c r="H6" s="280" t="s">
        <v>195</v>
      </c>
      <c r="I6" s="280" t="s">
        <v>96</v>
      </c>
      <c r="J6" s="280" t="s">
        <v>8</v>
      </c>
      <c r="K6" s="280" t="s">
        <v>14</v>
      </c>
      <c r="L6" s="280" t="s">
        <v>190</v>
      </c>
      <c r="M6" s="279" t="s">
        <v>194</v>
      </c>
      <c r="N6" s="278" t="s">
        <v>161</v>
      </c>
    </row>
    <row r="7" spans="1:18" ht="15">
      <c r="A7" s="268" t="s">
        <v>193</v>
      </c>
      <c r="B7" s="277"/>
      <c r="C7" s="268" t="s">
        <v>119</v>
      </c>
      <c r="D7" s="268"/>
      <c r="E7" s="268" t="s">
        <v>161</v>
      </c>
      <c r="F7" s="268" t="s">
        <v>192</v>
      </c>
      <c r="G7" s="268" t="s">
        <v>192</v>
      </c>
      <c r="H7" s="268" t="s">
        <v>192</v>
      </c>
      <c r="I7" s="268" t="s">
        <v>191</v>
      </c>
      <c r="J7" s="268" t="s">
        <v>40</v>
      </c>
      <c r="K7" s="268" t="s">
        <v>40</v>
      </c>
      <c r="L7" s="268" t="s">
        <v>96</v>
      </c>
      <c r="M7" s="275" t="s">
        <v>190</v>
      </c>
      <c r="N7" s="274" t="s">
        <v>189</v>
      </c>
    </row>
    <row r="8" spans="1:18" ht="15">
      <c r="A8" s="268" t="s">
        <v>188</v>
      </c>
      <c r="B8" s="277"/>
      <c r="C8" s="268" t="s">
        <v>187</v>
      </c>
      <c r="D8" s="268" t="s">
        <v>4</v>
      </c>
      <c r="E8" s="268" t="s">
        <v>186</v>
      </c>
      <c r="F8" s="268" t="s">
        <v>185</v>
      </c>
      <c r="G8" s="276" t="s">
        <v>184</v>
      </c>
      <c r="H8" s="268" t="s">
        <v>7</v>
      </c>
      <c r="I8" s="268" t="s">
        <v>183</v>
      </c>
      <c r="J8" s="268" t="s">
        <v>182</v>
      </c>
      <c r="K8" s="268" t="s">
        <v>181</v>
      </c>
      <c r="L8" s="268" t="s">
        <v>6</v>
      </c>
      <c r="M8" s="275" t="s">
        <v>180</v>
      </c>
      <c r="N8" s="274" t="s">
        <v>179</v>
      </c>
    </row>
    <row r="9" spans="1:18" ht="15">
      <c r="A9" s="296"/>
      <c r="B9" s="296"/>
      <c r="C9" s="297"/>
      <c r="D9" s="297"/>
      <c r="E9" s="297"/>
      <c r="F9" s="298" t="s">
        <v>178</v>
      </c>
      <c r="G9" s="297"/>
      <c r="H9" s="297"/>
      <c r="I9" s="297"/>
      <c r="J9" s="297" t="s">
        <v>177</v>
      </c>
      <c r="K9" s="299"/>
      <c r="L9" s="297"/>
      <c r="M9" s="273"/>
      <c r="N9" s="272"/>
    </row>
    <row r="10" spans="1:18" ht="15" outlineLevel="1">
      <c r="A10" s="271"/>
      <c r="B10" s="270"/>
      <c r="C10" s="462" t="s">
        <v>350</v>
      </c>
      <c r="D10" s="262"/>
      <c r="E10" s="269"/>
      <c r="F10" s="268"/>
      <c r="G10" s="268"/>
      <c r="H10" s="262"/>
      <c r="I10" s="262"/>
      <c r="J10" s="267"/>
      <c r="K10" s="267"/>
      <c r="L10" s="267"/>
      <c r="M10" s="264"/>
      <c r="N10" s="266"/>
    </row>
    <row r="11" spans="1:18" ht="15" outlineLevel="1">
      <c r="A11" s="253" t="s">
        <v>176</v>
      </c>
      <c r="B11" s="253"/>
      <c r="C11" s="462" t="s">
        <v>542</v>
      </c>
      <c r="D11" s="262"/>
      <c r="E11" s="249"/>
      <c r="F11" s="262"/>
      <c r="G11" s="262"/>
      <c r="H11" s="262"/>
      <c r="I11" s="262"/>
      <c r="J11" s="249"/>
      <c r="K11" s="249"/>
      <c r="L11" s="249"/>
      <c r="M11" s="264"/>
      <c r="N11" s="247">
        <f t="shared" ref="N11:N61" si="1">+D11+G11+K11</f>
        <v>0</v>
      </c>
    </row>
    <row r="12" spans="1:18" ht="15" outlineLevel="1">
      <c r="A12" s="253">
        <v>43555</v>
      </c>
      <c r="B12" s="253"/>
      <c r="C12" s="461">
        <f>'Deferral Detail'!$D$47</f>
        <v>765305.69506016676</v>
      </c>
      <c r="D12" s="251">
        <f t="shared" ref="D12:D43" si="2">D11+C12</f>
        <v>765305.69506016676</v>
      </c>
      <c r="E12" s="249">
        <f>($D$12+D12+SUM($D11:D$13)*2)/24</f>
        <v>255437.98718330404</v>
      </c>
      <c r="F12" s="262"/>
      <c r="G12" s="262"/>
      <c r="H12" s="262"/>
      <c r="I12" s="249">
        <f>($D$12+H12+SUM($D11:H$13)*2)/24</f>
        <v>268794.56289544207</v>
      </c>
      <c r="J12" s="249">
        <f t="shared" ref="J12:J43" si="3">(-C12*0.21)+(F12*0.21)</f>
        <v>-160714.19596263501</v>
      </c>
      <c r="K12" s="249">
        <f t="shared" ref="K12:K61" si="4">K11+J12</f>
        <v>-160714.19596263501</v>
      </c>
      <c r="L12" s="249">
        <f>($D$12+K12+SUM($D11:K$13)*2)/24</f>
        <v>239791.82625324363</v>
      </c>
      <c r="M12" s="248">
        <f t="shared" ref="M12:M61" si="5">L12+I12</f>
        <v>508586.38914868573</v>
      </c>
      <c r="N12" s="247">
        <f t="shared" si="1"/>
        <v>604591.49909753178</v>
      </c>
    </row>
    <row r="13" spans="1:18" ht="15" outlineLevel="1">
      <c r="A13" s="253">
        <v>43585</v>
      </c>
      <c r="B13" s="253"/>
      <c r="C13" s="461">
        <f>'Deferral Detail'!$E$47</f>
        <v>769338.76101914863</v>
      </c>
      <c r="D13" s="251">
        <f t="shared" si="2"/>
        <v>1534644.4560793154</v>
      </c>
      <c r="E13" s="249">
        <f>($D$12+D13+SUM($D12:D$13)*2)/24</f>
        <v>287493.76889243524</v>
      </c>
      <c r="F13" s="262"/>
      <c r="G13" s="262"/>
      <c r="H13" s="262"/>
      <c r="I13" s="249">
        <f>($D$12+H13+SUM($D12:H$13)*2)/24</f>
        <v>268794.56289544207</v>
      </c>
      <c r="J13" s="249">
        <f t="shared" si="3"/>
        <v>-161561.13981402121</v>
      </c>
      <c r="K13" s="249">
        <f t="shared" si="4"/>
        <v>-322275.33577665623</v>
      </c>
      <c r="L13" s="249">
        <f>($D$12+K13+SUM($D12:K$13)*2)/24</f>
        <v>233060.11209432609</v>
      </c>
      <c r="M13" s="248">
        <f t="shared" si="5"/>
        <v>501854.67498976819</v>
      </c>
      <c r="N13" s="247">
        <f t="shared" si="1"/>
        <v>1212369.1203026592</v>
      </c>
    </row>
    <row r="14" spans="1:18" ht="15" outlineLevel="1">
      <c r="A14" s="253">
        <v>43616</v>
      </c>
      <c r="B14" s="253"/>
      <c r="C14" s="461">
        <f>'Deferral Detail'!$F$47</f>
        <v>769688.73176391679</v>
      </c>
      <c r="D14" s="251">
        <f t="shared" si="2"/>
        <v>2304333.1878432324</v>
      </c>
      <c r="E14" s="249">
        <f>($D$12+D14+SUM($D$13:D13)*2)/24</f>
        <v>255788.65812758458</v>
      </c>
      <c r="F14" s="251"/>
      <c r="G14" s="249"/>
      <c r="H14" s="262"/>
      <c r="I14" s="249">
        <f>($D$12+H14+SUM($D$13:H13)*2)/24</f>
        <v>183732.58937515283</v>
      </c>
      <c r="J14" s="249">
        <f t="shared" si="3"/>
        <v>-161634.63367042251</v>
      </c>
      <c r="K14" s="249">
        <f t="shared" si="4"/>
        <v>-483909.96944707877</v>
      </c>
      <c r="L14" s="249">
        <f>($D$12+K14+SUM($D$13:K13)*2)/24</f>
        <v>145649.51459025496</v>
      </c>
      <c r="M14" s="248">
        <f t="shared" si="5"/>
        <v>329382.10396540782</v>
      </c>
      <c r="N14" s="247">
        <f t="shared" si="1"/>
        <v>1820423.2183961538</v>
      </c>
    </row>
    <row r="15" spans="1:18" ht="15" outlineLevel="1">
      <c r="A15" s="253">
        <v>43646</v>
      </c>
      <c r="B15" s="263"/>
      <c r="C15" s="461">
        <f>'Deferral Detail'!$G$47</f>
        <v>806259.43340501306</v>
      </c>
      <c r="D15" s="251">
        <f t="shared" si="2"/>
        <v>3110592.6212482452</v>
      </c>
      <c r="E15" s="249">
        <f>($D$12+D15+SUM($D$13:D14)*2)/24</f>
        <v>481410.56683972944</v>
      </c>
      <c r="F15" s="251"/>
      <c r="G15" s="249"/>
      <c r="H15" s="262"/>
      <c r="I15" s="249">
        <f>($D$12+H15+SUM($D$13:H14)*2)/24</f>
        <v>397076.07653938764</v>
      </c>
      <c r="J15" s="249">
        <f t="shared" si="3"/>
        <v>-169314.48101505273</v>
      </c>
      <c r="K15" s="249">
        <f t="shared" si="4"/>
        <v>-653224.45046213153</v>
      </c>
      <c r="L15" s="249">
        <f>($D$12+K15+SUM($D$13:K14)*2)/24</f>
        <v>313453.89723366679</v>
      </c>
      <c r="M15" s="248">
        <f t="shared" si="5"/>
        <v>710529.97377305443</v>
      </c>
      <c r="N15" s="247">
        <f t="shared" si="1"/>
        <v>2457368.1707861135</v>
      </c>
    </row>
    <row r="16" spans="1:18" ht="15" outlineLevel="1">
      <c r="A16" s="253">
        <v>43677</v>
      </c>
      <c r="B16" s="253"/>
      <c r="C16" s="461">
        <f>'Deferral Detail'!$H$47</f>
        <v>819355.85816206131</v>
      </c>
      <c r="D16" s="251">
        <f t="shared" si="2"/>
        <v>3929948.4794103066</v>
      </c>
      <c r="E16" s="249">
        <f>($D$12+D16+SUM($D$13:D15)*2)/24</f>
        <v>774766.44603383576</v>
      </c>
      <c r="F16" s="251"/>
      <c r="G16" s="249"/>
      <c r="H16" s="249"/>
      <c r="I16" s="249">
        <f>($D$12+H16+SUM($D$13:H15)*2)/24</f>
        <v>696409.67554671888</v>
      </c>
      <c r="J16" s="249">
        <f t="shared" si="3"/>
        <v>-172064.73021403287</v>
      </c>
      <c r="K16" s="249">
        <f t="shared" si="4"/>
        <v>-825289.18067616434</v>
      </c>
      <c r="L16" s="249">
        <f>($D$12+K16+SUM($D$13:K15)*2)/24</f>
        <v>570162.89457059698</v>
      </c>
      <c r="M16" s="248">
        <f t="shared" si="5"/>
        <v>1266572.5701173157</v>
      </c>
      <c r="N16" s="247">
        <f t="shared" si="1"/>
        <v>3104659.2987341424</v>
      </c>
    </row>
    <row r="17" spans="1:14" ht="15" outlineLevel="1">
      <c r="A17" s="253">
        <v>43708</v>
      </c>
      <c r="B17" s="253"/>
      <c r="C17" s="461">
        <f>'Deferral Detail'!$I$47</f>
        <v>819355.85816206131</v>
      </c>
      <c r="D17" s="251">
        <f t="shared" si="2"/>
        <v>4749304.3375723679</v>
      </c>
      <c r="E17" s="249">
        <f>($D$12+D17+SUM($D$13:D16)*2)/24</f>
        <v>1136401.9800747805</v>
      </c>
      <c r="F17" s="251"/>
      <c r="G17" s="249"/>
      <c r="H17" s="249"/>
      <c r="I17" s="249">
        <f>($D$12+H17+SUM($D$13:H16)*2)/24</f>
        <v>1088469.2526670641</v>
      </c>
      <c r="J17" s="249">
        <f t="shared" si="3"/>
        <v>-172064.73021403287</v>
      </c>
      <c r="K17" s="249">
        <f t="shared" si="4"/>
        <v>-997353.91089019715</v>
      </c>
      <c r="L17" s="249">
        <f>($D$12+K17+SUM($D$13:K16)*2)/24</f>
        <v>929974.42165340076</v>
      </c>
      <c r="M17" s="248">
        <f t="shared" si="5"/>
        <v>2018443.674320465</v>
      </c>
      <c r="N17" s="247">
        <f t="shared" si="1"/>
        <v>3751950.4266821705</v>
      </c>
    </row>
    <row r="18" spans="1:14" ht="15" outlineLevel="1">
      <c r="A18" s="253">
        <v>43738</v>
      </c>
      <c r="B18" s="253"/>
      <c r="C18" s="461">
        <f>'Deferral Detail'!$J$47</f>
        <v>819355.85816206131</v>
      </c>
      <c r="D18" s="251">
        <f t="shared" si="2"/>
        <v>5568660.1957344292</v>
      </c>
      <c r="E18" s="249">
        <f>($D$12+D18+SUM($D$13:D17)*2)/24</f>
        <v>1566317.1689625636</v>
      </c>
      <c r="F18" s="251"/>
      <c r="G18" s="249"/>
      <c r="H18" s="249"/>
      <c r="I18" s="249">
        <f>($D$12+H18+SUM($D$13:H17)*2)/24</f>
        <v>1578944.7791376596</v>
      </c>
      <c r="J18" s="249">
        <f t="shared" si="3"/>
        <v>-172064.73021403287</v>
      </c>
      <c r="K18" s="249">
        <f t="shared" si="4"/>
        <v>-1169418.64110423</v>
      </c>
      <c r="L18" s="249">
        <f>($D$12+K18+SUM($D$13:K17)*2)/24</f>
        <v>1406534.8019953149</v>
      </c>
      <c r="M18" s="248">
        <f t="shared" si="5"/>
        <v>2985479.5811329745</v>
      </c>
      <c r="N18" s="247">
        <f t="shared" si="1"/>
        <v>4399241.5546301994</v>
      </c>
    </row>
    <row r="19" spans="1:14" ht="15" outlineLevel="1">
      <c r="A19" s="253">
        <v>43769</v>
      </c>
      <c r="B19" s="253"/>
      <c r="C19" s="461">
        <f>'Deferral Detail'!$K$47</f>
        <v>819355.85816206131</v>
      </c>
      <c r="D19" s="251">
        <f t="shared" si="2"/>
        <v>6388016.0538964905</v>
      </c>
      <c r="E19" s="249">
        <f>($D$12+D19+SUM($D$13:D18)*2)/24</f>
        <v>2064512.0126971854</v>
      </c>
      <c r="F19" s="251"/>
      <c r="G19" s="251"/>
      <c r="H19" s="251"/>
      <c r="I19" s="251">
        <f t="shared" ref="I19:I61" si="6">E19+H19</f>
        <v>2064512.0126971854</v>
      </c>
      <c r="J19" s="251">
        <f t="shared" si="3"/>
        <v>-172064.73021403287</v>
      </c>
      <c r="K19" s="249">
        <f t="shared" si="4"/>
        <v>-1341483.3713182628</v>
      </c>
      <c r="L19" s="249">
        <f>(K12+K19+SUM(K13:K18)*2)/24</f>
        <v>-433547.52266640891</v>
      </c>
      <c r="M19" s="248">
        <f t="shared" si="5"/>
        <v>1630964.4900307765</v>
      </c>
      <c r="N19" s="247">
        <f t="shared" si="1"/>
        <v>5046532.6825782275</v>
      </c>
    </row>
    <row r="20" spans="1:14" ht="15" outlineLevel="1">
      <c r="A20" s="253">
        <v>43799</v>
      </c>
      <c r="B20" s="253"/>
      <c r="C20" s="461">
        <f>'Deferral Detail'!$L$47</f>
        <v>819355.85816206131</v>
      </c>
      <c r="D20" s="251">
        <f t="shared" si="2"/>
        <v>7207371.9120585518</v>
      </c>
      <c r="E20" s="249">
        <f>(D10+D20+SUM(D11:D19)*2)/24</f>
        <v>2662874.2485728194</v>
      </c>
      <c r="F20" s="251"/>
      <c r="G20" s="251"/>
      <c r="H20" s="251"/>
      <c r="I20" s="251">
        <f t="shared" si="6"/>
        <v>2662874.2485728194</v>
      </c>
      <c r="J20" s="251">
        <f t="shared" si="3"/>
        <v>-172064.73021403287</v>
      </c>
      <c r="K20" s="249">
        <f t="shared" si="4"/>
        <v>-1513548.1015322956</v>
      </c>
      <c r="L20" s="249">
        <f>(K10+K20+SUM(K11:K19)*2)/24</f>
        <v>-559203.59220029193</v>
      </c>
      <c r="M20" s="248">
        <f t="shared" si="5"/>
        <v>2103670.6563725276</v>
      </c>
      <c r="N20" s="247">
        <f t="shared" si="1"/>
        <v>5693823.8105262564</v>
      </c>
    </row>
    <row r="21" spans="1:14" ht="15" outlineLevel="1">
      <c r="A21" s="253">
        <v>43830</v>
      </c>
      <c r="B21" s="253"/>
      <c r="C21" s="461">
        <f>'Deferral Detail'!$M$47</f>
        <v>819355.85816206131</v>
      </c>
      <c r="D21" s="251">
        <f t="shared" si="2"/>
        <v>8026727.7702206131</v>
      </c>
      <c r="E21" s="249">
        <f t="shared" ref="E21:E61" si="7">(D9+D21+SUM(D10:D20)*2)/24</f>
        <v>3297628.4020011178</v>
      </c>
      <c r="F21" s="251"/>
      <c r="G21" s="251"/>
      <c r="H21" s="251"/>
      <c r="I21" s="251">
        <f t="shared" si="6"/>
        <v>3297628.4020011178</v>
      </c>
      <c r="J21" s="251">
        <f t="shared" si="3"/>
        <v>-172064.73021403287</v>
      </c>
      <c r="K21" s="249">
        <f t="shared" si="4"/>
        <v>-1685612.8317463284</v>
      </c>
      <c r="L21" s="249">
        <f>(K12+K21+SUM(K13:K20)*2)/24</f>
        <v>-685805.53958845825</v>
      </c>
      <c r="M21" s="248">
        <f t="shared" si="5"/>
        <v>2611822.8624126595</v>
      </c>
      <c r="N21" s="247">
        <f t="shared" si="1"/>
        <v>6341114.9384742845</v>
      </c>
    </row>
    <row r="22" spans="1:14" ht="15" outlineLevel="1">
      <c r="A22" s="253">
        <v>43861</v>
      </c>
      <c r="B22" s="253"/>
      <c r="C22" s="461">
        <f>'Deferral Detail'!$N$47</f>
        <v>819355.85816206131</v>
      </c>
      <c r="D22" s="251">
        <f t="shared" si="2"/>
        <v>8846083.6283826753</v>
      </c>
      <c r="E22" s="249">
        <f t="shared" si="7"/>
        <v>4000662.2102762549</v>
      </c>
      <c r="F22" s="251"/>
      <c r="G22" s="251"/>
      <c r="H22" s="251"/>
      <c r="I22" s="251">
        <f t="shared" si="6"/>
        <v>4000662.2102762549</v>
      </c>
      <c r="J22" s="251">
        <f t="shared" si="3"/>
        <v>-172064.73021403287</v>
      </c>
      <c r="K22" s="249">
        <f t="shared" si="4"/>
        <v>-1857677.5619603612</v>
      </c>
      <c r="L22" s="249">
        <f t="shared" ref="L22:L61" si="8">(K10+K22+SUM(K11:K21)*2)/24</f>
        <v>-840139.06415801344</v>
      </c>
      <c r="M22" s="248">
        <f t="shared" si="5"/>
        <v>3160523.1461182414</v>
      </c>
      <c r="N22" s="247">
        <f t="shared" si="1"/>
        <v>6988406.0664223144</v>
      </c>
    </row>
    <row r="23" spans="1:14" ht="15" outlineLevel="1">
      <c r="A23" s="253">
        <v>43890</v>
      </c>
      <c r="B23" s="253"/>
      <c r="C23" s="461">
        <f>'Deferral Detail'!$O$47</f>
        <v>819355.85816206131</v>
      </c>
      <c r="D23" s="251">
        <f t="shared" si="2"/>
        <v>9665439.4865447357</v>
      </c>
      <c r="E23" s="249">
        <f t="shared" si="7"/>
        <v>4771975.6733982302</v>
      </c>
      <c r="F23" s="251"/>
      <c r="G23" s="251"/>
      <c r="H23" s="251"/>
      <c r="I23" s="251">
        <f t="shared" si="6"/>
        <v>4771975.6733982302</v>
      </c>
      <c r="J23" s="251">
        <f t="shared" si="3"/>
        <v>-172064.73021403287</v>
      </c>
      <c r="K23" s="249">
        <f t="shared" si="4"/>
        <v>-2029742.292174394</v>
      </c>
      <c r="L23" s="249">
        <f t="shared" si="8"/>
        <v>-1002114.8914136282</v>
      </c>
      <c r="M23" s="248">
        <f t="shared" si="5"/>
        <v>3769860.7819846021</v>
      </c>
      <c r="N23" s="247">
        <f t="shared" si="1"/>
        <v>7635697.1943703415</v>
      </c>
    </row>
    <row r="24" spans="1:14" ht="15" outlineLevel="1">
      <c r="A24" s="253">
        <v>43921</v>
      </c>
      <c r="B24" s="253"/>
      <c r="C24" s="461">
        <f>'Deferral Detail'!$P$47</f>
        <v>819355.85816206131</v>
      </c>
      <c r="D24" s="251">
        <f t="shared" si="2"/>
        <v>10484795.344706796</v>
      </c>
      <c r="E24" s="249">
        <f t="shared" si="7"/>
        <v>5579681.0540728709</v>
      </c>
      <c r="F24" s="251"/>
      <c r="G24" s="251"/>
      <c r="H24" s="251"/>
      <c r="I24" s="251">
        <f t="shared" si="6"/>
        <v>5579681.0540728709</v>
      </c>
      <c r="J24" s="251">
        <f t="shared" si="3"/>
        <v>-172064.73021403287</v>
      </c>
      <c r="K24" s="249">
        <f t="shared" si="4"/>
        <v>-2201807.0223884271</v>
      </c>
      <c r="L24" s="249">
        <f t="shared" si="8"/>
        <v>-1171733.0213553025</v>
      </c>
      <c r="M24" s="248">
        <f t="shared" si="5"/>
        <v>4407948.0327175688</v>
      </c>
      <c r="N24" s="247">
        <f t="shared" si="1"/>
        <v>8282988.3223183695</v>
      </c>
    </row>
    <row r="25" spans="1:14" ht="15" outlineLevel="1">
      <c r="A25" s="253">
        <v>43951</v>
      </c>
      <c r="B25" s="253"/>
      <c r="C25" s="461">
        <f>'Deferral Detail'!$Q$47</f>
        <v>819355.85816206131</v>
      </c>
      <c r="D25" s="251">
        <f t="shared" si="2"/>
        <v>11304151.202868856</v>
      </c>
      <c r="E25" s="249">
        <f t="shared" si="7"/>
        <v>6391722.5705910446</v>
      </c>
      <c r="F25" s="251"/>
      <c r="G25" s="251"/>
      <c r="H25" s="251"/>
      <c r="I25" s="251">
        <f t="shared" si="6"/>
        <v>6391722.5705910446</v>
      </c>
      <c r="J25" s="251">
        <f t="shared" si="3"/>
        <v>-172064.73021403287</v>
      </c>
      <c r="K25" s="249">
        <f t="shared" si="4"/>
        <v>-2373871.7526024599</v>
      </c>
      <c r="L25" s="249">
        <f t="shared" si="8"/>
        <v>-1342261.739824119</v>
      </c>
      <c r="M25" s="248">
        <f t="shared" si="5"/>
        <v>5049460.8307669256</v>
      </c>
      <c r="N25" s="254">
        <f t="shared" si="1"/>
        <v>8930279.4502663966</v>
      </c>
    </row>
    <row r="26" spans="1:14" ht="15" outlineLevel="1">
      <c r="A26" s="261">
        <v>43982</v>
      </c>
      <c r="B26" s="260" t="s">
        <v>175</v>
      </c>
      <c r="C26" s="259"/>
      <c r="D26" s="259">
        <f t="shared" si="2"/>
        <v>11304151.202868856</v>
      </c>
      <c r="E26" s="258">
        <f t="shared" si="7"/>
        <v>7173777.7690000087</v>
      </c>
      <c r="F26" s="259">
        <f t="shared" ref="F26:F61" si="9">+$D$25/36</f>
        <v>314004.20007969043</v>
      </c>
      <c r="G26" s="259">
        <f t="shared" ref="G26:G61" si="10">G25-F26</f>
        <v>-314004.20007969043</v>
      </c>
      <c r="H26" s="259">
        <f t="shared" ref="H26:H61" si="11">(G14+G26+SUM(G15:G25)*2)/24</f>
        <v>-13083.508336653767</v>
      </c>
      <c r="I26" s="259">
        <f t="shared" si="6"/>
        <v>7160694.2606633548</v>
      </c>
      <c r="J26" s="259">
        <f t="shared" si="3"/>
        <v>65940.882016734991</v>
      </c>
      <c r="K26" s="258">
        <f t="shared" si="4"/>
        <v>-2307930.8705857247</v>
      </c>
      <c r="L26" s="258">
        <f t="shared" si="8"/>
        <v>-1503745.7947393043</v>
      </c>
      <c r="M26" s="256">
        <f t="shared" si="5"/>
        <v>5656948.4659240507</v>
      </c>
      <c r="N26" s="255">
        <f t="shared" si="1"/>
        <v>8682216.1322034411</v>
      </c>
    </row>
    <row r="27" spans="1:14" ht="15" outlineLevel="1">
      <c r="A27" s="261">
        <v>44012</v>
      </c>
      <c r="B27" s="260" t="s">
        <v>175</v>
      </c>
      <c r="C27" s="259"/>
      <c r="D27" s="259">
        <f t="shared" si="2"/>
        <v>11304151.202868856</v>
      </c>
      <c r="E27" s="258">
        <f t="shared" si="7"/>
        <v>7890168.4605269348</v>
      </c>
      <c r="F27" s="259">
        <f t="shared" si="9"/>
        <v>314004.20007969043</v>
      </c>
      <c r="G27" s="259">
        <f t="shared" si="10"/>
        <v>-628008.40015938086</v>
      </c>
      <c r="H27" s="259">
        <f t="shared" si="11"/>
        <v>-52334.03334661507</v>
      </c>
      <c r="I27" s="259">
        <f t="shared" si="6"/>
        <v>7837834.42718032</v>
      </c>
      <c r="J27" s="259">
        <f t="shared" si="3"/>
        <v>65940.882016734991</v>
      </c>
      <c r="K27" s="258">
        <f t="shared" si="4"/>
        <v>-2241989.9885689896</v>
      </c>
      <c r="L27" s="258">
        <f t="shared" si="8"/>
        <v>-1645945.2297078671</v>
      </c>
      <c r="M27" s="256">
        <f t="shared" si="5"/>
        <v>6191889.1974724531</v>
      </c>
      <c r="N27" s="255">
        <f t="shared" si="1"/>
        <v>8434152.8141404856</v>
      </c>
    </row>
    <row r="28" spans="1:14" ht="15" outlineLevel="1">
      <c r="A28" s="261">
        <v>44043</v>
      </c>
      <c r="B28" s="260" t="s">
        <v>175</v>
      </c>
      <c r="C28" s="259"/>
      <c r="D28" s="259">
        <f t="shared" si="2"/>
        <v>11304151.202868856</v>
      </c>
      <c r="E28" s="258">
        <f t="shared" si="7"/>
        <v>8538825.1815719008</v>
      </c>
      <c r="F28" s="259">
        <f t="shared" si="9"/>
        <v>314004.20007969043</v>
      </c>
      <c r="G28" s="259">
        <f t="shared" si="10"/>
        <v>-942012.6002390713</v>
      </c>
      <c r="H28" s="259">
        <f t="shared" si="11"/>
        <v>-117751.57502988393</v>
      </c>
      <c r="I28" s="259">
        <f t="shared" si="6"/>
        <v>8421073.6065420173</v>
      </c>
      <c r="J28" s="259">
        <f t="shared" si="3"/>
        <v>65940.882016734991</v>
      </c>
      <c r="K28" s="258">
        <f t="shared" si="4"/>
        <v>-2176049.1065522544</v>
      </c>
      <c r="L28" s="258">
        <f t="shared" si="8"/>
        <v>-1768425.4573738233</v>
      </c>
      <c r="M28" s="256">
        <f t="shared" si="5"/>
        <v>6652648.1491681943</v>
      </c>
      <c r="N28" s="255">
        <f t="shared" si="1"/>
        <v>8186089.4960775301</v>
      </c>
    </row>
    <row r="29" spans="1:14" ht="15" outlineLevel="1">
      <c r="A29" s="261">
        <v>44074</v>
      </c>
      <c r="B29" s="260" t="s">
        <v>175</v>
      </c>
      <c r="C29" s="259"/>
      <c r="D29" s="259">
        <f t="shared" si="2"/>
        <v>11304151.202868856</v>
      </c>
      <c r="E29" s="258">
        <f t="shared" si="7"/>
        <v>9119202.2477700263</v>
      </c>
      <c r="F29" s="259">
        <f t="shared" si="9"/>
        <v>314004.20007969043</v>
      </c>
      <c r="G29" s="259">
        <f t="shared" si="10"/>
        <v>-1256016.8003187617</v>
      </c>
      <c r="H29" s="259">
        <f t="shared" si="11"/>
        <v>-209336.13338646028</v>
      </c>
      <c r="I29" s="259">
        <f t="shared" si="6"/>
        <v>8909866.1143835653</v>
      </c>
      <c r="J29" s="259">
        <f t="shared" si="3"/>
        <v>65940.882016734991</v>
      </c>
      <c r="K29" s="258">
        <f t="shared" si="4"/>
        <v>-2110108.2245355193</v>
      </c>
      <c r="L29" s="258">
        <f t="shared" si="8"/>
        <v>-1871071.8840205485</v>
      </c>
      <c r="M29" s="256">
        <f t="shared" si="5"/>
        <v>7038794.2303630169</v>
      </c>
      <c r="N29" s="255">
        <f t="shared" si="1"/>
        <v>7938026.1780145746</v>
      </c>
    </row>
    <row r="30" spans="1:14" ht="15" outlineLevel="1">
      <c r="A30" s="261">
        <v>44104</v>
      </c>
      <c r="B30" s="260" t="s">
        <v>175</v>
      </c>
      <c r="C30" s="259"/>
      <c r="D30" s="259">
        <f t="shared" si="2"/>
        <v>11304151.202868856</v>
      </c>
      <c r="E30" s="258">
        <f t="shared" si="7"/>
        <v>9631299.6591213141</v>
      </c>
      <c r="F30" s="259">
        <f t="shared" si="9"/>
        <v>314004.20007969043</v>
      </c>
      <c r="G30" s="259">
        <f t="shared" si="10"/>
        <v>-1570021.0003984522</v>
      </c>
      <c r="H30" s="259">
        <f t="shared" si="11"/>
        <v>-327087.70841634419</v>
      </c>
      <c r="I30" s="259">
        <f t="shared" si="6"/>
        <v>9304211.9507049695</v>
      </c>
      <c r="J30" s="259">
        <f t="shared" si="3"/>
        <v>65940.882016734991</v>
      </c>
      <c r="K30" s="258">
        <f t="shared" si="4"/>
        <v>-2044167.3425187843</v>
      </c>
      <c r="L30" s="258">
        <f t="shared" si="8"/>
        <v>-1953884.5096480437</v>
      </c>
      <c r="M30" s="256">
        <f t="shared" si="5"/>
        <v>7350327.4410569258</v>
      </c>
      <c r="N30" s="255">
        <f t="shared" si="1"/>
        <v>7689962.8599516209</v>
      </c>
    </row>
    <row r="31" spans="1:14" ht="15" outlineLevel="1">
      <c r="A31" s="261">
        <v>44135</v>
      </c>
      <c r="B31" s="260" t="s">
        <v>175</v>
      </c>
      <c r="C31" s="259"/>
      <c r="D31" s="259">
        <f t="shared" si="2"/>
        <v>11304151.202868856</v>
      </c>
      <c r="E31" s="258">
        <f t="shared" si="7"/>
        <v>10075117.415625764</v>
      </c>
      <c r="F31" s="259">
        <f t="shared" si="9"/>
        <v>314004.20007969043</v>
      </c>
      <c r="G31" s="258">
        <f t="shared" si="10"/>
        <v>-1884025.2004781426</v>
      </c>
      <c r="H31" s="258">
        <f t="shared" si="11"/>
        <v>-471006.30011953559</v>
      </c>
      <c r="I31" s="258">
        <f t="shared" si="6"/>
        <v>9604111.1155062281</v>
      </c>
      <c r="J31" s="258">
        <f t="shared" si="3"/>
        <v>65940.882016734991</v>
      </c>
      <c r="K31" s="258">
        <f t="shared" si="4"/>
        <v>-1978226.4605020494</v>
      </c>
      <c r="L31" s="258">
        <f t="shared" si="8"/>
        <v>-2016863.3342563075</v>
      </c>
      <c r="M31" s="256">
        <f t="shared" si="5"/>
        <v>7587247.7812499208</v>
      </c>
      <c r="N31" s="255">
        <f t="shared" si="1"/>
        <v>7441899.5418886654</v>
      </c>
    </row>
    <row r="32" spans="1:14" ht="15" outlineLevel="1">
      <c r="A32" s="261">
        <v>44165</v>
      </c>
      <c r="B32" s="260" t="s">
        <v>175</v>
      </c>
      <c r="C32" s="259"/>
      <c r="D32" s="259">
        <f t="shared" si="2"/>
        <v>11304151.202868856</v>
      </c>
      <c r="E32" s="258">
        <f t="shared" si="7"/>
        <v>10450655.517283374</v>
      </c>
      <c r="F32" s="259">
        <f t="shared" si="9"/>
        <v>314004.20007969043</v>
      </c>
      <c r="G32" s="258">
        <f t="shared" si="10"/>
        <v>-2198029.4005578328</v>
      </c>
      <c r="H32" s="258">
        <f t="shared" si="11"/>
        <v>-641091.90849603456</v>
      </c>
      <c r="I32" s="258">
        <f t="shared" si="6"/>
        <v>9809563.6087873392</v>
      </c>
      <c r="J32" s="258">
        <f t="shared" si="3"/>
        <v>65940.882016734991</v>
      </c>
      <c r="K32" s="258">
        <f t="shared" si="4"/>
        <v>-1912285.5784853145</v>
      </c>
      <c r="L32" s="258">
        <f t="shared" si="8"/>
        <v>-2060008.3578453416</v>
      </c>
      <c r="M32" s="256">
        <f t="shared" si="5"/>
        <v>7749555.2509419974</v>
      </c>
      <c r="N32" s="255">
        <f t="shared" si="1"/>
        <v>7193836.223825709</v>
      </c>
    </row>
    <row r="33" spans="1:14" ht="15" outlineLevel="1">
      <c r="A33" s="261">
        <v>44196</v>
      </c>
      <c r="B33" s="260" t="s">
        <v>175</v>
      </c>
      <c r="C33" s="259"/>
      <c r="D33" s="259">
        <f t="shared" si="2"/>
        <v>11304151.202868856</v>
      </c>
      <c r="E33" s="258">
        <f t="shared" si="7"/>
        <v>10757913.964094147</v>
      </c>
      <c r="F33" s="259">
        <f t="shared" si="9"/>
        <v>314004.20007969043</v>
      </c>
      <c r="G33" s="258">
        <f t="shared" si="10"/>
        <v>-2512033.6006375235</v>
      </c>
      <c r="H33" s="258">
        <f t="shared" si="11"/>
        <v>-837344.53354584111</v>
      </c>
      <c r="I33" s="258">
        <f t="shared" si="6"/>
        <v>9920569.4305483066</v>
      </c>
      <c r="J33" s="258">
        <f t="shared" si="3"/>
        <v>65940.882016734991</v>
      </c>
      <c r="K33" s="258">
        <f t="shared" si="4"/>
        <v>-1846344.6964685796</v>
      </c>
      <c r="L33" s="258">
        <f t="shared" si="8"/>
        <v>-2083319.5804151446</v>
      </c>
      <c r="M33" s="256">
        <f t="shared" si="5"/>
        <v>7837249.850133162</v>
      </c>
      <c r="N33" s="255">
        <f t="shared" si="1"/>
        <v>6945772.9057627534</v>
      </c>
    </row>
    <row r="34" spans="1:14" ht="15" outlineLevel="1">
      <c r="A34" s="261">
        <v>44227</v>
      </c>
      <c r="B34" s="260" t="s">
        <v>175</v>
      </c>
      <c r="C34" s="259"/>
      <c r="D34" s="259">
        <f t="shared" si="2"/>
        <v>11304151.202868856</v>
      </c>
      <c r="E34" s="258">
        <f t="shared" si="7"/>
        <v>10996892.75605808</v>
      </c>
      <c r="F34" s="259">
        <f t="shared" si="9"/>
        <v>314004.20007969043</v>
      </c>
      <c r="G34" s="258">
        <f t="shared" si="10"/>
        <v>-2826037.8007172141</v>
      </c>
      <c r="H34" s="258">
        <f t="shared" si="11"/>
        <v>-1059764.1752689553</v>
      </c>
      <c r="I34" s="258">
        <f t="shared" si="6"/>
        <v>9937128.5807891246</v>
      </c>
      <c r="J34" s="258">
        <f t="shared" si="3"/>
        <v>65940.882016734991</v>
      </c>
      <c r="K34" s="258">
        <f t="shared" si="4"/>
        <v>-1780403.8144518447</v>
      </c>
      <c r="L34" s="258">
        <f t="shared" si="8"/>
        <v>-2086797.0019657167</v>
      </c>
      <c r="M34" s="256">
        <f t="shared" si="5"/>
        <v>7850331.5788234081</v>
      </c>
      <c r="N34" s="255">
        <f t="shared" si="1"/>
        <v>6697709.5876997979</v>
      </c>
    </row>
    <row r="35" spans="1:14" ht="15" outlineLevel="1">
      <c r="A35" s="261">
        <v>44255</v>
      </c>
      <c r="B35" s="260" t="s">
        <v>175</v>
      </c>
      <c r="C35" s="259"/>
      <c r="D35" s="259">
        <f t="shared" si="2"/>
        <v>11304151.202868856</v>
      </c>
      <c r="E35" s="258">
        <f t="shared" si="7"/>
        <v>11167591.893175177</v>
      </c>
      <c r="F35" s="259">
        <f t="shared" si="9"/>
        <v>314004.20007969043</v>
      </c>
      <c r="G35" s="258">
        <f t="shared" si="10"/>
        <v>-3140042.0007969048</v>
      </c>
      <c r="H35" s="258">
        <f t="shared" si="11"/>
        <v>-1308350.8336653768</v>
      </c>
      <c r="I35" s="258">
        <f t="shared" si="6"/>
        <v>9859241.0595098007</v>
      </c>
      <c r="J35" s="258">
        <f t="shared" si="3"/>
        <v>65940.882016734991</v>
      </c>
      <c r="K35" s="258">
        <f t="shared" si="4"/>
        <v>-1714462.9324351097</v>
      </c>
      <c r="L35" s="258">
        <f t="shared" si="8"/>
        <v>-2070440.6224970582</v>
      </c>
      <c r="M35" s="256">
        <f t="shared" si="5"/>
        <v>7788800.4370127423</v>
      </c>
      <c r="N35" s="255">
        <f t="shared" si="1"/>
        <v>6449646.2696368415</v>
      </c>
    </row>
    <row r="36" spans="1:14" ht="15" outlineLevel="1">
      <c r="A36" s="261">
        <v>44286</v>
      </c>
      <c r="B36" s="260" t="s">
        <v>175</v>
      </c>
      <c r="C36" s="259"/>
      <c r="D36" s="259">
        <f t="shared" si="2"/>
        <v>11304151.202868856</v>
      </c>
      <c r="E36" s="258">
        <f t="shared" si="7"/>
        <v>11270011.375445435</v>
      </c>
      <c r="F36" s="259">
        <f t="shared" si="9"/>
        <v>314004.20007969043</v>
      </c>
      <c r="G36" s="258">
        <f t="shared" si="10"/>
        <v>-3454046.2008765955</v>
      </c>
      <c r="H36" s="258">
        <f t="shared" si="11"/>
        <v>-1583104.5087351061</v>
      </c>
      <c r="I36" s="258">
        <f t="shared" si="6"/>
        <v>9686906.8667103294</v>
      </c>
      <c r="J36" s="258">
        <f t="shared" si="3"/>
        <v>65940.882016734991</v>
      </c>
      <c r="K36" s="258">
        <f t="shared" si="4"/>
        <v>-1648522.0504183748</v>
      </c>
      <c r="L36" s="258">
        <f t="shared" si="8"/>
        <v>-2034250.4420091689</v>
      </c>
      <c r="M36" s="256">
        <f t="shared" si="5"/>
        <v>7652656.4247011608</v>
      </c>
      <c r="N36" s="255">
        <f t="shared" si="1"/>
        <v>6201582.951573886</v>
      </c>
    </row>
    <row r="37" spans="1:14" ht="15" outlineLevel="1">
      <c r="A37" s="261">
        <v>44316</v>
      </c>
      <c r="B37" s="260" t="s">
        <v>175</v>
      </c>
      <c r="C37" s="258"/>
      <c r="D37" s="258">
        <f t="shared" si="2"/>
        <v>11304151.202868856</v>
      </c>
      <c r="E37" s="461">
        <f t="shared" si="7"/>
        <v>11304151.202868855</v>
      </c>
      <c r="F37" s="259">
        <f t="shared" si="9"/>
        <v>314004.20007969043</v>
      </c>
      <c r="G37" s="258">
        <f t="shared" si="10"/>
        <v>-3768050.4009562861</v>
      </c>
      <c r="H37" s="461">
        <f t="shared" si="11"/>
        <v>-1884025.2004781428</v>
      </c>
      <c r="I37" s="258">
        <f t="shared" si="6"/>
        <v>9420126.0023907125</v>
      </c>
      <c r="J37" s="258">
        <f t="shared" si="3"/>
        <v>65940.882016734991</v>
      </c>
      <c r="K37" s="258">
        <f t="shared" si="4"/>
        <v>-1582581.1684016399</v>
      </c>
      <c r="L37" s="461">
        <f t="shared" si="8"/>
        <v>-1978226.4605020492</v>
      </c>
      <c r="M37" s="256">
        <f t="shared" si="5"/>
        <v>7441899.5418886635</v>
      </c>
      <c r="N37" s="255">
        <f t="shared" si="1"/>
        <v>5953519.6335109305</v>
      </c>
    </row>
    <row r="38" spans="1:14" ht="15" outlineLevel="1">
      <c r="A38" s="253">
        <v>44347</v>
      </c>
      <c r="B38" s="253"/>
      <c r="C38" s="249"/>
      <c r="D38" s="249">
        <f t="shared" si="2"/>
        <v>11304151.202868856</v>
      </c>
      <c r="E38" s="249">
        <f t="shared" si="7"/>
        <v>11304151.202868855</v>
      </c>
      <c r="F38" s="251">
        <f t="shared" si="9"/>
        <v>314004.20007969043</v>
      </c>
      <c r="G38" s="249">
        <f t="shared" si="10"/>
        <v>-4082054.6010359768</v>
      </c>
      <c r="H38" s="249">
        <f t="shared" si="11"/>
        <v>-2198029.4005578337</v>
      </c>
      <c r="I38" s="249">
        <f t="shared" si="6"/>
        <v>9106121.8023110218</v>
      </c>
      <c r="J38" s="249">
        <f t="shared" si="3"/>
        <v>65940.882016734991</v>
      </c>
      <c r="K38" s="249">
        <f t="shared" si="4"/>
        <v>-1516640.286384905</v>
      </c>
      <c r="L38" s="249">
        <f t="shared" si="8"/>
        <v>-1912285.578485314</v>
      </c>
      <c r="M38" s="248">
        <f t="shared" si="5"/>
        <v>7193836.223825708</v>
      </c>
      <c r="N38" s="247">
        <f t="shared" si="1"/>
        <v>5705456.315447975</v>
      </c>
    </row>
    <row r="39" spans="1:14" ht="15" outlineLevel="1">
      <c r="A39" s="253">
        <v>44377</v>
      </c>
      <c r="B39" s="253"/>
      <c r="C39" s="249"/>
      <c r="D39" s="249">
        <f t="shared" si="2"/>
        <v>11304151.202868856</v>
      </c>
      <c r="E39" s="249">
        <f t="shared" si="7"/>
        <v>11304151.202868855</v>
      </c>
      <c r="F39" s="251">
        <f t="shared" si="9"/>
        <v>314004.20007969043</v>
      </c>
      <c r="G39" s="249">
        <f t="shared" si="10"/>
        <v>-4396058.8011156674</v>
      </c>
      <c r="H39" s="249">
        <f t="shared" si="11"/>
        <v>-2512033.6006375239</v>
      </c>
      <c r="I39" s="249">
        <f t="shared" si="6"/>
        <v>8792117.6022313312</v>
      </c>
      <c r="J39" s="249">
        <f t="shared" si="3"/>
        <v>65940.882016734991</v>
      </c>
      <c r="K39" s="249">
        <f t="shared" si="4"/>
        <v>-1450699.4043681701</v>
      </c>
      <c r="L39" s="249">
        <f t="shared" si="8"/>
        <v>-1846344.6964685798</v>
      </c>
      <c r="M39" s="248">
        <f t="shared" si="5"/>
        <v>6945772.9057627516</v>
      </c>
      <c r="N39" s="254">
        <f t="shared" si="1"/>
        <v>5457392.9973850194</v>
      </c>
    </row>
    <row r="40" spans="1:14" ht="15" outlineLevel="1">
      <c r="A40" s="253">
        <v>44408</v>
      </c>
      <c r="B40" s="253"/>
      <c r="C40" s="249"/>
      <c r="D40" s="249">
        <f t="shared" si="2"/>
        <v>11304151.202868856</v>
      </c>
      <c r="E40" s="249">
        <f t="shared" si="7"/>
        <v>11304151.202868855</v>
      </c>
      <c r="F40" s="251">
        <f t="shared" si="9"/>
        <v>314004.20007969043</v>
      </c>
      <c r="G40" s="249">
        <f t="shared" si="10"/>
        <v>-4710063.0011953581</v>
      </c>
      <c r="H40" s="249">
        <f t="shared" si="11"/>
        <v>-2826037.8007172141</v>
      </c>
      <c r="I40" s="249">
        <f t="shared" si="6"/>
        <v>8478113.4021516405</v>
      </c>
      <c r="J40" s="249">
        <f t="shared" si="3"/>
        <v>65940.882016734991</v>
      </c>
      <c r="K40" s="250">
        <f t="shared" si="4"/>
        <v>-1384758.5223514352</v>
      </c>
      <c r="L40" s="249">
        <f t="shared" si="8"/>
        <v>-1780403.8144518447</v>
      </c>
      <c r="M40" s="248">
        <f t="shared" si="5"/>
        <v>6697709.5876997961</v>
      </c>
      <c r="N40" s="254">
        <f t="shared" si="1"/>
        <v>5209329.679322063</v>
      </c>
    </row>
    <row r="41" spans="1:14" ht="15" outlineLevel="1">
      <c r="A41" s="253">
        <v>44439</v>
      </c>
      <c r="B41" s="253"/>
      <c r="C41" s="249"/>
      <c r="D41" s="249">
        <f t="shared" si="2"/>
        <v>11304151.202868856</v>
      </c>
      <c r="E41" s="249">
        <f t="shared" si="7"/>
        <v>11304151.202868855</v>
      </c>
      <c r="F41" s="251">
        <f t="shared" si="9"/>
        <v>314004.20007969043</v>
      </c>
      <c r="G41" s="249">
        <f t="shared" si="10"/>
        <v>-5024067.2012750488</v>
      </c>
      <c r="H41" s="249">
        <f t="shared" si="11"/>
        <v>-3140042.0007969048</v>
      </c>
      <c r="I41" s="249">
        <f t="shared" si="6"/>
        <v>8164109.2020719498</v>
      </c>
      <c r="J41" s="249">
        <f t="shared" si="3"/>
        <v>65940.882016734991</v>
      </c>
      <c r="K41" s="250">
        <f t="shared" si="4"/>
        <v>-1318817.6403347002</v>
      </c>
      <c r="L41" s="249">
        <f t="shared" si="8"/>
        <v>-1714462.93243511</v>
      </c>
      <c r="M41" s="248">
        <f t="shared" si="5"/>
        <v>6449646.2696368396</v>
      </c>
      <c r="N41" s="254">
        <f t="shared" si="1"/>
        <v>4961266.3612591075</v>
      </c>
    </row>
    <row r="42" spans="1:14" ht="15">
      <c r="A42" s="253">
        <v>44469</v>
      </c>
      <c r="B42" s="253"/>
      <c r="C42" s="249"/>
      <c r="D42" s="249">
        <f t="shared" si="2"/>
        <v>11304151.202868856</v>
      </c>
      <c r="E42" s="249">
        <f t="shared" si="7"/>
        <v>11304151.202868855</v>
      </c>
      <c r="F42" s="251">
        <f t="shared" si="9"/>
        <v>314004.20007969043</v>
      </c>
      <c r="G42" s="249">
        <f t="shared" si="10"/>
        <v>-5338071.4013547394</v>
      </c>
      <c r="H42" s="249">
        <f t="shared" si="11"/>
        <v>-3454046.2008765955</v>
      </c>
      <c r="I42" s="249">
        <f t="shared" si="6"/>
        <v>7850105.0019922592</v>
      </c>
      <c r="J42" s="249">
        <f t="shared" si="3"/>
        <v>65940.882016734991</v>
      </c>
      <c r="K42" s="250">
        <f t="shared" si="4"/>
        <v>-1252876.7583179653</v>
      </c>
      <c r="L42" s="249">
        <f t="shared" si="8"/>
        <v>-1648522.0504183744</v>
      </c>
      <c r="M42" s="248">
        <f t="shared" si="5"/>
        <v>6201582.951573885</v>
      </c>
      <c r="N42" s="247">
        <f t="shared" si="1"/>
        <v>4713203.043196152</v>
      </c>
    </row>
    <row r="43" spans="1:14" ht="15">
      <c r="A43" s="253">
        <v>44500</v>
      </c>
      <c r="B43" s="253"/>
      <c r="C43" s="249"/>
      <c r="D43" s="249">
        <f t="shared" si="2"/>
        <v>11304151.202868856</v>
      </c>
      <c r="E43" s="249">
        <f t="shared" si="7"/>
        <v>11304151.202868855</v>
      </c>
      <c r="F43" s="251">
        <f t="shared" si="9"/>
        <v>314004.20007969043</v>
      </c>
      <c r="G43" s="249">
        <f t="shared" si="10"/>
        <v>-5652075.6014344301</v>
      </c>
      <c r="H43" s="249">
        <f t="shared" si="11"/>
        <v>-3768050.4009562861</v>
      </c>
      <c r="I43" s="249">
        <f t="shared" si="6"/>
        <v>7536100.8019125685</v>
      </c>
      <c r="J43" s="249">
        <f t="shared" si="3"/>
        <v>65940.882016734991</v>
      </c>
      <c r="K43" s="250">
        <f t="shared" si="4"/>
        <v>-1186935.8763012304</v>
      </c>
      <c r="L43" s="249">
        <f t="shared" si="8"/>
        <v>-1582581.1684016399</v>
      </c>
      <c r="M43" s="248">
        <f t="shared" si="5"/>
        <v>5953519.6335109286</v>
      </c>
      <c r="N43" s="254">
        <f t="shared" si="1"/>
        <v>4465139.7251331955</v>
      </c>
    </row>
    <row r="44" spans="1:14" ht="15">
      <c r="A44" s="253">
        <v>44530</v>
      </c>
      <c r="B44" s="253"/>
      <c r="C44" s="251"/>
      <c r="D44" s="249">
        <f t="shared" ref="D44:D61" si="12">D43+C44</f>
        <v>11304151.202868856</v>
      </c>
      <c r="E44" s="249">
        <f t="shared" si="7"/>
        <v>11304151.202868855</v>
      </c>
      <c r="F44" s="251">
        <f t="shared" si="9"/>
        <v>314004.20007969043</v>
      </c>
      <c r="G44" s="249">
        <f t="shared" si="10"/>
        <v>-5966079.8015141208</v>
      </c>
      <c r="H44" s="249">
        <f t="shared" si="11"/>
        <v>-4082054.6010359768</v>
      </c>
      <c r="I44" s="249">
        <f t="shared" si="6"/>
        <v>7222096.6018328778</v>
      </c>
      <c r="J44" s="249">
        <f t="shared" ref="J44:J61" si="13">(-C44*0.21)+(F44*0.21)</f>
        <v>65940.882016734991</v>
      </c>
      <c r="K44" s="250">
        <f t="shared" si="4"/>
        <v>-1120994.9942844955</v>
      </c>
      <c r="L44" s="249">
        <f t="shared" si="8"/>
        <v>-1516640.286384905</v>
      </c>
      <c r="M44" s="248">
        <f t="shared" si="5"/>
        <v>5705456.3154479731</v>
      </c>
      <c r="N44" s="254">
        <f t="shared" si="1"/>
        <v>4217076.40707024</v>
      </c>
    </row>
    <row r="45" spans="1:14" ht="15" outlineLevel="1">
      <c r="A45" s="253">
        <v>44561</v>
      </c>
      <c r="B45" s="253"/>
      <c r="C45" s="251"/>
      <c r="D45" s="249">
        <f t="shared" si="12"/>
        <v>11304151.202868856</v>
      </c>
      <c r="E45" s="249">
        <f t="shared" si="7"/>
        <v>11304151.202868855</v>
      </c>
      <c r="F45" s="251">
        <f t="shared" si="9"/>
        <v>314004.20007969043</v>
      </c>
      <c r="G45" s="249">
        <f t="shared" si="10"/>
        <v>-6280084.0015938114</v>
      </c>
      <c r="H45" s="249">
        <f t="shared" si="11"/>
        <v>-4396058.8011156674</v>
      </c>
      <c r="I45" s="249">
        <f t="shared" si="6"/>
        <v>6908092.4017531872</v>
      </c>
      <c r="J45" s="249">
        <f t="shared" si="13"/>
        <v>65940.882016734991</v>
      </c>
      <c r="K45" s="250">
        <f t="shared" si="4"/>
        <v>-1055054.1122677606</v>
      </c>
      <c r="L45" s="249">
        <f t="shared" si="8"/>
        <v>-1450699.4043681703</v>
      </c>
      <c r="M45" s="248">
        <f t="shared" si="5"/>
        <v>5457392.9973850166</v>
      </c>
      <c r="N45" s="254">
        <f t="shared" si="1"/>
        <v>3969013.0890072845</v>
      </c>
    </row>
    <row r="46" spans="1:14" ht="15" outlineLevel="1">
      <c r="A46" s="253">
        <v>44592</v>
      </c>
      <c r="B46" s="253"/>
      <c r="C46" s="251"/>
      <c r="D46" s="249">
        <f t="shared" si="12"/>
        <v>11304151.202868856</v>
      </c>
      <c r="E46" s="249">
        <f t="shared" si="7"/>
        <v>11304151.202868855</v>
      </c>
      <c r="F46" s="251">
        <f t="shared" si="9"/>
        <v>314004.20007969043</v>
      </c>
      <c r="G46" s="249">
        <f t="shared" si="10"/>
        <v>-6594088.2016735021</v>
      </c>
      <c r="H46" s="249">
        <f t="shared" si="11"/>
        <v>-4710063.0011953581</v>
      </c>
      <c r="I46" s="249">
        <f t="shared" si="6"/>
        <v>6594088.2016734965</v>
      </c>
      <c r="J46" s="249">
        <f t="shared" si="13"/>
        <v>65940.882016734991</v>
      </c>
      <c r="K46" s="250">
        <f t="shared" si="4"/>
        <v>-989113.23025102552</v>
      </c>
      <c r="L46" s="249">
        <f t="shared" si="8"/>
        <v>-1384758.5223514352</v>
      </c>
      <c r="M46" s="248">
        <f t="shared" si="5"/>
        <v>5209329.6793220611</v>
      </c>
      <c r="N46" s="254">
        <f t="shared" si="1"/>
        <v>3720949.770944329</v>
      </c>
    </row>
    <row r="47" spans="1:14" ht="15" outlineLevel="1">
      <c r="A47" s="253">
        <v>44620</v>
      </c>
      <c r="B47" s="253"/>
      <c r="C47" s="251"/>
      <c r="D47" s="249">
        <f t="shared" si="12"/>
        <v>11304151.202868856</v>
      </c>
      <c r="E47" s="249">
        <f t="shared" si="7"/>
        <v>11304151.202868855</v>
      </c>
      <c r="F47" s="251">
        <f t="shared" si="9"/>
        <v>314004.20007969043</v>
      </c>
      <c r="G47" s="249">
        <f t="shared" si="10"/>
        <v>-6908092.4017531928</v>
      </c>
      <c r="H47" s="249">
        <f t="shared" si="11"/>
        <v>-5024067.2012750488</v>
      </c>
      <c r="I47" s="249">
        <f t="shared" si="6"/>
        <v>6280084.0015938058</v>
      </c>
      <c r="J47" s="249">
        <f t="shared" si="13"/>
        <v>65940.882016734991</v>
      </c>
      <c r="K47" s="250">
        <f t="shared" si="4"/>
        <v>-923172.34823429049</v>
      </c>
      <c r="L47" s="249">
        <f t="shared" si="8"/>
        <v>-1318817.6403347002</v>
      </c>
      <c r="M47" s="248">
        <f t="shared" si="5"/>
        <v>4961266.3612591056</v>
      </c>
      <c r="N47" s="254">
        <f t="shared" si="1"/>
        <v>3472886.4528813735</v>
      </c>
    </row>
    <row r="48" spans="1:14" ht="15" outlineLevel="1">
      <c r="A48" s="253">
        <v>44651</v>
      </c>
      <c r="B48" s="253"/>
      <c r="C48" s="251"/>
      <c r="D48" s="249">
        <f t="shared" si="12"/>
        <v>11304151.202868856</v>
      </c>
      <c r="E48" s="249">
        <f t="shared" si="7"/>
        <v>11304151.202868855</v>
      </c>
      <c r="F48" s="251">
        <f t="shared" si="9"/>
        <v>314004.20007969043</v>
      </c>
      <c r="G48" s="249">
        <f t="shared" si="10"/>
        <v>-7222096.6018328834</v>
      </c>
      <c r="H48" s="249">
        <f t="shared" si="11"/>
        <v>-5338071.4013547394</v>
      </c>
      <c r="I48" s="249">
        <f t="shared" si="6"/>
        <v>5966079.8015141152</v>
      </c>
      <c r="J48" s="249">
        <f t="shared" si="13"/>
        <v>65940.882016734991</v>
      </c>
      <c r="K48" s="250">
        <f t="shared" si="4"/>
        <v>-857231.46621755545</v>
      </c>
      <c r="L48" s="249">
        <f t="shared" si="8"/>
        <v>-1252876.7583179653</v>
      </c>
      <c r="M48" s="248">
        <f t="shared" si="5"/>
        <v>4713203.0431961501</v>
      </c>
      <c r="N48" s="247">
        <f t="shared" si="1"/>
        <v>3224823.1348184175</v>
      </c>
    </row>
    <row r="49" spans="1:14" ht="15" outlineLevel="1">
      <c r="A49" s="253">
        <v>44681</v>
      </c>
      <c r="B49" s="253"/>
      <c r="C49" s="251"/>
      <c r="D49" s="249">
        <f t="shared" si="12"/>
        <v>11304151.202868856</v>
      </c>
      <c r="E49" s="249">
        <f t="shared" si="7"/>
        <v>11304151.202868855</v>
      </c>
      <c r="F49" s="251">
        <f t="shared" si="9"/>
        <v>314004.20007969043</v>
      </c>
      <c r="G49" s="249">
        <f t="shared" si="10"/>
        <v>-7536100.8019125741</v>
      </c>
      <c r="H49" s="249">
        <f t="shared" si="11"/>
        <v>-5652075.6014344292</v>
      </c>
      <c r="I49" s="249">
        <f t="shared" si="6"/>
        <v>5652075.6014344255</v>
      </c>
      <c r="J49" s="249">
        <f t="shared" si="13"/>
        <v>65940.882016734991</v>
      </c>
      <c r="K49" s="250">
        <f t="shared" si="4"/>
        <v>-791290.58420082042</v>
      </c>
      <c r="L49" s="249">
        <f t="shared" si="8"/>
        <v>-1186935.8763012304</v>
      </c>
      <c r="M49" s="248">
        <f t="shared" si="5"/>
        <v>4465139.7251331955</v>
      </c>
      <c r="N49" s="254">
        <f t="shared" si="1"/>
        <v>2976759.816755462</v>
      </c>
    </row>
    <row r="50" spans="1:14" ht="15" outlineLevel="1">
      <c r="A50" s="253">
        <v>44712</v>
      </c>
      <c r="B50" s="253"/>
      <c r="C50" s="251"/>
      <c r="D50" s="249">
        <f t="shared" si="12"/>
        <v>11304151.202868856</v>
      </c>
      <c r="E50" s="249">
        <f t="shared" si="7"/>
        <v>11304151.202868855</v>
      </c>
      <c r="F50" s="251">
        <f t="shared" si="9"/>
        <v>314004.20007969043</v>
      </c>
      <c r="G50" s="249">
        <f t="shared" si="10"/>
        <v>-7850105.0019922648</v>
      </c>
      <c r="H50" s="249">
        <f t="shared" si="11"/>
        <v>-5966079.8015141217</v>
      </c>
      <c r="I50" s="249">
        <f t="shared" si="6"/>
        <v>5338071.4013547329</v>
      </c>
      <c r="J50" s="249">
        <f t="shared" si="13"/>
        <v>65940.882016734991</v>
      </c>
      <c r="K50" s="250">
        <f t="shared" si="4"/>
        <v>-725349.70218408538</v>
      </c>
      <c r="L50" s="249">
        <f t="shared" si="8"/>
        <v>-1120994.9942844952</v>
      </c>
      <c r="M50" s="248">
        <f t="shared" si="5"/>
        <v>4217076.4070702381</v>
      </c>
      <c r="N50" s="254">
        <f t="shared" si="1"/>
        <v>2728696.4986925065</v>
      </c>
    </row>
    <row r="51" spans="1:14" ht="15" outlineLevel="1">
      <c r="A51" s="253">
        <v>44742</v>
      </c>
      <c r="B51" s="253"/>
      <c r="C51" s="251"/>
      <c r="D51" s="249">
        <f t="shared" si="12"/>
        <v>11304151.202868856</v>
      </c>
      <c r="E51" s="249">
        <f t="shared" si="7"/>
        <v>11304151.202868855</v>
      </c>
      <c r="F51" s="251">
        <f t="shared" si="9"/>
        <v>314004.20007969043</v>
      </c>
      <c r="G51" s="249">
        <f t="shared" si="10"/>
        <v>-8164109.2020719554</v>
      </c>
      <c r="H51" s="249">
        <f t="shared" si="11"/>
        <v>-6280084.0015938124</v>
      </c>
      <c r="I51" s="249">
        <f t="shared" si="6"/>
        <v>5024067.2012750423</v>
      </c>
      <c r="J51" s="249">
        <f t="shared" si="13"/>
        <v>65940.882016734991</v>
      </c>
      <c r="K51" s="250">
        <f t="shared" si="4"/>
        <v>-659408.82016735035</v>
      </c>
      <c r="L51" s="249">
        <f t="shared" si="8"/>
        <v>-1055054.1122677603</v>
      </c>
      <c r="M51" s="248">
        <f t="shared" si="5"/>
        <v>3969013.0890072817</v>
      </c>
      <c r="N51" s="247">
        <f t="shared" si="1"/>
        <v>2480633.1806295505</v>
      </c>
    </row>
    <row r="52" spans="1:14" ht="15" outlineLevel="1">
      <c r="A52" s="253">
        <v>44773</v>
      </c>
      <c r="B52" s="252"/>
      <c r="C52" s="252"/>
      <c r="D52" s="249">
        <f t="shared" si="12"/>
        <v>11304151.202868856</v>
      </c>
      <c r="E52" s="249">
        <f t="shared" si="7"/>
        <v>11304151.202868855</v>
      </c>
      <c r="F52" s="251">
        <f t="shared" si="9"/>
        <v>314004.20007969043</v>
      </c>
      <c r="G52" s="249">
        <f t="shared" si="10"/>
        <v>-8478113.4021516461</v>
      </c>
      <c r="H52" s="249">
        <f t="shared" si="11"/>
        <v>-6594088.201673503</v>
      </c>
      <c r="I52" s="249">
        <f t="shared" si="6"/>
        <v>4710063.0011953516</v>
      </c>
      <c r="J52" s="249">
        <f t="shared" si="13"/>
        <v>65940.882016734991</v>
      </c>
      <c r="K52" s="250">
        <f t="shared" si="4"/>
        <v>-593467.93815061531</v>
      </c>
      <c r="L52" s="249">
        <f t="shared" si="8"/>
        <v>-989113.23025102529</v>
      </c>
      <c r="M52" s="248">
        <f t="shared" si="5"/>
        <v>3720949.7709443262</v>
      </c>
      <c r="N52" s="247">
        <f t="shared" si="1"/>
        <v>2232569.862566595</v>
      </c>
    </row>
    <row r="53" spans="1:14" ht="15" outlineLevel="1">
      <c r="A53" s="253">
        <v>44804</v>
      </c>
      <c r="B53" s="252"/>
      <c r="C53" s="252"/>
      <c r="D53" s="249">
        <f t="shared" si="12"/>
        <v>11304151.202868856</v>
      </c>
      <c r="E53" s="249">
        <f t="shared" si="7"/>
        <v>11304151.202868855</v>
      </c>
      <c r="F53" s="251">
        <f t="shared" si="9"/>
        <v>314004.20007969043</v>
      </c>
      <c r="G53" s="249">
        <f t="shared" si="10"/>
        <v>-8792117.6022313368</v>
      </c>
      <c r="H53" s="249">
        <f t="shared" si="11"/>
        <v>-6908092.4017531918</v>
      </c>
      <c r="I53" s="249">
        <f t="shared" si="6"/>
        <v>4396058.8011156628</v>
      </c>
      <c r="J53" s="249">
        <f t="shared" si="13"/>
        <v>65940.882016734991</v>
      </c>
      <c r="K53" s="250">
        <f t="shared" si="4"/>
        <v>-527527.05613388028</v>
      </c>
      <c r="L53" s="249">
        <f t="shared" si="8"/>
        <v>-923172.34823429026</v>
      </c>
      <c r="M53" s="248">
        <f t="shared" si="5"/>
        <v>3472886.4528813725</v>
      </c>
      <c r="N53" s="247">
        <f t="shared" si="1"/>
        <v>1984506.5445036395</v>
      </c>
    </row>
    <row r="54" spans="1:14" ht="15" outlineLevel="1">
      <c r="A54" s="253">
        <v>44834</v>
      </c>
      <c r="B54" s="252"/>
      <c r="C54" s="252"/>
      <c r="D54" s="249">
        <f t="shared" si="12"/>
        <v>11304151.202868856</v>
      </c>
      <c r="E54" s="249">
        <f t="shared" si="7"/>
        <v>11304151.202868855</v>
      </c>
      <c r="F54" s="251">
        <f t="shared" si="9"/>
        <v>314004.20007969043</v>
      </c>
      <c r="G54" s="249">
        <f t="shared" si="10"/>
        <v>-9106121.8023110274</v>
      </c>
      <c r="H54" s="249">
        <f t="shared" si="11"/>
        <v>-7222096.6018328844</v>
      </c>
      <c r="I54" s="249">
        <f t="shared" si="6"/>
        <v>4082054.6010359703</v>
      </c>
      <c r="J54" s="249">
        <f t="shared" si="13"/>
        <v>65940.882016734991</v>
      </c>
      <c r="K54" s="250">
        <f t="shared" si="4"/>
        <v>-461586.1741171453</v>
      </c>
      <c r="L54" s="249">
        <f t="shared" si="8"/>
        <v>-857231.46621755545</v>
      </c>
      <c r="M54" s="248">
        <f t="shared" si="5"/>
        <v>3224823.1348184147</v>
      </c>
      <c r="N54" s="247">
        <f t="shared" si="1"/>
        <v>1736443.2264406837</v>
      </c>
    </row>
    <row r="55" spans="1:14" ht="15" outlineLevel="1">
      <c r="A55" s="253">
        <v>44865</v>
      </c>
      <c r="B55" s="252"/>
      <c r="C55" s="252"/>
      <c r="D55" s="249">
        <f t="shared" si="12"/>
        <v>11304151.202868856</v>
      </c>
      <c r="E55" s="249">
        <f t="shared" si="7"/>
        <v>11304151.202868855</v>
      </c>
      <c r="F55" s="251">
        <f t="shared" si="9"/>
        <v>314004.20007969043</v>
      </c>
      <c r="G55" s="249">
        <f t="shared" si="10"/>
        <v>-9420126.0023907181</v>
      </c>
      <c r="H55" s="249">
        <f t="shared" si="11"/>
        <v>-7536100.801912575</v>
      </c>
      <c r="I55" s="249">
        <f t="shared" si="6"/>
        <v>3768050.4009562796</v>
      </c>
      <c r="J55" s="249">
        <f t="shared" si="13"/>
        <v>65940.882016734991</v>
      </c>
      <c r="K55" s="250">
        <f t="shared" si="4"/>
        <v>-395645.29210041033</v>
      </c>
      <c r="L55" s="249">
        <f t="shared" si="8"/>
        <v>-791290.58420082042</v>
      </c>
      <c r="M55" s="248">
        <f t="shared" si="5"/>
        <v>2976759.8167554592</v>
      </c>
      <c r="N55" s="247">
        <f t="shared" si="1"/>
        <v>1488379.908377728</v>
      </c>
    </row>
    <row r="56" spans="1:14" ht="15" outlineLevel="1">
      <c r="A56" s="253">
        <v>44895</v>
      </c>
      <c r="B56" s="252"/>
      <c r="C56" s="252"/>
      <c r="D56" s="249">
        <f t="shared" si="12"/>
        <v>11304151.202868856</v>
      </c>
      <c r="E56" s="249">
        <f t="shared" si="7"/>
        <v>11304151.202868855</v>
      </c>
      <c r="F56" s="251">
        <f t="shared" si="9"/>
        <v>314004.20007969043</v>
      </c>
      <c r="G56" s="249">
        <f t="shared" si="10"/>
        <v>-9734130.2024704088</v>
      </c>
      <c r="H56" s="249">
        <f t="shared" si="11"/>
        <v>-7850105.0019922657</v>
      </c>
      <c r="I56" s="249">
        <f t="shared" si="6"/>
        <v>3454046.2008765889</v>
      </c>
      <c r="J56" s="249">
        <f t="shared" si="13"/>
        <v>65940.882016734991</v>
      </c>
      <c r="K56" s="250">
        <f t="shared" si="4"/>
        <v>-329704.41008367535</v>
      </c>
      <c r="L56" s="249">
        <f t="shared" si="8"/>
        <v>-725349.70218408538</v>
      </c>
      <c r="M56" s="248">
        <f t="shared" si="5"/>
        <v>2728696.4986925037</v>
      </c>
      <c r="N56" s="247">
        <f t="shared" si="1"/>
        <v>1240316.5903147724</v>
      </c>
    </row>
    <row r="57" spans="1:14" ht="15" outlineLevel="1">
      <c r="A57" s="253">
        <v>44926</v>
      </c>
      <c r="B57" s="252"/>
      <c r="C57" s="252"/>
      <c r="D57" s="249">
        <f t="shared" si="12"/>
        <v>11304151.202868856</v>
      </c>
      <c r="E57" s="249">
        <f t="shared" si="7"/>
        <v>11304151.202868855</v>
      </c>
      <c r="F57" s="251">
        <f t="shared" si="9"/>
        <v>314004.20007969043</v>
      </c>
      <c r="G57" s="249">
        <f t="shared" si="10"/>
        <v>-10048134.402550099</v>
      </c>
      <c r="H57" s="249">
        <f t="shared" si="11"/>
        <v>-8164109.2020719545</v>
      </c>
      <c r="I57" s="249">
        <f t="shared" si="6"/>
        <v>3140042.0007969001</v>
      </c>
      <c r="J57" s="249">
        <f t="shared" si="13"/>
        <v>65940.882016734991</v>
      </c>
      <c r="K57" s="250">
        <f t="shared" si="4"/>
        <v>-263763.52806694037</v>
      </c>
      <c r="L57" s="249">
        <f t="shared" si="8"/>
        <v>-659408.82016735047</v>
      </c>
      <c r="M57" s="248">
        <f t="shared" si="5"/>
        <v>2480633.1806295495</v>
      </c>
      <c r="N57" s="247">
        <f t="shared" si="1"/>
        <v>992253.2722518167</v>
      </c>
    </row>
    <row r="58" spans="1:14" ht="15" outlineLevel="1">
      <c r="A58" s="253">
        <v>44957</v>
      </c>
      <c r="B58" s="252"/>
      <c r="C58" s="252"/>
      <c r="D58" s="249">
        <f t="shared" si="12"/>
        <v>11304151.202868856</v>
      </c>
      <c r="E58" s="249">
        <f t="shared" si="7"/>
        <v>11304151.202868855</v>
      </c>
      <c r="F58" s="251">
        <f t="shared" si="9"/>
        <v>314004.20007969043</v>
      </c>
      <c r="G58" s="249">
        <f t="shared" si="10"/>
        <v>-10362138.60262979</v>
      </c>
      <c r="H58" s="249">
        <f t="shared" si="11"/>
        <v>-8478113.4021516461</v>
      </c>
      <c r="I58" s="249">
        <f t="shared" si="6"/>
        <v>2826037.8007172085</v>
      </c>
      <c r="J58" s="249">
        <f t="shared" si="13"/>
        <v>65940.882016734991</v>
      </c>
      <c r="K58" s="250">
        <f t="shared" si="4"/>
        <v>-197822.6460502054</v>
      </c>
      <c r="L58" s="249">
        <f t="shared" si="8"/>
        <v>-593467.93815061531</v>
      </c>
      <c r="M58" s="248">
        <f t="shared" si="5"/>
        <v>2232569.8625665931</v>
      </c>
      <c r="N58" s="247">
        <f t="shared" si="1"/>
        <v>744189.95418886095</v>
      </c>
    </row>
    <row r="59" spans="1:14" ht="15" outlineLevel="1">
      <c r="A59" s="253">
        <v>44985</v>
      </c>
      <c r="B59" s="252"/>
      <c r="C59" s="252"/>
      <c r="D59" s="249">
        <f t="shared" si="12"/>
        <v>11304151.202868856</v>
      </c>
      <c r="E59" s="249">
        <f t="shared" si="7"/>
        <v>11304151.202868855</v>
      </c>
      <c r="F59" s="251">
        <f t="shared" si="9"/>
        <v>314004.20007969043</v>
      </c>
      <c r="G59" s="249">
        <f t="shared" si="10"/>
        <v>-10676142.802709481</v>
      </c>
      <c r="H59" s="249">
        <f t="shared" si="11"/>
        <v>-8792117.6022313368</v>
      </c>
      <c r="I59" s="249">
        <f t="shared" si="6"/>
        <v>2512033.6006375179</v>
      </c>
      <c r="J59" s="249">
        <f t="shared" si="13"/>
        <v>65940.882016734991</v>
      </c>
      <c r="K59" s="250">
        <f t="shared" si="4"/>
        <v>-131881.76403347042</v>
      </c>
      <c r="L59" s="249">
        <f t="shared" si="8"/>
        <v>-527527.0561338804</v>
      </c>
      <c r="M59" s="248">
        <f t="shared" si="5"/>
        <v>1984506.5445036376</v>
      </c>
      <c r="N59" s="247">
        <f t="shared" si="1"/>
        <v>496126.63612590532</v>
      </c>
    </row>
    <row r="60" spans="1:14" ht="15" outlineLevel="1">
      <c r="A60" s="253">
        <v>45016</v>
      </c>
      <c r="B60" s="252"/>
      <c r="C60" s="252"/>
      <c r="D60" s="249">
        <f t="shared" si="12"/>
        <v>11304151.202868856</v>
      </c>
      <c r="E60" s="249">
        <f t="shared" si="7"/>
        <v>11304151.202868855</v>
      </c>
      <c r="F60" s="251">
        <f t="shared" si="9"/>
        <v>314004.20007969043</v>
      </c>
      <c r="G60" s="249">
        <f t="shared" si="10"/>
        <v>-10990147.002789171</v>
      </c>
      <c r="H60" s="249">
        <f t="shared" si="11"/>
        <v>-9106121.8023110274</v>
      </c>
      <c r="I60" s="249">
        <f t="shared" si="6"/>
        <v>2198029.4005578272</v>
      </c>
      <c r="J60" s="249">
        <f t="shared" si="13"/>
        <v>65940.882016734991</v>
      </c>
      <c r="K60" s="250">
        <f t="shared" si="4"/>
        <v>-65940.882016735428</v>
      </c>
      <c r="L60" s="249">
        <f t="shared" si="8"/>
        <v>-461586.17411714536</v>
      </c>
      <c r="M60" s="248">
        <f t="shared" si="5"/>
        <v>1736443.2264406818</v>
      </c>
      <c r="N60" s="247">
        <f t="shared" si="1"/>
        <v>248063.31806294963</v>
      </c>
    </row>
    <row r="61" spans="1:14" ht="15" outlineLevel="1">
      <c r="A61" s="253">
        <v>45046</v>
      </c>
      <c r="B61" s="252"/>
      <c r="C61" s="252"/>
      <c r="D61" s="249">
        <f t="shared" si="12"/>
        <v>11304151.202868856</v>
      </c>
      <c r="E61" s="249">
        <f t="shared" si="7"/>
        <v>11304151.202868855</v>
      </c>
      <c r="F61" s="251">
        <f t="shared" si="9"/>
        <v>314004.20007969043</v>
      </c>
      <c r="G61" s="249">
        <f t="shared" si="10"/>
        <v>-11304151.202868862</v>
      </c>
      <c r="H61" s="249">
        <f t="shared" si="11"/>
        <v>-9420126.0023907181</v>
      </c>
      <c r="I61" s="249">
        <f t="shared" si="6"/>
        <v>1884025.2004781365</v>
      </c>
      <c r="J61" s="249">
        <f t="shared" si="13"/>
        <v>65940.882016734991</v>
      </c>
      <c r="K61" s="250">
        <f t="shared" si="4"/>
        <v>-4.3655745685100555E-10</v>
      </c>
      <c r="L61" s="249">
        <f t="shared" si="8"/>
        <v>-395645.29210041027</v>
      </c>
      <c r="M61" s="248">
        <f t="shared" si="5"/>
        <v>1488379.9083777263</v>
      </c>
      <c r="N61" s="247">
        <f t="shared" si="1"/>
        <v>-6.0244929045438766E-9</v>
      </c>
    </row>
    <row r="62" spans="1:14" ht="15" outlineLevel="1">
      <c r="A62" s="253"/>
      <c r="B62" s="252"/>
      <c r="C62" s="252"/>
      <c r="D62" s="249"/>
      <c r="E62" s="249"/>
      <c r="F62" s="251"/>
      <c r="G62" s="249"/>
      <c r="H62" s="249"/>
      <c r="I62" s="249"/>
      <c r="J62" s="249"/>
      <c r="K62" s="250"/>
      <c r="L62" s="249"/>
      <c r="M62" s="248"/>
      <c r="N62" s="247"/>
    </row>
    <row r="63" spans="1:14" ht="15">
      <c r="A63" s="300"/>
      <c r="B63" s="300"/>
      <c r="C63" s="300"/>
      <c r="D63" s="300"/>
      <c r="E63" s="300"/>
      <c r="F63" s="301"/>
      <c r="G63" s="300"/>
      <c r="H63" s="300"/>
      <c r="I63" s="300"/>
      <c r="J63" s="300"/>
      <c r="K63" s="300"/>
      <c r="L63" s="300"/>
      <c r="M63" s="246"/>
      <c r="N63" s="245"/>
    </row>
    <row r="64" spans="1:14" ht="15">
      <c r="A64" s="244"/>
      <c r="B64" s="244"/>
      <c r="C64" s="244"/>
      <c r="D64" s="244"/>
      <c r="E64" s="244"/>
      <c r="F64" s="240"/>
      <c r="G64" s="244"/>
      <c r="H64" s="244"/>
      <c r="I64" s="244"/>
      <c r="J64" s="244"/>
      <c r="K64" s="244"/>
      <c r="L64" s="244"/>
      <c r="M64" s="244"/>
      <c r="N64" s="244"/>
    </row>
    <row r="65" spans="1:13" ht="12.75">
      <c r="A65" s="242"/>
      <c r="B65" s="243"/>
      <c r="C65" s="241"/>
      <c r="D65" s="241"/>
      <c r="E65" s="239"/>
      <c r="F65" s="241"/>
      <c r="G65" s="239"/>
      <c r="H65" s="239"/>
      <c r="I65" s="239"/>
      <c r="J65" s="239"/>
      <c r="K65" s="239"/>
      <c r="L65" s="239"/>
      <c r="M65" s="239"/>
    </row>
    <row r="66" spans="1:13" ht="12.75">
      <c r="A66" s="242"/>
      <c r="B66" s="241"/>
      <c r="C66" s="241"/>
      <c r="D66" s="241"/>
      <c r="E66" s="239"/>
      <c r="F66" s="241"/>
      <c r="G66" s="239"/>
      <c r="H66" s="239"/>
      <c r="I66" s="239"/>
      <c r="J66" s="239"/>
      <c r="K66" s="239"/>
      <c r="L66" s="239"/>
      <c r="M66" s="239"/>
    </row>
    <row r="67" spans="1:13" ht="15">
      <c r="C67" s="239"/>
      <c r="D67" s="239"/>
      <c r="E67" s="239"/>
      <c r="F67" s="240"/>
      <c r="G67" s="239"/>
      <c r="H67" s="239"/>
      <c r="I67" s="239"/>
      <c r="J67" s="239"/>
      <c r="K67" s="239"/>
      <c r="L67" s="239"/>
      <c r="M67" s="239"/>
    </row>
    <row r="68" spans="1:13" ht="15">
      <c r="C68" s="239"/>
      <c r="D68" s="239"/>
      <c r="E68" s="239"/>
      <c r="F68" s="240"/>
      <c r="G68" s="239"/>
      <c r="H68" s="239"/>
      <c r="I68" s="239"/>
      <c r="J68" s="239"/>
      <c r="K68" s="239"/>
      <c r="L68" s="239"/>
      <c r="M68" s="239"/>
    </row>
    <row r="69" spans="1:13" ht="15">
      <c r="C69" s="239"/>
      <c r="D69" s="239"/>
      <c r="E69" s="239"/>
      <c r="F69" s="240"/>
      <c r="G69" s="239"/>
      <c r="H69" s="239"/>
      <c r="I69" s="239"/>
      <c r="J69" s="239"/>
      <c r="K69" s="239"/>
      <c r="L69" s="239"/>
      <c r="M69" s="239"/>
    </row>
    <row r="70" spans="1:13" ht="15">
      <c r="C70" s="239"/>
      <c r="D70" s="239"/>
      <c r="E70" s="239"/>
      <c r="F70" s="240"/>
      <c r="G70" s="239"/>
      <c r="H70" s="239"/>
      <c r="I70" s="239"/>
      <c r="J70" s="239"/>
      <c r="K70" s="239"/>
      <c r="L70" s="239"/>
      <c r="M70" s="239"/>
    </row>
    <row r="71" spans="1:13" ht="15">
      <c r="C71" s="239"/>
      <c r="D71" s="239"/>
      <c r="E71" s="239"/>
      <c r="F71" s="240"/>
      <c r="G71" s="239"/>
      <c r="H71" s="239"/>
      <c r="I71" s="239"/>
      <c r="J71" s="239"/>
      <c r="K71" s="239"/>
      <c r="L71" s="239"/>
      <c r="M71" s="239"/>
    </row>
    <row r="72" spans="1:13" ht="15">
      <c r="C72" s="239"/>
      <c r="D72" s="239"/>
      <c r="E72" s="239"/>
      <c r="F72" s="240"/>
      <c r="G72" s="239"/>
      <c r="H72" s="239"/>
      <c r="I72" s="239"/>
      <c r="J72" s="239"/>
      <c r="K72" s="239"/>
      <c r="L72" s="239"/>
      <c r="M72" s="239"/>
    </row>
    <row r="73" spans="1:13" ht="15">
      <c r="C73" s="239"/>
      <c r="D73" s="239"/>
      <c r="E73" s="239"/>
      <c r="F73" s="240"/>
      <c r="G73" s="239"/>
      <c r="H73" s="239"/>
      <c r="I73" s="239"/>
      <c r="J73" s="239"/>
      <c r="K73" s="239"/>
      <c r="L73" s="239"/>
      <c r="M73" s="239"/>
    </row>
    <row r="74" spans="1:13" ht="15">
      <c r="C74" s="239"/>
      <c r="D74" s="239"/>
      <c r="E74" s="239"/>
      <c r="F74" s="240"/>
      <c r="G74" s="239"/>
      <c r="H74" s="239"/>
      <c r="I74" s="239"/>
      <c r="J74" s="239"/>
      <c r="K74" s="239"/>
      <c r="L74" s="239"/>
      <c r="M74" s="239"/>
    </row>
    <row r="75" spans="1:13" ht="15">
      <c r="C75" s="239"/>
      <c r="D75" s="239"/>
      <c r="E75" s="239"/>
      <c r="F75" s="240"/>
      <c r="G75" s="239"/>
      <c r="H75" s="239"/>
      <c r="I75" s="239"/>
      <c r="J75" s="239"/>
      <c r="K75" s="239"/>
      <c r="L75" s="239"/>
      <c r="M75" s="239"/>
    </row>
    <row r="76" spans="1:13" ht="15">
      <c r="C76" s="239"/>
      <c r="D76" s="239"/>
      <c r="E76" s="239"/>
      <c r="F76" s="240"/>
      <c r="G76" s="239"/>
      <c r="H76" s="239"/>
      <c r="I76" s="239"/>
      <c r="J76" s="239"/>
      <c r="K76" s="239"/>
      <c r="L76" s="239"/>
      <c r="M76" s="239"/>
    </row>
    <row r="77" spans="1:13" ht="15">
      <c r="C77" s="239"/>
      <c r="D77" s="239"/>
      <c r="E77" s="239"/>
      <c r="F77" s="240"/>
      <c r="G77" s="239"/>
      <c r="H77" s="239"/>
      <c r="I77" s="239"/>
      <c r="J77" s="239"/>
      <c r="K77" s="239"/>
      <c r="L77" s="239"/>
      <c r="M77" s="239"/>
    </row>
    <row r="78" spans="1:13" ht="15">
      <c r="C78" s="239"/>
      <c r="D78" s="239"/>
      <c r="E78" s="239"/>
      <c r="F78" s="240"/>
      <c r="G78" s="239"/>
      <c r="H78" s="239"/>
      <c r="I78" s="239"/>
      <c r="J78" s="239"/>
      <c r="K78" s="239"/>
      <c r="L78" s="239"/>
      <c r="M78" s="239"/>
    </row>
    <row r="79" spans="1:13" ht="15">
      <c r="C79" s="239"/>
      <c r="D79" s="239"/>
      <c r="E79" s="239"/>
      <c r="F79" s="240"/>
      <c r="G79" s="239"/>
      <c r="H79" s="239"/>
      <c r="I79" s="239"/>
      <c r="J79" s="239"/>
      <c r="K79" s="239"/>
      <c r="L79" s="239"/>
      <c r="M79" s="239"/>
    </row>
    <row r="80" spans="1:13" ht="15">
      <c r="C80" s="239"/>
      <c r="D80" s="239"/>
      <c r="E80" s="239"/>
      <c r="F80" s="240"/>
      <c r="G80" s="239"/>
      <c r="H80" s="239"/>
      <c r="I80" s="239"/>
      <c r="J80" s="239"/>
      <c r="K80" s="239"/>
      <c r="L80" s="239"/>
      <c r="M80" s="239"/>
    </row>
    <row r="81" spans="3:13" ht="15">
      <c r="C81" s="239"/>
      <c r="D81" s="239"/>
      <c r="E81" s="239"/>
      <c r="F81" s="240"/>
      <c r="G81" s="239"/>
      <c r="H81" s="239"/>
      <c r="I81" s="239"/>
      <c r="J81" s="239"/>
      <c r="K81" s="239"/>
      <c r="L81" s="239"/>
      <c r="M81" s="239"/>
    </row>
    <row r="82" spans="3:13" ht="15">
      <c r="C82" s="239"/>
      <c r="D82" s="239"/>
      <c r="E82" s="239"/>
      <c r="F82" s="240"/>
      <c r="G82" s="239"/>
      <c r="H82" s="239"/>
      <c r="I82" s="239"/>
      <c r="J82" s="239"/>
      <c r="K82" s="239"/>
      <c r="L82" s="239"/>
      <c r="M82" s="239"/>
    </row>
    <row r="83" spans="3:13" ht="15">
      <c r="C83" s="239"/>
      <c r="D83" s="239"/>
      <c r="E83" s="239"/>
      <c r="F83" s="240"/>
      <c r="G83" s="239"/>
      <c r="H83" s="239"/>
      <c r="I83" s="239"/>
      <c r="J83" s="239"/>
      <c r="K83" s="239"/>
      <c r="L83" s="239"/>
      <c r="M83" s="239"/>
    </row>
    <row r="84" spans="3:13" ht="15">
      <c r="C84" s="239"/>
      <c r="D84" s="239"/>
      <c r="E84" s="239"/>
      <c r="F84" s="240"/>
      <c r="G84" s="239"/>
      <c r="H84" s="239"/>
      <c r="I84" s="239"/>
      <c r="J84" s="239"/>
      <c r="K84" s="239"/>
      <c r="L84" s="239"/>
      <c r="M84" s="239"/>
    </row>
    <row r="85" spans="3:13" ht="15">
      <c r="C85" s="239"/>
      <c r="D85" s="239"/>
      <c r="E85" s="239"/>
      <c r="F85" s="240"/>
      <c r="G85" s="239"/>
      <c r="H85" s="239"/>
      <c r="I85" s="239"/>
      <c r="J85" s="239"/>
      <c r="K85" s="239"/>
      <c r="L85" s="239"/>
      <c r="M85" s="239"/>
    </row>
    <row r="86" spans="3:13" ht="15">
      <c r="C86" s="239"/>
      <c r="D86" s="239"/>
      <c r="E86" s="239"/>
      <c r="F86" s="240"/>
      <c r="G86" s="239"/>
      <c r="H86" s="239"/>
      <c r="I86" s="239"/>
      <c r="J86" s="239"/>
      <c r="K86" s="239"/>
      <c r="L86" s="239"/>
      <c r="M86" s="239"/>
    </row>
    <row r="87" spans="3:13" ht="15">
      <c r="C87" s="239"/>
      <c r="D87" s="239"/>
      <c r="E87" s="239"/>
      <c r="F87" s="240"/>
      <c r="G87" s="239"/>
      <c r="H87" s="239"/>
      <c r="I87" s="239"/>
      <c r="J87" s="239"/>
      <c r="K87" s="239"/>
      <c r="L87" s="239"/>
      <c r="M87" s="239"/>
    </row>
    <row r="88" spans="3:13" ht="15">
      <c r="C88" s="239"/>
      <c r="D88" s="239"/>
      <c r="E88" s="239"/>
      <c r="F88" s="240"/>
      <c r="G88" s="239"/>
      <c r="H88" s="239"/>
      <c r="I88" s="239"/>
      <c r="J88" s="239"/>
      <c r="K88" s="239"/>
      <c r="L88" s="239"/>
      <c r="M88" s="239"/>
    </row>
    <row r="89" spans="3:13" ht="15">
      <c r="F89" s="238"/>
    </row>
    <row r="90" spans="3:13" ht="15">
      <c r="F90" s="238"/>
    </row>
    <row r="91" spans="3:13" ht="15">
      <c r="F91" s="238"/>
    </row>
    <row r="92" spans="3:13" ht="15">
      <c r="F92" s="238"/>
    </row>
    <row r="93" spans="3:13" ht="15">
      <c r="F93" s="238"/>
    </row>
    <row r="94" spans="3:13" ht="15">
      <c r="F94" s="238"/>
    </row>
    <row r="95" spans="3:13" ht="15">
      <c r="F95" s="238"/>
    </row>
    <row r="96" spans="3:13" ht="15">
      <c r="F96" s="238"/>
    </row>
    <row r="97" spans="6:6" ht="15">
      <c r="F97" s="238"/>
    </row>
    <row r="98" spans="6:6" ht="15">
      <c r="F98" s="238"/>
    </row>
    <row r="99" spans="6:6" ht="15">
      <c r="F99" s="238"/>
    </row>
    <row r="100" spans="6:6" ht="15">
      <c r="F100" s="238"/>
    </row>
    <row r="101" spans="6:6" ht="15">
      <c r="F101" s="238"/>
    </row>
    <row r="102" spans="6:6" ht="15">
      <c r="F102" s="238"/>
    </row>
    <row r="103" spans="6:6" ht="15">
      <c r="F103" s="238"/>
    </row>
    <row r="104" spans="6:6" ht="15">
      <c r="F104" s="238"/>
    </row>
    <row r="105" spans="6:6" ht="15">
      <c r="F105" s="238"/>
    </row>
    <row r="106" spans="6:6" ht="15">
      <c r="F106" s="238"/>
    </row>
    <row r="107" spans="6:6" ht="15">
      <c r="F107" s="238"/>
    </row>
    <row r="108" spans="6:6" ht="15">
      <c r="F108" s="238"/>
    </row>
    <row r="109" spans="6:6" ht="15">
      <c r="F109" s="238"/>
    </row>
    <row r="110" spans="6:6" ht="15">
      <c r="F110" s="238"/>
    </row>
    <row r="111" spans="6:6" ht="15">
      <c r="F111" s="238"/>
    </row>
    <row r="112" spans="6:6" ht="15">
      <c r="F112" s="238"/>
    </row>
    <row r="113" spans="6:6" ht="15">
      <c r="F113" s="238"/>
    </row>
    <row r="114" spans="6:6" ht="15">
      <c r="F114" s="238"/>
    </row>
    <row r="115" spans="6:6" ht="15">
      <c r="F115" s="238"/>
    </row>
    <row r="116" spans="6:6" ht="15">
      <c r="F116" s="238"/>
    </row>
  </sheetData>
  <pageMargins left="0.7" right="0.7" top="0.75" bottom="0.75" header="0.3" footer="0.3"/>
  <pageSetup scale="51" fitToHeight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opLeftCell="A5" workbookViewId="0">
      <selection activeCell="C25" sqref="C25"/>
    </sheetView>
  </sheetViews>
  <sheetFormatPr defaultColWidth="9.140625" defaultRowHeight="15" outlineLevelRow="1" outlineLevelCol="1"/>
  <cols>
    <col min="1" max="1" width="11.85546875" style="237" bestFit="1" customWidth="1"/>
    <col min="2" max="2" width="6.42578125" style="237" bestFit="1" customWidth="1"/>
    <col min="3" max="3" width="14.5703125" style="237" bestFit="1" customWidth="1"/>
    <col min="4" max="5" width="16.140625" style="237" bestFit="1" customWidth="1"/>
    <col min="6" max="6" width="22.42578125" style="237" bestFit="1" customWidth="1"/>
    <col min="7" max="8" width="18.42578125" style="237" bestFit="1" customWidth="1"/>
    <col min="9" max="9" width="17.5703125" style="237" bestFit="1" customWidth="1"/>
    <col min="10" max="10" width="22.5703125" style="237" bestFit="1" customWidth="1"/>
    <col min="11" max="11" width="19.42578125" style="237" bestFit="1" customWidth="1"/>
    <col min="12" max="13" width="17.5703125" style="237" bestFit="1" customWidth="1"/>
    <col min="14" max="14" width="17" style="237" bestFit="1" customWidth="1"/>
    <col min="15" max="15" width="10" style="237" customWidth="1" outlineLevel="1"/>
    <col min="17" max="16384" width="9.140625" style="237"/>
  </cols>
  <sheetData>
    <row r="1" spans="1:14" s="237" customFormat="1" ht="12.75">
      <c r="A1" s="294" t="s">
        <v>202</v>
      </c>
      <c r="B1" s="60"/>
      <c r="C1" s="60"/>
      <c r="D1" s="60"/>
      <c r="E1" s="60"/>
      <c r="F1" s="60"/>
      <c r="G1" s="60"/>
      <c r="H1" s="60"/>
      <c r="I1" s="60"/>
      <c r="J1" s="64"/>
      <c r="K1" s="64"/>
      <c r="L1" s="64"/>
      <c r="M1" s="64"/>
    </row>
    <row r="2" spans="1:14" s="237" customFormat="1">
      <c r="A2" s="295" t="s">
        <v>544</v>
      </c>
      <c r="B2" s="60"/>
      <c r="C2" s="60"/>
      <c r="D2" s="60"/>
      <c r="E2" s="60"/>
      <c r="F2" s="60"/>
      <c r="G2" s="582" t="s">
        <v>545</v>
      </c>
      <c r="H2" s="582"/>
      <c r="I2" s="582"/>
      <c r="J2" s="582"/>
      <c r="K2" s="582"/>
      <c r="L2" s="64"/>
      <c r="M2" s="64"/>
    </row>
    <row r="3" spans="1:14" s="237" customFormat="1" ht="12.75">
      <c r="A3" s="294" t="s">
        <v>201</v>
      </c>
      <c r="B3" s="60"/>
      <c r="C3" s="60"/>
      <c r="D3" s="60"/>
      <c r="E3" s="60"/>
      <c r="F3" s="60"/>
      <c r="G3" s="60"/>
      <c r="H3" s="60"/>
      <c r="I3" s="60"/>
      <c r="J3" s="64"/>
      <c r="K3" s="64"/>
      <c r="L3" s="64"/>
      <c r="M3" s="64"/>
    </row>
    <row r="4" spans="1:14" s="237" customFormat="1" ht="12.75">
      <c r="A4" s="60"/>
      <c r="B4" s="60"/>
      <c r="C4" s="293"/>
      <c r="D4" s="292"/>
      <c r="E4" s="291"/>
      <c r="F4" s="290" t="s">
        <v>200</v>
      </c>
      <c r="G4" s="70"/>
      <c r="H4" s="70"/>
      <c r="I4" s="70"/>
      <c r="J4" s="288"/>
      <c r="K4" s="289"/>
      <c r="L4" s="288"/>
      <c r="M4" s="288"/>
    </row>
    <row r="5" spans="1:14" s="237" customFormat="1" ht="12.75">
      <c r="A5" s="64"/>
      <c r="B5" s="64"/>
      <c r="C5" s="287" t="s">
        <v>199</v>
      </c>
      <c r="D5" s="286"/>
      <c r="E5" s="285"/>
      <c r="F5" s="284" t="s">
        <v>198</v>
      </c>
      <c r="G5" s="282"/>
      <c r="H5" s="282"/>
      <c r="I5" s="282"/>
      <c r="J5" s="283" t="s">
        <v>197</v>
      </c>
      <c r="K5" s="282"/>
      <c r="L5" s="282"/>
      <c r="M5" s="282"/>
    </row>
    <row r="6" spans="1:14" s="237" customFormat="1">
      <c r="A6" s="281"/>
      <c r="B6" s="281"/>
      <c r="C6" s="280" t="s">
        <v>9</v>
      </c>
      <c r="D6" s="280" t="s">
        <v>161</v>
      </c>
      <c r="E6" s="280" t="s">
        <v>196</v>
      </c>
      <c r="F6" s="280" t="s">
        <v>8</v>
      </c>
      <c r="G6" s="280" t="s">
        <v>14</v>
      </c>
      <c r="H6" s="280" t="s">
        <v>195</v>
      </c>
      <c r="I6" s="280" t="s">
        <v>96</v>
      </c>
      <c r="J6" s="280" t="s">
        <v>8</v>
      </c>
      <c r="K6" s="280" t="s">
        <v>14</v>
      </c>
      <c r="L6" s="280" t="s">
        <v>190</v>
      </c>
      <c r="M6" s="279" t="s">
        <v>194</v>
      </c>
      <c r="N6" s="278" t="s">
        <v>161</v>
      </c>
    </row>
    <row r="7" spans="1:14" s="237" customFormat="1">
      <c r="A7" s="268" t="s">
        <v>193</v>
      </c>
      <c r="B7" s="277"/>
      <c r="C7" s="268" t="s">
        <v>119</v>
      </c>
      <c r="D7" s="268"/>
      <c r="E7" s="268" t="s">
        <v>161</v>
      </c>
      <c r="F7" s="268" t="s">
        <v>192</v>
      </c>
      <c r="G7" s="268" t="s">
        <v>192</v>
      </c>
      <c r="H7" s="268" t="s">
        <v>192</v>
      </c>
      <c r="I7" s="268" t="s">
        <v>191</v>
      </c>
      <c r="J7" s="268" t="s">
        <v>40</v>
      </c>
      <c r="K7" s="268" t="s">
        <v>40</v>
      </c>
      <c r="L7" s="268" t="s">
        <v>96</v>
      </c>
      <c r="M7" s="275" t="s">
        <v>190</v>
      </c>
      <c r="N7" s="274" t="s">
        <v>189</v>
      </c>
    </row>
    <row r="8" spans="1:14" s="237" customFormat="1">
      <c r="A8" s="268" t="s">
        <v>188</v>
      </c>
      <c r="B8" s="277"/>
      <c r="C8" s="268" t="s">
        <v>187</v>
      </c>
      <c r="D8" s="268" t="s">
        <v>4</v>
      </c>
      <c r="E8" s="268" t="s">
        <v>186</v>
      </c>
      <c r="F8" s="268" t="s">
        <v>185</v>
      </c>
      <c r="G8" s="276" t="s">
        <v>184</v>
      </c>
      <c r="H8" s="268" t="s">
        <v>7</v>
      </c>
      <c r="I8" s="268" t="s">
        <v>183</v>
      </c>
      <c r="J8" s="268" t="s">
        <v>182</v>
      </c>
      <c r="K8" s="268" t="s">
        <v>181</v>
      </c>
      <c r="L8" s="268" t="s">
        <v>6</v>
      </c>
      <c r="M8" s="275" t="s">
        <v>180</v>
      </c>
      <c r="N8" s="274" t="s">
        <v>179</v>
      </c>
    </row>
    <row r="9" spans="1:14" s="237" customFormat="1">
      <c r="A9" s="296"/>
      <c r="B9" s="296"/>
      <c r="C9" s="297"/>
      <c r="D9" s="297"/>
      <c r="E9" s="297"/>
      <c r="F9" s="298" t="s">
        <v>178</v>
      </c>
      <c r="G9" s="297"/>
      <c r="H9" s="297"/>
      <c r="I9" s="297"/>
      <c r="J9" s="297" t="s">
        <v>177</v>
      </c>
      <c r="K9" s="299"/>
      <c r="L9" s="297"/>
      <c r="M9" s="273"/>
      <c r="N9" s="272"/>
    </row>
    <row r="10" spans="1:14" s="237" customFormat="1" outlineLevel="1">
      <c r="A10" s="271"/>
      <c r="B10" s="270"/>
      <c r="C10" s="462" t="s">
        <v>350</v>
      </c>
      <c r="D10" s="262"/>
      <c r="E10" s="269"/>
      <c r="F10" s="268"/>
      <c r="G10" s="268"/>
      <c r="H10" s="262"/>
      <c r="I10" s="262"/>
      <c r="J10" s="267"/>
      <c r="K10" s="267"/>
      <c r="L10" s="267"/>
      <c r="M10" s="264"/>
      <c r="N10" s="266"/>
    </row>
    <row r="11" spans="1:14" s="237" customFormat="1" outlineLevel="1">
      <c r="A11" s="253" t="s">
        <v>176</v>
      </c>
      <c r="B11" s="253"/>
      <c r="C11" s="462" t="s">
        <v>542</v>
      </c>
      <c r="D11" s="262"/>
      <c r="E11" s="249"/>
      <c r="F11" s="262"/>
      <c r="G11" s="262"/>
      <c r="H11" s="262"/>
      <c r="I11" s="262"/>
      <c r="J11" s="249"/>
      <c r="K11" s="249">
        <f t="shared" ref="K11:K61" si="0">K10+J11</f>
        <v>0</v>
      </c>
      <c r="L11" s="249"/>
      <c r="M11" s="264"/>
      <c r="N11" s="247">
        <f t="shared" ref="N11:N61" si="1">+D11+G11+K11</f>
        <v>0</v>
      </c>
    </row>
    <row r="12" spans="1:14" s="237" customFormat="1" outlineLevel="1">
      <c r="A12" s="253">
        <v>43555</v>
      </c>
      <c r="B12" s="253"/>
      <c r="C12" s="461">
        <f>'Deferral Detail'!D48</f>
        <v>339199.83594641672</v>
      </c>
      <c r="D12" s="251">
        <f t="shared" ref="D12:D25" si="2">D11+C12</f>
        <v>339199.83594641672</v>
      </c>
      <c r="E12" s="249">
        <f>($D$12+D12+SUM($D11:D$13)*2)/24</f>
        <v>113135.51418526391</v>
      </c>
      <c r="F12" s="262"/>
      <c r="G12" s="262"/>
      <c r="H12" s="262"/>
      <c r="I12" s="249">
        <f>($D$12+H12+SUM($D11:H$13)*2)/24</f>
        <v>119038.75485165133</v>
      </c>
      <c r="J12" s="249">
        <f t="shared" ref="J12:J25" si="3">(-C12*0.21)+(F12*0.21)</f>
        <v>-71231.96554874751</v>
      </c>
      <c r="K12" s="249">
        <f t="shared" si="0"/>
        <v>-71231.96554874751</v>
      </c>
      <c r="L12" s="249">
        <f>($D$12+K12+SUM($D11:K$13)*2)/24</f>
        <v>106201.62419177148</v>
      </c>
      <c r="M12" s="248">
        <f t="shared" ref="M12:M61" si="4">L12+I12</f>
        <v>225240.37904342281</v>
      </c>
      <c r="N12" s="247">
        <f t="shared" si="1"/>
        <v>267967.8703976692</v>
      </c>
    </row>
    <row r="13" spans="1:14" s="237" customFormat="1" outlineLevel="1">
      <c r="A13" s="253">
        <v>43585</v>
      </c>
      <c r="B13" s="253"/>
      <c r="C13" s="461">
        <f>'Deferral Detail'!E48</f>
        <v>340026.66238391673</v>
      </c>
      <c r="D13" s="251">
        <f t="shared" si="2"/>
        <v>679226.4983303335</v>
      </c>
      <c r="E13" s="249">
        <f>($D$12+D13+SUM($D12:D$13)*2)/24</f>
        <v>127303.29178459378</v>
      </c>
      <c r="F13" s="262"/>
      <c r="G13" s="262"/>
      <c r="H13" s="262"/>
      <c r="I13" s="249">
        <f>($D$12+H13+SUM($D12:H$13)*2)/24</f>
        <v>119038.75485165133</v>
      </c>
      <c r="J13" s="249">
        <f t="shared" si="3"/>
        <v>-71405.599100622509</v>
      </c>
      <c r="K13" s="249">
        <f t="shared" si="0"/>
        <v>-142637.56464937003</v>
      </c>
      <c r="L13" s="249">
        <f>($D$12+K13+SUM($D12:K$13)*2)/24</f>
        <v>103226.39089591219</v>
      </c>
      <c r="M13" s="248">
        <f t="shared" si="4"/>
        <v>222265.14574756351</v>
      </c>
      <c r="N13" s="247">
        <f t="shared" si="1"/>
        <v>536588.93368096347</v>
      </c>
    </row>
    <row r="14" spans="1:14" s="237" customFormat="1" outlineLevel="1">
      <c r="A14" s="253">
        <v>43616</v>
      </c>
      <c r="B14" s="253"/>
      <c r="C14" s="461">
        <f>'Deferral Detail'!F48</f>
        <v>340026.66238391673</v>
      </c>
      <c r="D14" s="251">
        <f t="shared" si="2"/>
        <v>1019253.1607142503</v>
      </c>
      <c r="E14" s="249">
        <f>($D$12+D14+SUM($D$13:D13)*2)/24</f>
        <v>113204.41638838891</v>
      </c>
      <c r="F14" s="251"/>
      <c r="G14" s="249"/>
      <c r="H14" s="262"/>
      <c r="I14" s="249">
        <f>($D$12+H14+SUM($D$13:H13)*2)/24</f>
        <v>81344.14234067798</v>
      </c>
      <c r="J14" s="249">
        <f t="shared" si="3"/>
        <v>-71405.599100622509</v>
      </c>
      <c r="K14" s="249">
        <f t="shared" si="0"/>
        <v>-214043.16374999256</v>
      </c>
      <c r="L14" s="249">
        <f>($D$12+K14+SUM($D$13:K13)*2)/24</f>
        <v>64508.643109566525</v>
      </c>
      <c r="M14" s="248">
        <f t="shared" si="4"/>
        <v>145852.7854502445</v>
      </c>
      <c r="N14" s="247">
        <f t="shared" si="1"/>
        <v>805209.99696425768</v>
      </c>
    </row>
    <row r="15" spans="1:14" s="237" customFormat="1" outlineLevel="1">
      <c r="A15" s="253">
        <v>43646</v>
      </c>
      <c r="B15" s="263"/>
      <c r="C15" s="461">
        <f>'Deferral Detail'!G48</f>
        <v>354599.30178245204</v>
      </c>
      <c r="D15" s="251">
        <f t="shared" si="2"/>
        <v>1373852.4624967023</v>
      </c>
      <c r="E15" s="249">
        <f>($D$12+D15+SUM($D$13:D14)*2)/24</f>
        <v>212917.15068884529</v>
      </c>
      <c r="F15" s="251"/>
      <c r="G15" s="249"/>
      <c r="H15" s="262"/>
      <c r="I15" s="249">
        <f>($D$12+H15+SUM($D$13:H14)*2)/24</f>
        <v>175715.60709923125</v>
      </c>
      <c r="J15" s="249">
        <f t="shared" si="3"/>
        <v>-74465.853374314931</v>
      </c>
      <c r="K15" s="249">
        <f t="shared" si="0"/>
        <v>-288509.01712430746</v>
      </c>
      <c r="L15" s="249">
        <f>($D$12+K15+SUM($D$13:K14)*2)/24</f>
        <v>138768.64560169526</v>
      </c>
      <c r="M15" s="248">
        <f t="shared" si="4"/>
        <v>314484.2527009265</v>
      </c>
      <c r="N15" s="247">
        <f t="shared" si="1"/>
        <v>1085343.4453723948</v>
      </c>
    </row>
    <row r="16" spans="1:14" s="237" customFormat="1" outlineLevel="1">
      <c r="A16" s="253">
        <v>43677</v>
      </c>
      <c r="B16" s="253"/>
      <c r="C16" s="461">
        <f>'Deferral Detail'!H48</f>
        <v>365220.82869917556</v>
      </c>
      <c r="D16" s="251">
        <f t="shared" si="2"/>
        <v>1739073.2911958778</v>
      </c>
      <c r="E16" s="249">
        <f>($D$12+D16+SUM($D$13:D15)*2)/24</f>
        <v>342622.39042603609</v>
      </c>
      <c r="F16" s="251"/>
      <c r="G16" s="249"/>
      <c r="H16" s="249"/>
      <c r="I16" s="249">
        <f>($D$12+H16+SUM($D$13:H15)*2)/24</f>
        <v>307946.40819802688</v>
      </c>
      <c r="J16" s="249">
        <f t="shared" si="3"/>
        <v>-76696.374026826859</v>
      </c>
      <c r="K16" s="249">
        <f t="shared" si="0"/>
        <v>-365205.39115113433</v>
      </c>
      <c r="L16" s="249">
        <f>($D$12+K16+SUM($D$13:K15)*2)/24</f>
        <v>252198.82583275717</v>
      </c>
      <c r="M16" s="248">
        <f t="shared" si="4"/>
        <v>560145.23403078411</v>
      </c>
      <c r="N16" s="247">
        <f t="shared" si="1"/>
        <v>1373867.9000447434</v>
      </c>
    </row>
    <row r="17" spans="1:14" s="237" customFormat="1" outlineLevel="1">
      <c r="A17" s="253">
        <v>43708</v>
      </c>
      <c r="B17" s="253"/>
      <c r="C17" s="461">
        <f>'Deferral Detail'!I48</f>
        <v>365220.82869917556</v>
      </c>
      <c r="D17" s="251">
        <f t="shared" si="2"/>
        <v>2104294.1198950536</v>
      </c>
      <c r="E17" s="249">
        <f>($D$12+D17+SUM($D$13:D16)*2)/24</f>
        <v>502762.69922149158</v>
      </c>
      <c r="F17" s="251"/>
      <c r="G17" s="249"/>
      <c r="H17" s="249"/>
      <c r="I17" s="249">
        <f>($D$12+H17+SUM($D$13:H16)*2)/24</f>
        <v>481421.04833318637</v>
      </c>
      <c r="J17" s="249">
        <f t="shared" si="3"/>
        <v>-76696.374026826859</v>
      </c>
      <c r="K17" s="249">
        <f t="shared" si="0"/>
        <v>-441901.76517796121</v>
      </c>
      <c r="L17" s="249">
        <f>($D$12+K17+SUM($D$13:K16)*2)/24</f>
        <v>411314.83730180439</v>
      </c>
      <c r="M17" s="248">
        <f t="shared" si="4"/>
        <v>892735.88563499076</v>
      </c>
      <c r="N17" s="247">
        <f t="shared" si="1"/>
        <v>1662392.3547170924</v>
      </c>
    </row>
    <row r="18" spans="1:14" s="237" customFormat="1" outlineLevel="1">
      <c r="A18" s="253">
        <v>43738</v>
      </c>
      <c r="B18" s="253"/>
      <c r="C18" s="461">
        <f>'Deferral Detail'!J48</f>
        <v>365220.82869917556</v>
      </c>
      <c r="D18" s="251">
        <f t="shared" si="2"/>
        <v>2469514.9485942293</v>
      </c>
      <c r="E18" s="249">
        <f>($D$12+D18+SUM($D$13:D17)*2)/24</f>
        <v>693338.07707521168</v>
      </c>
      <c r="F18" s="251"/>
      <c r="G18" s="249"/>
      <c r="H18" s="249"/>
      <c r="I18" s="249">
        <f>($D$12+H18+SUM($D$13:H17)*2)/24</f>
        <v>698675.78325956513</v>
      </c>
      <c r="J18" s="249">
        <f t="shared" si="3"/>
        <v>-76696.374026826859</v>
      </c>
      <c r="K18" s="249">
        <f t="shared" si="0"/>
        <v>-518598.13920478808</v>
      </c>
      <c r="L18" s="249">
        <f>($D$12+K18+SUM($D$13:K17)*2)/24</f>
        <v>622275.79907109856</v>
      </c>
      <c r="M18" s="248">
        <f t="shared" si="4"/>
        <v>1320951.5823306637</v>
      </c>
      <c r="N18" s="247">
        <f t="shared" si="1"/>
        <v>1950916.8093894413</v>
      </c>
    </row>
    <row r="19" spans="1:14" s="237" customFormat="1" outlineLevel="1">
      <c r="A19" s="253">
        <v>43769</v>
      </c>
      <c r="B19" s="253"/>
      <c r="C19" s="461">
        <f>'Deferral Detail'!K48</f>
        <v>365220.82869917556</v>
      </c>
      <c r="D19" s="251">
        <f t="shared" si="2"/>
        <v>2834735.777293405</v>
      </c>
      <c r="E19" s="249">
        <f>($D$12+D19+SUM($D$13:D18)*2)/24</f>
        <v>914348.52398719639</v>
      </c>
      <c r="F19" s="251"/>
      <c r="G19" s="251"/>
      <c r="H19" s="251"/>
      <c r="I19" s="251">
        <f t="shared" ref="I19:I61" si="5">E19+H19</f>
        <v>914348.52398719639</v>
      </c>
      <c r="J19" s="251">
        <f t="shared" si="3"/>
        <v>-76696.374026826859</v>
      </c>
      <c r="K19" s="249">
        <f t="shared" si="0"/>
        <v>-595294.51323161495</v>
      </c>
      <c r="L19" s="249">
        <f>(K12+K19+SUM(K13:K18)*2)/24</f>
        <v>-192013.19003731126</v>
      </c>
      <c r="M19" s="248">
        <f t="shared" si="4"/>
        <v>722335.3339498851</v>
      </c>
      <c r="N19" s="247">
        <f t="shared" si="1"/>
        <v>2239441.26406179</v>
      </c>
    </row>
    <row r="20" spans="1:14" s="237" customFormat="1" outlineLevel="1">
      <c r="A20" s="253">
        <v>43799</v>
      </c>
      <c r="B20" s="253"/>
      <c r="C20" s="461">
        <f>'Deferral Detail'!L48</f>
        <v>365220.82869917556</v>
      </c>
      <c r="D20" s="251">
        <f t="shared" si="2"/>
        <v>3199956.6059925808</v>
      </c>
      <c r="E20" s="249">
        <f>(D10+D20+SUM(D11:D19)*2)/24</f>
        <v>1179927.3664552134</v>
      </c>
      <c r="F20" s="251"/>
      <c r="G20" s="251"/>
      <c r="H20" s="251"/>
      <c r="I20" s="251">
        <f t="shared" si="5"/>
        <v>1179927.3664552134</v>
      </c>
      <c r="J20" s="251">
        <f t="shared" si="3"/>
        <v>-76696.374026826859</v>
      </c>
      <c r="K20" s="249">
        <f t="shared" si="0"/>
        <v>-671990.88725844177</v>
      </c>
      <c r="L20" s="249">
        <f>(K10+K20+SUM(K11:K19)*2)/24</f>
        <v>-247784.74695559475</v>
      </c>
      <c r="M20" s="248">
        <f t="shared" si="4"/>
        <v>932142.61949961865</v>
      </c>
      <c r="N20" s="247">
        <f t="shared" si="1"/>
        <v>2527965.7187341391</v>
      </c>
    </row>
    <row r="21" spans="1:14" s="237" customFormat="1" outlineLevel="1">
      <c r="A21" s="253">
        <v>43830</v>
      </c>
      <c r="B21" s="253"/>
      <c r="C21" s="461">
        <f>'Deferral Detail'!M48</f>
        <v>365220.82869917556</v>
      </c>
      <c r="D21" s="251">
        <f t="shared" si="2"/>
        <v>3565177.4346917565</v>
      </c>
      <c r="E21" s="249">
        <f t="shared" ref="E21:E61" si="6">(D9+D21+SUM(D10:D20)*2)/24</f>
        <v>1461807.9514837274</v>
      </c>
      <c r="F21" s="251"/>
      <c r="G21" s="251"/>
      <c r="H21" s="251"/>
      <c r="I21" s="251">
        <f t="shared" si="5"/>
        <v>1461807.9514837274</v>
      </c>
      <c r="J21" s="251">
        <f t="shared" si="3"/>
        <v>-76696.374026826859</v>
      </c>
      <c r="K21" s="249">
        <f t="shared" si="0"/>
        <v>-748687.26128526859</v>
      </c>
      <c r="L21" s="249">
        <f>(K12+K21+SUM(K13:K20)*2)/24</f>
        <v>-304011.6712470515</v>
      </c>
      <c r="M21" s="248">
        <f t="shared" si="4"/>
        <v>1157796.2802366759</v>
      </c>
      <c r="N21" s="247">
        <f t="shared" si="1"/>
        <v>2816490.1734064878</v>
      </c>
    </row>
    <row r="22" spans="1:14" s="237" customFormat="1" outlineLevel="1">
      <c r="A22" s="253">
        <v>43861</v>
      </c>
      <c r="B22" s="253"/>
      <c r="C22" s="461">
        <f>'Deferral Detail'!N48</f>
        <v>365220.82869917556</v>
      </c>
      <c r="D22" s="251">
        <f t="shared" si="2"/>
        <v>3930398.2633909322</v>
      </c>
      <c r="E22" s="249">
        <f t="shared" si="6"/>
        <v>1774123.6055705063</v>
      </c>
      <c r="F22" s="251"/>
      <c r="G22" s="251"/>
      <c r="H22" s="251"/>
      <c r="I22" s="251">
        <f t="shared" si="5"/>
        <v>1774123.6055705063</v>
      </c>
      <c r="J22" s="251">
        <f t="shared" si="3"/>
        <v>-76696.374026826859</v>
      </c>
      <c r="K22" s="249">
        <f t="shared" si="0"/>
        <v>-825383.6353120954</v>
      </c>
      <c r="L22" s="249">
        <f t="shared" ref="L22:L61" si="7">(K10+K22+SUM(K11:K21)*2)/24</f>
        <v>-372565.95716980618</v>
      </c>
      <c r="M22" s="248">
        <f t="shared" si="4"/>
        <v>1401557.6484007002</v>
      </c>
      <c r="N22" s="247">
        <f t="shared" si="1"/>
        <v>3105014.6280788369</v>
      </c>
    </row>
    <row r="23" spans="1:14" s="237" customFormat="1" outlineLevel="1">
      <c r="A23" s="253">
        <v>43890</v>
      </c>
      <c r="B23" s="253"/>
      <c r="C23" s="461">
        <f>'Deferral Detail'!O48</f>
        <v>365220.82869917556</v>
      </c>
      <c r="D23" s="251">
        <f t="shared" si="2"/>
        <v>4295619.0920901075</v>
      </c>
      <c r="E23" s="249">
        <f t="shared" si="6"/>
        <v>2116874.3287155493</v>
      </c>
      <c r="F23" s="251"/>
      <c r="G23" s="251"/>
      <c r="H23" s="251"/>
      <c r="I23" s="251">
        <f t="shared" si="5"/>
        <v>2116874.3287155493</v>
      </c>
      <c r="J23" s="251">
        <f t="shared" si="3"/>
        <v>-76696.374026826859</v>
      </c>
      <c r="K23" s="249">
        <f t="shared" si="0"/>
        <v>-902080.00933892222</v>
      </c>
      <c r="L23" s="249">
        <f t="shared" si="7"/>
        <v>-444543.6090302653</v>
      </c>
      <c r="M23" s="248">
        <f t="shared" si="4"/>
        <v>1672330.719685284</v>
      </c>
      <c r="N23" s="247">
        <f t="shared" si="1"/>
        <v>3393539.0827511852</v>
      </c>
    </row>
    <row r="24" spans="1:14" s="237" customFormat="1" outlineLevel="1">
      <c r="A24" s="253">
        <v>43921</v>
      </c>
      <c r="B24" s="253"/>
      <c r="C24" s="461">
        <f>'Deferral Detail'!P48</f>
        <v>365220.82869917556</v>
      </c>
      <c r="D24" s="251">
        <f t="shared" si="2"/>
        <v>4660839.9207892828</v>
      </c>
      <c r="E24" s="249">
        <f t="shared" si="6"/>
        <v>2475926.7944210898</v>
      </c>
      <c r="F24" s="251"/>
      <c r="G24" s="251"/>
      <c r="H24" s="251"/>
      <c r="I24" s="251">
        <f t="shared" si="5"/>
        <v>2475926.7944210898</v>
      </c>
      <c r="J24" s="251">
        <f t="shared" si="3"/>
        <v>-76696.374026826859</v>
      </c>
      <c r="K24" s="249">
        <f t="shared" si="0"/>
        <v>-978776.38336574903</v>
      </c>
      <c r="L24" s="249">
        <f t="shared" si="7"/>
        <v>-519944.62682842877</v>
      </c>
      <c r="M24" s="248">
        <f t="shared" si="4"/>
        <v>1955982.167592661</v>
      </c>
      <c r="N24" s="247">
        <f t="shared" si="1"/>
        <v>3682063.5374235339</v>
      </c>
    </row>
    <row r="25" spans="1:14" s="237" customFormat="1" outlineLevel="1">
      <c r="A25" s="253">
        <v>43951</v>
      </c>
      <c r="B25" s="253"/>
      <c r="C25" s="461">
        <f>'Deferral Detail'!Q48</f>
        <v>365220.82869917556</v>
      </c>
      <c r="D25" s="251">
        <f t="shared" si="2"/>
        <v>5026060.749488458</v>
      </c>
      <c r="E25" s="249">
        <f t="shared" si="6"/>
        <v>2837113.2250877977</v>
      </c>
      <c r="F25" s="251"/>
      <c r="G25" s="251"/>
      <c r="H25" s="251"/>
      <c r="I25" s="251">
        <f t="shared" si="5"/>
        <v>2837113.2250877977</v>
      </c>
      <c r="J25" s="251">
        <f t="shared" si="3"/>
        <v>-76696.374026826859</v>
      </c>
      <c r="K25" s="249">
        <f t="shared" si="0"/>
        <v>-1055472.757392576</v>
      </c>
      <c r="L25" s="249">
        <f t="shared" si="7"/>
        <v>-595793.77726843732</v>
      </c>
      <c r="M25" s="248">
        <f t="shared" si="4"/>
        <v>2241319.4478193605</v>
      </c>
      <c r="N25" s="254">
        <f t="shared" si="1"/>
        <v>3970587.9920958821</v>
      </c>
    </row>
    <row r="26" spans="1:14" s="237" customFormat="1" outlineLevel="1">
      <c r="A26" s="261">
        <v>43982</v>
      </c>
      <c r="B26" s="260" t="s">
        <v>175</v>
      </c>
      <c r="C26" s="259"/>
      <c r="D26" s="259">
        <f t="shared" ref="D26:D61" si="8">D25+C26</f>
        <v>5026060.749488458</v>
      </c>
      <c r="E26" s="258">
        <f t="shared" si="6"/>
        <v>3185181.6350849788</v>
      </c>
      <c r="F26" s="259">
        <f t="shared" ref="F26:F61" si="9">+$D$25/36</f>
        <v>139612.79859690162</v>
      </c>
      <c r="G26" s="259">
        <f t="shared" ref="G26:G61" si="10">G25-F26</f>
        <v>-139612.79859690162</v>
      </c>
      <c r="H26" s="259">
        <f t="shared" ref="H26:H61" si="11">(G14+G26+SUM(G15:G25)*2)/24</f>
        <v>-5817.1999415375676</v>
      </c>
      <c r="I26" s="259">
        <f t="shared" si="5"/>
        <v>3179364.4351434414</v>
      </c>
      <c r="J26" s="259">
        <f t="shared" ref="J26:J61" si="12">(-C26*0.21)+(F26*0.21)</f>
        <v>29318.687705349337</v>
      </c>
      <c r="K26" s="258">
        <f t="shared" si="0"/>
        <v>-1026154.0696872267</v>
      </c>
      <c r="L26" s="258">
        <f t="shared" si="7"/>
        <v>-667666.53138012241</v>
      </c>
      <c r="M26" s="256">
        <f t="shared" si="4"/>
        <v>2511697.9037633189</v>
      </c>
      <c r="N26" s="255">
        <f t="shared" si="1"/>
        <v>3860293.8812043294</v>
      </c>
    </row>
    <row r="27" spans="1:14" s="237" customFormat="1" outlineLevel="1">
      <c r="A27" s="261">
        <v>44012</v>
      </c>
      <c r="B27" s="260" t="s">
        <v>175</v>
      </c>
      <c r="C27" s="259"/>
      <c r="D27" s="259">
        <f t="shared" si="8"/>
        <v>5026060.749488458</v>
      </c>
      <c r="E27" s="258">
        <f t="shared" si="6"/>
        <v>3504307.2965752264</v>
      </c>
      <c r="F27" s="259">
        <f t="shared" si="9"/>
        <v>139612.79859690162</v>
      </c>
      <c r="G27" s="259">
        <f t="shared" si="10"/>
        <v>-279225.59719380323</v>
      </c>
      <c r="H27" s="259">
        <f t="shared" si="11"/>
        <v>-23268.79976615027</v>
      </c>
      <c r="I27" s="259">
        <f t="shared" si="5"/>
        <v>3481038.4968090761</v>
      </c>
      <c r="J27" s="259">
        <f t="shared" si="12"/>
        <v>29318.687705349337</v>
      </c>
      <c r="K27" s="258">
        <f t="shared" si="0"/>
        <v>-996835.38198187738</v>
      </c>
      <c r="L27" s="258">
        <f t="shared" si="7"/>
        <v>-731018.08432990592</v>
      </c>
      <c r="M27" s="256">
        <f t="shared" si="4"/>
        <v>2750020.4124791701</v>
      </c>
      <c r="N27" s="255">
        <f t="shared" si="1"/>
        <v>3749999.7703127768</v>
      </c>
    </row>
    <row r="28" spans="1:14" s="237" customFormat="1" outlineLevel="1">
      <c r="A28" s="261">
        <v>44043</v>
      </c>
      <c r="B28" s="260" t="s">
        <v>175</v>
      </c>
      <c r="C28" s="259"/>
      <c r="D28" s="259">
        <f t="shared" si="8"/>
        <v>5026060.749488458</v>
      </c>
      <c r="E28" s="258">
        <f t="shared" si="6"/>
        <v>3793440.452628741</v>
      </c>
      <c r="F28" s="259">
        <f t="shared" si="9"/>
        <v>139612.79859690162</v>
      </c>
      <c r="G28" s="259">
        <f t="shared" si="10"/>
        <v>-418838.39579070488</v>
      </c>
      <c r="H28" s="259">
        <f t="shared" si="11"/>
        <v>-52354.799473838102</v>
      </c>
      <c r="I28" s="259">
        <f t="shared" si="5"/>
        <v>3741085.6531549031</v>
      </c>
      <c r="J28" s="259">
        <f t="shared" si="12"/>
        <v>29318.687705349337</v>
      </c>
      <c r="K28" s="258">
        <f t="shared" si="0"/>
        <v>-967516.69427652808</v>
      </c>
      <c r="L28" s="258">
        <f t="shared" si="7"/>
        <v>-785627.98716252949</v>
      </c>
      <c r="M28" s="256">
        <f t="shared" si="4"/>
        <v>2955457.6659923736</v>
      </c>
      <c r="N28" s="255">
        <f t="shared" si="1"/>
        <v>3639705.6594212255</v>
      </c>
    </row>
    <row r="29" spans="1:14" s="237" customFormat="1" outlineLevel="1">
      <c r="A29" s="261">
        <v>44074</v>
      </c>
      <c r="B29" s="260" t="s">
        <v>175</v>
      </c>
      <c r="C29" s="259"/>
      <c r="D29" s="259">
        <f t="shared" si="8"/>
        <v>5026060.749488458</v>
      </c>
      <c r="E29" s="258">
        <f t="shared" si="6"/>
        <v>4052138.5396239907</v>
      </c>
      <c r="F29" s="259">
        <f t="shared" si="9"/>
        <v>139612.79859690162</v>
      </c>
      <c r="G29" s="259">
        <f t="shared" si="10"/>
        <v>-558451.19438760646</v>
      </c>
      <c r="H29" s="259">
        <f t="shared" si="11"/>
        <v>-93075.199064601082</v>
      </c>
      <c r="I29" s="259">
        <f t="shared" si="5"/>
        <v>3959063.3405593894</v>
      </c>
      <c r="J29" s="259">
        <f t="shared" si="12"/>
        <v>29318.687705349337</v>
      </c>
      <c r="K29" s="258">
        <f t="shared" si="0"/>
        <v>-938198.00657117879</v>
      </c>
      <c r="L29" s="258">
        <f t="shared" si="7"/>
        <v>-831403.30151747155</v>
      </c>
      <c r="M29" s="256">
        <f t="shared" si="4"/>
        <v>3127660.0390419178</v>
      </c>
      <c r="N29" s="255">
        <f t="shared" si="1"/>
        <v>3529411.5485296729</v>
      </c>
    </row>
    <row r="30" spans="1:14" s="237" customFormat="1" outlineLevel="1">
      <c r="A30" s="261">
        <v>44104</v>
      </c>
      <c r="B30" s="260" t="s">
        <v>175</v>
      </c>
      <c r="C30" s="259"/>
      <c r="D30" s="259">
        <f t="shared" si="8"/>
        <v>5026060.749488458</v>
      </c>
      <c r="E30" s="258">
        <f t="shared" si="6"/>
        <v>4280401.5575609757</v>
      </c>
      <c r="F30" s="259">
        <f t="shared" si="9"/>
        <v>139612.79859690162</v>
      </c>
      <c r="G30" s="259">
        <f t="shared" si="10"/>
        <v>-698063.99298450805</v>
      </c>
      <c r="H30" s="259">
        <f t="shared" si="11"/>
        <v>-145429.99853843919</v>
      </c>
      <c r="I30" s="259">
        <f t="shared" si="5"/>
        <v>4134971.5590225365</v>
      </c>
      <c r="J30" s="259">
        <f t="shared" si="12"/>
        <v>29318.687705349337</v>
      </c>
      <c r="K30" s="258">
        <f t="shared" si="0"/>
        <v>-908879.3188658295</v>
      </c>
      <c r="L30" s="258">
        <f t="shared" si="7"/>
        <v>-868344.02739473234</v>
      </c>
      <c r="M30" s="256">
        <f t="shared" si="4"/>
        <v>3266627.531627804</v>
      </c>
      <c r="N30" s="255">
        <f t="shared" si="1"/>
        <v>3419117.4376381203</v>
      </c>
    </row>
    <row r="31" spans="1:14" s="237" customFormat="1" outlineLevel="1">
      <c r="A31" s="261">
        <v>44135</v>
      </c>
      <c r="B31" s="260" t="s">
        <v>175</v>
      </c>
      <c r="C31" s="259"/>
      <c r="D31" s="259">
        <f t="shared" si="8"/>
        <v>5026060.749488458</v>
      </c>
      <c r="E31" s="258">
        <f t="shared" si="6"/>
        <v>4478229.5064396942</v>
      </c>
      <c r="F31" s="259">
        <f t="shared" si="9"/>
        <v>139612.79859690162</v>
      </c>
      <c r="G31" s="258">
        <f t="shared" si="10"/>
        <v>-837676.79158140963</v>
      </c>
      <c r="H31" s="258">
        <f t="shared" si="11"/>
        <v>-209419.19789535247</v>
      </c>
      <c r="I31" s="258">
        <f t="shared" si="5"/>
        <v>4268810.3085443415</v>
      </c>
      <c r="J31" s="258">
        <f t="shared" si="12"/>
        <v>29318.687705349337</v>
      </c>
      <c r="K31" s="258">
        <f t="shared" si="0"/>
        <v>-879560.6311604802</v>
      </c>
      <c r="L31" s="258">
        <f t="shared" si="7"/>
        <v>-896450.16479431186</v>
      </c>
      <c r="M31" s="256">
        <f t="shared" si="4"/>
        <v>3372360.1437500296</v>
      </c>
      <c r="N31" s="255">
        <f t="shared" si="1"/>
        <v>3308823.3267465681</v>
      </c>
    </row>
    <row r="32" spans="1:14" s="237" customFormat="1" outlineLevel="1">
      <c r="A32" s="261">
        <v>44165</v>
      </c>
      <c r="B32" s="260" t="s">
        <v>175</v>
      </c>
      <c r="C32" s="259"/>
      <c r="D32" s="259">
        <f t="shared" si="8"/>
        <v>5026060.749488458</v>
      </c>
      <c r="E32" s="258">
        <f t="shared" si="6"/>
        <v>4645622.3862601509</v>
      </c>
      <c r="F32" s="259">
        <f t="shared" si="9"/>
        <v>139612.79859690162</v>
      </c>
      <c r="G32" s="258">
        <f t="shared" si="10"/>
        <v>-977289.59017831122</v>
      </c>
      <c r="H32" s="258">
        <f t="shared" si="11"/>
        <v>-285042.79713534081</v>
      </c>
      <c r="I32" s="258">
        <f t="shared" si="5"/>
        <v>4360579.58912481</v>
      </c>
      <c r="J32" s="258">
        <f t="shared" si="12"/>
        <v>29318.687705349337</v>
      </c>
      <c r="K32" s="258">
        <f t="shared" si="0"/>
        <v>-850241.94345513091</v>
      </c>
      <c r="L32" s="258">
        <f t="shared" si="7"/>
        <v>-915721.71371620998</v>
      </c>
      <c r="M32" s="256">
        <f t="shared" si="4"/>
        <v>3444857.8754086001</v>
      </c>
      <c r="N32" s="255">
        <f t="shared" si="1"/>
        <v>3198529.2158550159</v>
      </c>
    </row>
    <row r="33" spans="1:16" outlineLevel="1">
      <c r="A33" s="261">
        <v>44196</v>
      </c>
      <c r="B33" s="260" t="s">
        <v>175</v>
      </c>
      <c r="C33" s="259"/>
      <c r="D33" s="259">
        <f t="shared" si="8"/>
        <v>5026060.749488458</v>
      </c>
      <c r="E33" s="258">
        <f t="shared" si="6"/>
        <v>4782580.1970223412</v>
      </c>
      <c r="F33" s="259">
        <f t="shared" si="9"/>
        <v>139612.79859690162</v>
      </c>
      <c r="G33" s="258">
        <f t="shared" si="10"/>
        <v>-1116902.3887752129</v>
      </c>
      <c r="H33" s="258">
        <f t="shared" si="11"/>
        <v>-372300.79625840433</v>
      </c>
      <c r="I33" s="258">
        <f t="shared" si="5"/>
        <v>4410279.4007639373</v>
      </c>
      <c r="J33" s="258">
        <f t="shared" si="12"/>
        <v>29318.687705349337</v>
      </c>
      <c r="K33" s="258">
        <f t="shared" si="0"/>
        <v>-820923.25574978162</v>
      </c>
      <c r="L33" s="258">
        <f t="shared" si="7"/>
        <v>-926158.67416042683</v>
      </c>
      <c r="M33" s="256">
        <f t="shared" si="4"/>
        <v>3484120.7266035103</v>
      </c>
      <c r="N33" s="255">
        <f t="shared" si="1"/>
        <v>3088235.1049634637</v>
      </c>
      <c r="P33" s="237"/>
    </row>
    <row r="34" spans="1:16" outlineLevel="1">
      <c r="A34" s="261">
        <v>44227</v>
      </c>
      <c r="B34" s="260" t="s">
        <v>175</v>
      </c>
      <c r="C34" s="259"/>
      <c r="D34" s="259">
        <f t="shared" si="8"/>
        <v>5026060.749488458</v>
      </c>
      <c r="E34" s="258">
        <f t="shared" si="6"/>
        <v>4889102.9387262668</v>
      </c>
      <c r="F34" s="259">
        <f t="shared" si="9"/>
        <v>139612.79859690162</v>
      </c>
      <c r="G34" s="258">
        <f t="shared" si="10"/>
        <v>-1256515.1873721145</v>
      </c>
      <c r="H34" s="258">
        <f t="shared" si="11"/>
        <v>-471193.19526454294</v>
      </c>
      <c r="I34" s="258">
        <f t="shared" si="5"/>
        <v>4417909.7434617244</v>
      </c>
      <c r="J34" s="258">
        <f t="shared" si="12"/>
        <v>29318.687705349337</v>
      </c>
      <c r="K34" s="258">
        <f t="shared" si="0"/>
        <v>-791604.56804443232</v>
      </c>
      <c r="L34" s="258">
        <f t="shared" si="7"/>
        <v>-927761.04612696206</v>
      </c>
      <c r="M34" s="256">
        <f t="shared" si="4"/>
        <v>3490148.6973347622</v>
      </c>
      <c r="N34" s="255">
        <f t="shared" si="1"/>
        <v>2977940.9940719111</v>
      </c>
      <c r="P34" s="237"/>
    </row>
    <row r="35" spans="1:16" outlineLevel="1">
      <c r="A35" s="261">
        <v>44255</v>
      </c>
      <c r="B35" s="260" t="s">
        <v>175</v>
      </c>
      <c r="C35" s="259"/>
      <c r="D35" s="259">
        <f t="shared" si="8"/>
        <v>5026060.749488458</v>
      </c>
      <c r="E35" s="258">
        <f t="shared" si="6"/>
        <v>4965190.6113719298</v>
      </c>
      <c r="F35" s="259">
        <f t="shared" si="9"/>
        <v>139612.79859690162</v>
      </c>
      <c r="G35" s="258">
        <f t="shared" si="10"/>
        <v>-1396127.9859690161</v>
      </c>
      <c r="H35" s="258">
        <f t="shared" si="11"/>
        <v>-581719.99415375676</v>
      </c>
      <c r="I35" s="258">
        <f t="shared" si="5"/>
        <v>4383470.6172181731</v>
      </c>
      <c r="J35" s="258">
        <f t="shared" si="12"/>
        <v>29318.687705349337</v>
      </c>
      <c r="K35" s="258">
        <f t="shared" si="0"/>
        <v>-762285.88033908303</v>
      </c>
      <c r="L35" s="258">
        <f t="shared" si="7"/>
        <v>-920528.82961581601</v>
      </c>
      <c r="M35" s="256">
        <f t="shared" si="4"/>
        <v>3462941.7876023571</v>
      </c>
      <c r="N35" s="255">
        <f t="shared" si="1"/>
        <v>2867646.8831803584</v>
      </c>
      <c r="P35" s="237"/>
    </row>
    <row r="36" spans="1:16" outlineLevel="1">
      <c r="A36" s="261">
        <v>44286</v>
      </c>
      <c r="B36" s="260" t="s">
        <v>175</v>
      </c>
      <c r="C36" s="259"/>
      <c r="D36" s="259">
        <f t="shared" si="8"/>
        <v>5026060.749488458</v>
      </c>
      <c r="E36" s="258">
        <f t="shared" si="6"/>
        <v>5010843.2149593262</v>
      </c>
      <c r="F36" s="259">
        <f t="shared" si="9"/>
        <v>139612.79859690162</v>
      </c>
      <c r="G36" s="258">
        <f t="shared" si="10"/>
        <v>-1535740.7845659177</v>
      </c>
      <c r="H36" s="258">
        <f t="shared" si="11"/>
        <v>-703881.19292604562</v>
      </c>
      <c r="I36" s="258">
        <f t="shared" si="5"/>
        <v>4306962.0220332807</v>
      </c>
      <c r="J36" s="258">
        <f t="shared" si="12"/>
        <v>29318.687705349337</v>
      </c>
      <c r="K36" s="258">
        <f t="shared" si="0"/>
        <v>-732967.19263373374</v>
      </c>
      <c r="L36" s="258">
        <f t="shared" si="7"/>
        <v>-904462.02462698857</v>
      </c>
      <c r="M36" s="256">
        <f t="shared" si="4"/>
        <v>3402499.9974062922</v>
      </c>
      <c r="N36" s="255">
        <f t="shared" si="1"/>
        <v>2757352.7722888067</v>
      </c>
      <c r="P36" s="237"/>
    </row>
    <row r="37" spans="1:16" outlineLevel="1">
      <c r="A37" s="261">
        <v>44316</v>
      </c>
      <c r="B37" s="260" t="s">
        <v>175</v>
      </c>
      <c r="C37" s="258"/>
      <c r="D37" s="258">
        <f t="shared" si="8"/>
        <v>5026060.749488458</v>
      </c>
      <c r="E37" s="461">
        <f t="shared" si="6"/>
        <v>5026060.749488458</v>
      </c>
      <c r="F37" s="259">
        <f t="shared" si="9"/>
        <v>139612.79859690162</v>
      </c>
      <c r="G37" s="258">
        <f t="shared" si="10"/>
        <v>-1675353.5831628193</v>
      </c>
      <c r="H37" s="461">
        <f t="shared" si="11"/>
        <v>-837676.79158140963</v>
      </c>
      <c r="I37" s="258">
        <f t="shared" si="5"/>
        <v>4188383.9579070485</v>
      </c>
      <c r="J37" s="258">
        <f t="shared" si="12"/>
        <v>29318.687705349337</v>
      </c>
      <c r="K37" s="258">
        <f t="shared" si="0"/>
        <v>-703648.50492838444</v>
      </c>
      <c r="L37" s="461">
        <f t="shared" si="7"/>
        <v>-879560.63116048009</v>
      </c>
      <c r="M37" s="256">
        <f t="shared" si="4"/>
        <v>3308823.3267465685</v>
      </c>
      <c r="N37" s="255">
        <f t="shared" si="1"/>
        <v>2647058.6613972546</v>
      </c>
      <c r="P37" s="237"/>
    </row>
    <row r="38" spans="1:16" outlineLevel="1">
      <c r="A38" s="253">
        <v>44347</v>
      </c>
      <c r="B38" s="253"/>
      <c r="C38" s="249"/>
      <c r="D38" s="249">
        <f t="shared" si="8"/>
        <v>5026060.749488458</v>
      </c>
      <c r="E38" s="249">
        <f t="shared" si="6"/>
        <v>5026060.749488458</v>
      </c>
      <c r="F38" s="251">
        <f t="shared" si="9"/>
        <v>139612.79859690162</v>
      </c>
      <c r="G38" s="249">
        <f t="shared" si="10"/>
        <v>-1814966.3817597209</v>
      </c>
      <c r="H38" s="249">
        <f t="shared" si="11"/>
        <v>-977289.59017831134</v>
      </c>
      <c r="I38" s="249">
        <f t="shared" si="5"/>
        <v>4048771.1593101467</v>
      </c>
      <c r="J38" s="249">
        <f t="shared" si="12"/>
        <v>29318.687705349337</v>
      </c>
      <c r="K38" s="249">
        <f t="shared" si="0"/>
        <v>-674329.81722303515</v>
      </c>
      <c r="L38" s="249">
        <f t="shared" si="7"/>
        <v>-850241.94345513091</v>
      </c>
      <c r="M38" s="248">
        <f t="shared" si="4"/>
        <v>3198529.2158550159</v>
      </c>
      <c r="N38" s="247">
        <f t="shared" si="1"/>
        <v>2536764.5505057019</v>
      </c>
      <c r="P38" s="237"/>
    </row>
    <row r="39" spans="1:16" outlineLevel="1">
      <c r="A39" s="253">
        <v>44377</v>
      </c>
      <c r="B39" s="253"/>
      <c r="C39" s="249"/>
      <c r="D39" s="249">
        <f t="shared" si="8"/>
        <v>5026060.749488458</v>
      </c>
      <c r="E39" s="249">
        <f t="shared" si="6"/>
        <v>5026060.749488458</v>
      </c>
      <c r="F39" s="251">
        <f t="shared" si="9"/>
        <v>139612.79859690162</v>
      </c>
      <c r="G39" s="249">
        <f t="shared" si="10"/>
        <v>-1954579.1803566224</v>
      </c>
      <c r="H39" s="249">
        <f t="shared" si="11"/>
        <v>-1116902.3887752129</v>
      </c>
      <c r="I39" s="249">
        <f t="shared" si="5"/>
        <v>3909158.3607132453</v>
      </c>
      <c r="J39" s="249">
        <f t="shared" si="12"/>
        <v>29318.687705349337</v>
      </c>
      <c r="K39" s="249">
        <f t="shared" si="0"/>
        <v>-645011.12951768585</v>
      </c>
      <c r="L39" s="249">
        <f t="shared" si="7"/>
        <v>-820923.25574978162</v>
      </c>
      <c r="M39" s="248">
        <f t="shared" si="4"/>
        <v>3088235.1049634637</v>
      </c>
      <c r="N39" s="254">
        <f t="shared" si="1"/>
        <v>2426470.4396141497</v>
      </c>
      <c r="P39" s="237"/>
    </row>
    <row r="40" spans="1:16" outlineLevel="1">
      <c r="A40" s="253">
        <v>44408</v>
      </c>
      <c r="B40" s="253"/>
      <c r="C40" s="249"/>
      <c r="D40" s="249">
        <f t="shared" si="8"/>
        <v>5026060.749488458</v>
      </c>
      <c r="E40" s="249">
        <f t="shared" si="6"/>
        <v>5026060.749488458</v>
      </c>
      <c r="F40" s="251">
        <f t="shared" si="9"/>
        <v>139612.79859690162</v>
      </c>
      <c r="G40" s="249">
        <f t="shared" si="10"/>
        <v>-2094191.978953524</v>
      </c>
      <c r="H40" s="249">
        <f t="shared" si="11"/>
        <v>-1256515.1873721145</v>
      </c>
      <c r="I40" s="249">
        <f t="shared" si="5"/>
        <v>3769545.5621163435</v>
      </c>
      <c r="J40" s="249">
        <f t="shared" si="12"/>
        <v>29318.687705349337</v>
      </c>
      <c r="K40" s="250">
        <f t="shared" si="0"/>
        <v>-615692.44181233656</v>
      </c>
      <c r="L40" s="249">
        <f t="shared" si="7"/>
        <v>-791604.56804443232</v>
      </c>
      <c r="M40" s="248">
        <f t="shared" si="4"/>
        <v>2977940.9940719111</v>
      </c>
      <c r="N40" s="254">
        <f t="shared" si="1"/>
        <v>2316176.3287225976</v>
      </c>
      <c r="P40" s="237"/>
    </row>
    <row r="41" spans="1:16" outlineLevel="1">
      <c r="A41" s="253">
        <v>44439</v>
      </c>
      <c r="B41" s="253"/>
      <c r="C41" s="249"/>
      <c r="D41" s="249">
        <f t="shared" si="8"/>
        <v>5026060.749488458</v>
      </c>
      <c r="E41" s="249">
        <f t="shared" si="6"/>
        <v>5026060.749488458</v>
      </c>
      <c r="F41" s="251">
        <f t="shared" si="9"/>
        <v>139612.79859690162</v>
      </c>
      <c r="G41" s="249">
        <f t="shared" si="10"/>
        <v>-2233804.7775504258</v>
      </c>
      <c r="H41" s="249">
        <f t="shared" si="11"/>
        <v>-1396127.9859690161</v>
      </c>
      <c r="I41" s="249">
        <f t="shared" si="5"/>
        <v>3629932.7635194417</v>
      </c>
      <c r="J41" s="249">
        <f t="shared" si="12"/>
        <v>29318.687705349337</v>
      </c>
      <c r="K41" s="250">
        <f t="shared" si="0"/>
        <v>-586373.75410698727</v>
      </c>
      <c r="L41" s="249">
        <f t="shared" si="7"/>
        <v>-762285.88033908291</v>
      </c>
      <c r="M41" s="248">
        <f t="shared" si="4"/>
        <v>2867646.8831803589</v>
      </c>
      <c r="N41" s="254">
        <f t="shared" si="1"/>
        <v>2205882.2178310449</v>
      </c>
      <c r="P41" s="237"/>
    </row>
    <row r="42" spans="1:16">
      <c r="A42" s="253">
        <v>44469</v>
      </c>
      <c r="B42" s="253"/>
      <c r="C42" s="249"/>
      <c r="D42" s="249">
        <f t="shared" si="8"/>
        <v>5026060.749488458</v>
      </c>
      <c r="E42" s="249">
        <f t="shared" si="6"/>
        <v>5026060.749488458</v>
      </c>
      <c r="F42" s="251">
        <f t="shared" si="9"/>
        <v>139612.79859690162</v>
      </c>
      <c r="G42" s="249">
        <f t="shared" si="10"/>
        <v>-2373417.5761473277</v>
      </c>
      <c r="H42" s="249">
        <f t="shared" si="11"/>
        <v>-1535740.7845659179</v>
      </c>
      <c r="I42" s="249">
        <f t="shared" si="5"/>
        <v>3490319.9649225399</v>
      </c>
      <c r="J42" s="249">
        <f t="shared" si="12"/>
        <v>29318.687705349337</v>
      </c>
      <c r="K42" s="250">
        <f t="shared" si="0"/>
        <v>-557055.06640163797</v>
      </c>
      <c r="L42" s="249">
        <f t="shared" si="7"/>
        <v>-732967.19263373362</v>
      </c>
      <c r="M42" s="248">
        <f t="shared" si="4"/>
        <v>2757352.7722888063</v>
      </c>
      <c r="N42" s="247">
        <f t="shared" si="1"/>
        <v>2095588.1069394923</v>
      </c>
      <c r="P42" s="237"/>
    </row>
    <row r="43" spans="1:16">
      <c r="A43" s="253">
        <v>44500</v>
      </c>
      <c r="B43" s="253"/>
      <c r="C43" s="249"/>
      <c r="D43" s="249">
        <f t="shared" si="8"/>
        <v>5026060.749488458</v>
      </c>
      <c r="E43" s="249">
        <f t="shared" si="6"/>
        <v>5026060.749488458</v>
      </c>
      <c r="F43" s="251">
        <f t="shared" si="9"/>
        <v>139612.79859690162</v>
      </c>
      <c r="G43" s="249">
        <f t="shared" si="10"/>
        <v>-2513030.3747442295</v>
      </c>
      <c r="H43" s="249">
        <f t="shared" si="11"/>
        <v>-1675353.583162819</v>
      </c>
      <c r="I43" s="249">
        <f t="shared" si="5"/>
        <v>3350707.166325639</v>
      </c>
      <c r="J43" s="249">
        <f t="shared" si="12"/>
        <v>29318.687705349337</v>
      </c>
      <c r="K43" s="250">
        <f t="shared" si="0"/>
        <v>-527736.37869628868</v>
      </c>
      <c r="L43" s="249">
        <f t="shared" si="7"/>
        <v>-703648.50492838444</v>
      </c>
      <c r="M43" s="248">
        <f t="shared" si="4"/>
        <v>2647058.6613972546</v>
      </c>
      <c r="N43" s="254">
        <f t="shared" si="1"/>
        <v>1985293.9960479399</v>
      </c>
      <c r="P43" s="237"/>
    </row>
    <row r="44" spans="1:16">
      <c r="A44" s="253">
        <v>44530</v>
      </c>
      <c r="B44" s="253"/>
      <c r="C44" s="251"/>
      <c r="D44" s="249">
        <f t="shared" si="8"/>
        <v>5026060.749488458</v>
      </c>
      <c r="E44" s="249">
        <f t="shared" si="6"/>
        <v>5026060.749488458</v>
      </c>
      <c r="F44" s="251">
        <f t="shared" si="9"/>
        <v>139612.79859690162</v>
      </c>
      <c r="G44" s="249">
        <f t="shared" si="10"/>
        <v>-2652643.1733411313</v>
      </c>
      <c r="H44" s="249">
        <f t="shared" si="11"/>
        <v>-1814966.3817597209</v>
      </c>
      <c r="I44" s="249">
        <f t="shared" si="5"/>
        <v>3211094.3677287372</v>
      </c>
      <c r="J44" s="249">
        <f t="shared" si="12"/>
        <v>29318.687705349337</v>
      </c>
      <c r="K44" s="250">
        <f t="shared" si="0"/>
        <v>-498417.69099093933</v>
      </c>
      <c r="L44" s="249">
        <f t="shared" si="7"/>
        <v>-674329.81722303515</v>
      </c>
      <c r="M44" s="248">
        <f t="shared" si="4"/>
        <v>2536764.5505057019</v>
      </c>
      <c r="N44" s="254">
        <f t="shared" si="1"/>
        <v>1874999.8851563875</v>
      </c>
      <c r="P44" s="237"/>
    </row>
    <row r="45" spans="1:16" outlineLevel="1">
      <c r="A45" s="253">
        <v>44561</v>
      </c>
      <c r="B45" s="253"/>
      <c r="C45" s="251"/>
      <c r="D45" s="249">
        <f t="shared" si="8"/>
        <v>5026060.749488458</v>
      </c>
      <c r="E45" s="249">
        <f t="shared" si="6"/>
        <v>5026060.749488458</v>
      </c>
      <c r="F45" s="251">
        <f t="shared" si="9"/>
        <v>139612.79859690162</v>
      </c>
      <c r="G45" s="249">
        <f t="shared" si="10"/>
        <v>-2792255.9719380331</v>
      </c>
      <c r="H45" s="249">
        <f t="shared" si="11"/>
        <v>-1954579.1803566227</v>
      </c>
      <c r="I45" s="249">
        <f t="shared" si="5"/>
        <v>3071481.5691318354</v>
      </c>
      <c r="J45" s="249">
        <f t="shared" si="12"/>
        <v>29318.687705349337</v>
      </c>
      <c r="K45" s="250">
        <f t="shared" si="0"/>
        <v>-469099.00328558998</v>
      </c>
      <c r="L45" s="249">
        <f t="shared" si="7"/>
        <v>-645011.12951768585</v>
      </c>
      <c r="M45" s="248">
        <f t="shared" si="4"/>
        <v>2426470.4396141497</v>
      </c>
      <c r="N45" s="254">
        <f t="shared" si="1"/>
        <v>1764705.7742648348</v>
      </c>
      <c r="P45" s="237"/>
    </row>
    <row r="46" spans="1:16" outlineLevel="1">
      <c r="A46" s="253">
        <v>44592</v>
      </c>
      <c r="B46" s="253"/>
      <c r="C46" s="251"/>
      <c r="D46" s="249">
        <f t="shared" si="8"/>
        <v>5026060.749488458</v>
      </c>
      <c r="E46" s="249">
        <f t="shared" si="6"/>
        <v>5026060.749488458</v>
      </c>
      <c r="F46" s="251">
        <f t="shared" si="9"/>
        <v>139612.79859690162</v>
      </c>
      <c r="G46" s="249">
        <f t="shared" si="10"/>
        <v>-2931868.7705349349</v>
      </c>
      <c r="H46" s="249">
        <f t="shared" si="11"/>
        <v>-2094191.9789535245</v>
      </c>
      <c r="I46" s="249">
        <f t="shared" si="5"/>
        <v>2931868.7705349335</v>
      </c>
      <c r="J46" s="249">
        <f t="shared" si="12"/>
        <v>29318.687705349337</v>
      </c>
      <c r="K46" s="250">
        <f t="shared" si="0"/>
        <v>-439780.31558024063</v>
      </c>
      <c r="L46" s="249">
        <f t="shared" si="7"/>
        <v>-615692.44181233656</v>
      </c>
      <c r="M46" s="248">
        <f t="shared" si="4"/>
        <v>2316176.3287225971</v>
      </c>
      <c r="N46" s="254">
        <f t="shared" si="1"/>
        <v>1654411.6633732824</v>
      </c>
      <c r="P46" s="237"/>
    </row>
    <row r="47" spans="1:16" outlineLevel="1">
      <c r="A47" s="253">
        <v>44620</v>
      </c>
      <c r="B47" s="253"/>
      <c r="C47" s="251"/>
      <c r="D47" s="249">
        <f t="shared" si="8"/>
        <v>5026060.749488458</v>
      </c>
      <c r="E47" s="249">
        <f t="shared" si="6"/>
        <v>5026060.749488458</v>
      </c>
      <c r="F47" s="251">
        <f t="shared" si="9"/>
        <v>139612.79859690162</v>
      </c>
      <c r="G47" s="249">
        <f t="shared" si="10"/>
        <v>-3071481.5691318368</v>
      </c>
      <c r="H47" s="249">
        <f t="shared" si="11"/>
        <v>-2233804.7775504258</v>
      </c>
      <c r="I47" s="249">
        <f t="shared" si="5"/>
        <v>2792255.9719380322</v>
      </c>
      <c r="J47" s="249">
        <f t="shared" si="12"/>
        <v>29318.687705349337</v>
      </c>
      <c r="K47" s="250">
        <f t="shared" si="0"/>
        <v>-410461.62787489127</v>
      </c>
      <c r="L47" s="249">
        <f t="shared" si="7"/>
        <v>-586373.75410698727</v>
      </c>
      <c r="M47" s="248">
        <f t="shared" si="4"/>
        <v>2205882.2178310449</v>
      </c>
      <c r="N47" s="254">
        <f t="shared" si="1"/>
        <v>1544117.55248173</v>
      </c>
      <c r="P47" s="237"/>
    </row>
    <row r="48" spans="1:16" outlineLevel="1">
      <c r="A48" s="253">
        <v>44651</v>
      </c>
      <c r="B48" s="253"/>
      <c r="C48" s="251"/>
      <c r="D48" s="249">
        <f t="shared" si="8"/>
        <v>5026060.749488458</v>
      </c>
      <c r="E48" s="249">
        <f t="shared" si="6"/>
        <v>5026060.749488458</v>
      </c>
      <c r="F48" s="251">
        <f t="shared" si="9"/>
        <v>139612.79859690162</v>
      </c>
      <c r="G48" s="249">
        <f t="shared" si="10"/>
        <v>-3211094.3677287386</v>
      </c>
      <c r="H48" s="249">
        <f t="shared" si="11"/>
        <v>-2373417.5761473277</v>
      </c>
      <c r="I48" s="249">
        <f t="shared" si="5"/>
        <v>2652643.1733411304</v>
      </c>
      <c r="J48" s="249">
        <f t="shared" si="12"/>
        <v>29318.687705349337</v>
      </c>
      <c r="K48" s="250">
        <f t="shared" si="0"/>
        <v>-381142.94016954192</v>
      </c>
      <c r="L48" s="249">
        <f t="shared" si="7"/>
        <v>-557055.06640163797</v>
      </c>
      <c r="M48" s="248">
        <f t="shared" si="4"/>
        <v>2095588.1069394923</v>
      </c>
      <c r="N48" s="247">
        <f t="shared" si="1"/>
        <v>1433823.4415901776</v>
      </c>
      <c r="P48" s="237"/>
    </row>
    <row r="49" spans="1:14" s="237" customFormat="1" outlineLevel="1">
      <c r="A49" s="253">
        <v>44681</v>
      </c>
      <c r="B49" s="253"/>
      <c r="C49" s="251"/>
      <c r="D49" s="249">
        <f t="shared" si="8"/>
        <v>5026060.749488458</v>
      </c>
      <c r="E49" s="249">
        <f t="shared" si="6"/>
        <v>5026060.749488458</v>
      </c>
      <c r="F49" s="251">
        <f t="shared" si="9"/>
        <v>139612.79859690162</v>
      </c>
      <c r="G49" s="249">
        <f t="shared" si="10"/>
        <v>-3350707.1663256404</v>
      </c>
      <c r="H49" s="249">
        <f t="shared" si="11"/>
        <v>-2513030.3747442295</v>
      </c>
      <c r="I49" s="249">
        <f t="shared" si="5"/>
        <v>2513030.3747442286</v>
      </c>
      <c r="J49" s="249">
        <f t="shared" si="12"/>
        <v>29318.687705349337</v>
      </c>
      <c r="K49" s="250">
        <f t="shared" si="0"/>
        <v>-351824.25246419257</v>
      </c>
      <c r="L49" s="249">
        <f t="shared" si="7"/>
        <v>-527736.37869628856</v>
      </c>
      <c r="M49" s="248">
        <f t="shared" si="4"/>
        <v>1985293.9960479401</v>
      </c>
      <c r="N49" s="254">
        <f t="shared" si="1"/>
        <v>1323529.3306986252</v>
      </c>
    </row>
    <row r="50" spans="1:14" s="237" customFormat="1" outlineLevel="1">
      <c r="A50" s="253">
        <v>44712</v>
      </c>
      <c r="B50" s="253"/>
      <c r="C50" s="251"/>
      <c r="D50" s="249">
        <f t="shared" si="8"/>
        <v>5026060.749488458</v>
      </c>
      <c r="E50" s="249">
        <f t="shared" si="6"/>
        <v>5026060.749488458</v>
      </c>
      <c r="F50" s="251">
        <f t="shared" si="9"/>
        <v>139612.79859690162</v>
      </c>
      <c r="G50" s="249">
        <f t="shared" si="10"/>
        <v>-3490319.9649225422</v>
      </c>
      <c r="H50" s="249">
        <f t="shared" si="11"/>
        <v>-2652643.1733411313</v>
      </c>
      <c r="I50" s="249">
        <f t="shared" si="5"/>
        <v>2373417.5761473267</v>
      </c>
      <c r="J50" s="249">
        <f t="shared" si="12"/>
        <v>29318.687705349337</v>
      </c>
      <c r="K50" s="250">
        <f t="shared" si="0"/>
        <v>-322505.56475884322</v>
      </c>
      <c r="L50" s="249">
        <f t="shared" si="7"/>
        <v>-498417.69099093927</v>
      </c>
      <c r="M50" s="248">
        <f t="shared" si="4"/>
        <v>1874999.8851563875</v>
      </c>
      <c r="N50" s="254">
        <f t="shared" si="1"/>
        <v>1213235.2198070725</v>
      </c>
    </row>
    <row r="51" spans="1:14" s="237" customFormat="1" outlineLevel="1">
      <c r="A51" s="253">
        <v>44742</v>
      </c>
      <c r="B51" s="253"/>
      <c r="C51" s="251"/>
      <c r="D51" s="249">
        <f t="shared" si="8"/>
        <v>5026060.749488458</v>
      </c>
      <c r="E51" s="249">
        <f t="shared" si="6"/>
        <v>5026060.749488458</v>
      </c>
      <c r="F51" s="251">
        <f t="shared" si="9"/>
        <v>139612.79859690162</v>
      </c>
      <c r="G51" s="249">
        <f t="shared" si="10"/>
        <v>-3629932.763519444</v>
      </c>
      <c r="H51" s="249">
        <f t="shared" si="11"/>
        <v>-2792255.9719380331</v>
      </c>
      <c r="I51" s="249">
        <f t="shared" si="5"/>
        <v>2233804.7775504249</v>
      </c>
      <c r="J51" s="249">
        <f t="shared" si="12"/>
        <v>29318.687705349337</v>
      </c>
      <c r="K51" s="250">
        <f t="shared" si="0"/>
        <v>-293186.87705349387</v>
      </c>
      <c r="L51" s="249">
        <f t="shared" si="7"/>
        <v>-469099.00328558992</v>
      </c>
      <c r="M51" s="248">
        <f t="shared" si="4"/>
        <v>1764705.7742648351</v>
      </c>
      <c r="N51" s="247">
        <f t="shared" si="1"/>
        <v>1102941.1089155201</v>
      </c>
    </row>
    <row r="52" spans="1:14" s="237" customFormat="1" outlineLevel="1">
      <c r="A52" s="253">
        <v>44773</v>
      </c>
      <c r="B52" s="252"/>
      <c r="C52" s="252"/>
      <c r="D52" s="249">
        <f t="shared" si="8"/>
        <v>5026060.749488458</v>
      </c>
      <c r="E52" s="249">
        <f t="shared" si="6"/>
        <v>5026060.749488458</v>
      </c>
      <c r="F52" s="251">
        <f t="shared" si="9"/>
        <v>139612.79859690162</v>
      </c>
      <c r="G52" s="249">
        <f t="shared" si="10"/>
        <v>-3769545.5621163459</v>
      </c>
      <c r="H52" s="249">
        <f t="shared" si="11"/>
        <v>-2931868.7705349349</v>
      </c>
      <c r="I52" s="249">
        <f t="shared" si="5"/>
        <v>2094191.9789535231</v>
      </c>
      <c r="J52" s="249">
        <f t="shared" si="12"/>
        <v>29318.687705349337</v>
      </c>
      <c r="K52" s="250">
        <f t="shared" si="0"/>
        <v>-263868.18934814451</v>
      </c>
      <c r="L52" s="249">
        <f t="shared" si="7"/>
        <v>-439780.31558024063</v>
      </c>
      <c r="M52" s="248">
        <f t="shared" si="4"/>
        <v>1654411.6633732824</v>
      </c>
      <c r="N52" s="247">
        <f t="shared" si="1"/>
        <v>992646.99802396772</v>
      </c>
    </row>
    <row r="53" spans="1:14" s="237" customFormat="1" outlineLevel="1">
      <c r="A53" s="253">
        <v>44804</v>
      </c>
      <c r="B53" s="252"/>
      <c r="C53" s="252"/>
      <c r="D53" s="249">
        <f t="shared" si="8"/>
        <v>5026060.749488458</v>
      </c>
      <c r="E53" s="249">
        <f t="shared" si="6"/>
        <v>5026060.749488458</v>
      </c>
      <c r="F53" s="251">
        <f t="shared" si="9"/>
        <v>139612.79859690162</v>
      </c>
      <c r="G53" s="249">
        <f t="shared" si="10"/>
        <v>-3909158.3607132477</v>
      </c>
      <c r="H53" s="249">
        <f t="shared" si="11"/>
        <v>-3071481.5691318368</v>
      </c>
      <c r="I53" s="249">
        <f t="shared" si="5"/>
        <v>1954579.1803566213</v>
      </c>
      <c r="J53" s="249">
        <f t="shared" si="12"/>
        <v>29318.687705349337</v>
      </c>
      <c r="K53" s="250">
        <f t="shared" si="0"/>
        <v>-234549.50164279516</v>
      </c>
      <c r="L53" s="249">
        <f t="shared" si="7"/>
        <v>-410461.62787489127</v>
      </c>
      <c r="M53" s="248">
        <f t="shared" si="4"/>
        <v>1544117.55248173</v>
      </c>
      <c r="N53" s="247">
        <f t="shared" si="1"/>
        <v>882352.8871324152</v>
      </c>
    </row>
    <row r="54" spans="1:14" s="237" customFormat="1" outlineLevel="1">
      <c r="A54" s="253">
        <v>44834</v>
      </c>
      <c r="B54" s="252"/>
      <c r="C54" s="252"/>
      <c r="D54" s="249">
        <f t="shared" si="8"/>
        <v>5026060.749488458</v>
      </c>
      <c r="E54" s="249">
        <f t="shared" si="6"/>
        <v>5026060.749488458</v>
      </c>
      <c r="F54" s="251">
        <f t="shared" si="9"/>
        <v>139612.79859690162</v>
      </c>
      <c r="G54" s="249">
        <f t="shared" si="10"/>
        <v>-4048771.1593101495</v>
      </c>
      <c r="H54" s="249">
        <f t="shared" si="11"/>
        <v>-3211094.3677287386</v>
      </c>
      <c r="I54" s="249">
        <f t="shared" si="5"/>
        <v>1814966.3817597195</v>
      </c>
      <c r="J54" s="249">
        <f t="shared" si="12"/>
        <v>29318.687705349337</v>
      </c>
      <c r="K54" s="250">
        <f t="shared" si="0"/>
        <v>-205230.81393744581</v>
      </c>
      <c r="L54" s="249">
        <f t="shared" si="7"/>
        <v>-381142.94016954192</v>
      </c>
      <c r="M54" s="248">
        <f t="shared" si="4"/>
        <v>1433823.4415901776</v>
      </c>
      <c r="N54" s="247">
        <f t="shared" si="1"/>
        <v>772058.77624086267</v>
      </c>
    </row>
    <row r="55" spans="1:14" s="237" customFormat="1" outlineLevel="1">
      <c r="A55" s="253">
        <v>44865</v>
      </c>
      <c r="B55" s="252"/>
      <c r="C55" s="252"/>
      <c r="D55" s="249">
        <f t="shared" si="8"/>
        <v>5026060.749488458</v>
      </c>
      <c r="E55" s="249">
        <f t="shared" si="6"/>
        <v>5026060.749488458</v>
      </c>
      <c r="F55" s="251">
        <f t="shared" si="9"/>
        <v>139612.79859690162</v>
      </c>
      <c r="G55" s="249">
        <f t="shared" si="10"/>
        <v>-4188383.9579070513</v>
      </c>
      <c r="H55" s="249">
        <f t="shared" si="11"/>
        <v>-3350707.1663256404</v>
      </c>
      <c r="I55" s="249">
        <f t="shared" si="5"/>
        <v>1675353.5831628176</v>
      </c>
      <c r="J55" s="249">
        <f t="shared" si="12"/>
        <v>29318.687705349337</v>
      </c>
      <c r="K55" s="250">
        <f t="shared" si="0"/>
        <v>-175912.12623209646</v>
      </c>
      <c r="L55" s="249">
        <f t="shared" si="7"/>
        <v>-351824.25246419251</v>
      </c>
      <c r="M55" s="248">
        <f t="shared" si="4"/>
        <v>1323529.3306986252</v>
      </c>
      <c r="N55" s="247">
        <f t="shared" si="1"/>
        <v>661764.66534931026</v>
      </c>
    </row>
    <row r="56" spans="1:14" s="237" customFormat="1" outlineLevel="1">
      <c r="A56" s="253">
        <v>44895</v>
      </c>
      <c r="B56" s="252"/>
      <c r="C56" s="252"/>
      <c r="D56" s="249">
        <f t="shared" si="8"/>
        <v>5026060.749488458</v>
      </c>
      <c r="E56" s="249">
        <f t="shared" si="6"/>
        <v>5026060.749488458</v>
      </c>
      <c r="F56" s="251">
        <f t="shared" si="9"/>
        <v>139612.79859690162</v>
      </c>
      <c r="G56" s="249">
        <f t="shared" si="10"/>
        <v>-4327996.7565039527</v>
      </c>
      <c r="H56" s="249">
        <f t="shared" si="11"/>
        <v>-3490319.9649225418</v>
      </c>
      <c r="I56" s="249">
        <f t="shared" si="5"/>
        <v>1535740.7845659163</v>
      </c>
      <c r="J56" s="249">
        <f t="shared" si="12"/>
        <v>29318.687705349337</v>
      </c>
      <c r="K56" s="250">
        <f t="shared" si="0"/>
        <v>-146593.43852674711</v>
      </c>
      <c r="L56" s="249">
        <f t="shared" si="7"/>
        <v>-322505.56475884322</v>
      </c>
      <c r="M56" s="248">
        <f t="shared" si="4"/>
        <v>1213235.219807073</v>
      </c>
      <c r="N56" s="247">
        <f t="shared" si="1"/>
        <v>551470.55445775832</v>
      </c>
    </row>
    <row r="57" spans="1:14" s="237" customFormat="1" outlineLevel="1">
      <c r="A57" s="253">
        <v>44926</v>
      </c>
      <c r="B57" s="252"/>
      <c r="C57" s="252"/>
      <c r="D57" s="249">
        <f t="shared" si="8"/>
        <v>5026060.749488458</v>
      </c>
      <c r="E57" s="249">
        <f t="shared" si="6"/>
        <v>5026060.749488458</v>
      </c>
      <c r="F57" s="251">
        <f t="shared" si="9"/>
        <v>139612.79859690162</v>
      </c>
      <c r="G57" s="249">
        <f t="shared" si="10"/>
        <v>-4467609.5551008545</v>
      </c>
      <c r="H57" s="249">
        <f t="shared" si="11"/>
        <v>-3629932.763519444</v>
      </c>
      <c r="I57" s="249">
        <f t="shared" si="5"/>
        <v>1396127.985969014</v>
      </c>
      <c r="J57" s="249">
        <f t="shared" si="12"/>
        <v>29318.687705349337</v>
      </c>
      <c r="K57" s="250">
        <f t="shared" si="0"/>
        <v>-117274.75082139777</v>
      </c>
      <c r="L57" s="249">
        <f t="shared" si="7"/>
        <v>-293186.87705349387</v>
      </c>
      <c r="M57" s="248">
        <f t="shared" si="4"/>
        <v>1102941.1089155201</v>
      </c>
      <c r="N57" s="247">
        <f t="shared" si="1"/>
        <v>441176.44356620579</v>
      </c>
    </row>
    <row r="58" spans="1:14" s="237" customFormat="1" outlineLevel="1">
      <c r="A58" s="253">
        <v>44957</v>
      </c>
      <c r="B58" s="252"/>
      <c r="C58" s="252"/>
      <c r="D58" s="249">
        <f t="shared" si="8"/>
        <v>5026060.749488458</v>
      </c>
      <c r="E58" s="249">
        <f t="shared" si="6"/>
        <v>5026060.749488458</v>
      </c>
      <c r="F58" s="251">
        <f t="shared" si="9"/>
        <v>139612.79859690162</v>
      </c>
      <c r="G58" s="249">
        <f t="shared" si="10"/>
        <v>-4607222.3536977563</v>
      </c>
      <c r="H58" s="249">
        <f t="shared" si="11"/>
        <v>-3769545.5621163454</v>
      </c>
      <c r="I58" s="249">
        <f t="shared" si="5"/>
        <v>1256515.1873721126</v>
      </c>
      <c r="J58" s="249">
        <f t="shared" si="12"/>
        <v>29318.687705349337</v>
      </c>
      <c r="K58" s="250">
        <f t="shared" si="0"/>
        <v>-87956.063116048434</v>
      </c>
      <c r="L58" s="249">
        <f t="shared" si="7"/>
        <v>-263868.18934814451</v>
      </c>
      <c r="M58" s="248">
        <f t="shared" si="4"/>
        <v>992646.99802396819</v>
      </c>
      <c r="N58" s="247">
        <f t="shared" si="1"/>
        <v>330882.33267465327</v>
      </c>
    </row>
    <row r="59" spans="1:14" s="237" customFormat="1" outlineLevel="1">
      <c r="A59" s="253">
        <v>44985</v>
      </c>
      <c r="B59" s="252"/>
      <c r="C59" s="252"/>
      <c r="D59" s="249">
        <f t="shared" si="8"/>
        <v>5026060.749488458</v>
      </c>
      <c r="E59" s="249">
        <f t="shared" si="6"/>
        <v>5026060.749488458</v>
      </c>
      <c r="F59" s="251">
        <f t="shared" si="9"/>
        <v>139612.79859690162</v>
      </c>
      <c r="G59" s="249">
        <f t="shared" si="10"/>
        <v>-4746835.1522946581</v>
      </c>
      <c r="H59" s="249">
        <f t="shared" si="11"/>
        <v>-3909158.3607132472</v>
      </c>
      <c r="I59" s="249">
        <f t="shared" si="5"/>
        <v>1116902.3887752108</v>
      </c>
      <c r="J59" s="249">
        <f t="shared" si="12"/>
        <v>29318.687705349337</v>
      </c>
      <c r="K59" s="250">
        <f t="shared" si="0"/>
        <v>-58637.375410699096</v>
      </c>
      <c r="L59" s="249">
        <f t="shared" si="7"/>
        <v>-234549.50164279516</v>
      </c>
      <c r="M59" s="248">
        <f t="shared" si="4"/>
        <v>882352.88713241566</v>
      </c>
      <c r="N59" s="247">
        <f t="shared" si="1"/>
        <v>220588.2217831008</v>
      </c>
    </row>
    <row r="60" spans="1:14" s="237" customFormat="1" outlineLevel="1">
      <c r="A60" s="253">
        <v>45016</v>
      </c>
      <c r="B60" s="252"/>
      <c r="C60" s="252"/>
      <c r="D60" s="249">
        <f t="shared" si="8"/>
        <v>5026060.749488458</v>
      </c>
      <c r="E60" s="249">
        <f t="shared" si="6"/>
        <v>5026060.749488458</v>
      </c>
      <c r="F60" s="251">
        <f t="shared" si="9"/>
        <v>139612.79859690162</v>
      </c>
      <c r="G60" s="249">
        <f t="shared" si="10"/>
        <v>-4886447.9508915599</v>
      </c>
      <c r="H60" s="249">
        <f t="shared" si="11"/>
        <v>-4048771.1593101495</v>
      </c>
      <c r="I60" s="249">
        <f t="shared" si="5"/>
        <v>977289.59017830854</v>
      </c>
      <c r="J60" s="249">
        <f t="shared" si="12"/>
        <v>29318.687705349337</v>
      </c>
      <c r="K60" s="250">
        <f t="shared" si="0"/>
        <v>-29318.687705349759</v>
      </c>
      <c r="L60" s="249">
        <f t="shared" si="7"/>
        <v>-205230.81393744578</v>
      </c>
      <c r="M60" s="248">
        <f t="shared" si="4"/>
        <v>772058.77624086279</v>
      </c>
      <c r="N60" s="247">
        <f t="shared" si="1"/>
        <v>110294.11089154833</v>
      </c>
    </row>
    <row r="61" spans="1:14" s="237" customFormat="1" outlineLevel="1">
      <c r="A61" s="253">
        <v>45046</v>
      </c>
      <c r="B61" s="252"/>
      <c r="C61" s="252"/>
      <c r="D61" s="249">
        <f t="shared" si="8"/>
        <v>5026060.749488458</v>
      </c>
      <c r="E61" s="249">
        <f t="shared" si="6"/>
        <v>5026060.749488458</v>
      </c>
      <c r="F61" s="251">
        <f t="shared" si="9"/>
        <v>139612.79859690162</v>
      </c>
      <c r="G61" s="249">
        <f t="shared" si="10"/>
        <v>-5026060.7494884618</v>
      </c>
      <c r="H61" s="249">
        <f t="shared" si="11"/>
        <v>-4188383.9579070513</v>
      </c>
      <c r="I61" s="249">
        <f t="shared" si="5"/>
        <v>837676.79158140672</v>
      </c>
      <c r="J61" s="249">
        <f t="shared" si="12"/>
        <v>29318.687705349337</v>
      </c>
      <c r="K61" s="250">
        <f t="shared" si="0"/>
        <v>-4.220055416226387E-10</v>
      </c>
      <c r="L61" s="249">
        <f t="shared" si="7"/>
        <v>-175912.12623209646</v>
      </c>
      <c r="M61" s="248">
        <f t="shared" si="4"/>
        <v>661764.66534931026</v>
      </c>
      <c r="N61" s="247">
        <f t="shared" si="1"/>
        <v>-4.1472958400845528E-9</v>
      </c>
    </row>
    <row r="62" spans="1:14" s="237" customFormat="1" outlineLevel="1">
      <c r="A62" s="253"/>
      <c r="B62" s="252"/>
      <c r="C62" s="252"/>
      <c r="D62" s="249"/>
      <c r="E62" s="249"/>
      <c r="F62" s="251"/>
      <c r="G62" s="249"/>
      <c r="H62" s="249"/>
      <c r="I62" s="249"/>
      <c r="J62" s="249"/>
      <c r="K62" s="250"/>
      <c r="L62" s="249"/>
      <c r="M62" s="248"/>
      <c r="N62" s="247"/>
    </row>
    <row r="63" spans="1:14" s="237" customFormat="1">
      <c r="A63" s="300"/>
      <c r="B63" s="300"/>
      <c r="C63" s="300"/>
      <c r="D63" s="300"/>
      <c r="E63" s="300"/>
      <c r="F63" s="301"/>
      <c r="G63" s="300"/>
      <c r="H63" s="300"/>
      <c r="I63" s="300"/>
      <c r="J63" s="300"/>
      <c r="K63" s="300"/>
      <c r="L63" s="300"/>
      <c r="M63" s="246"/>
      <c r="N63" s="245"/>
    </row>
    <row r="64" spans="1:14" s="237" customFormat="1">
      <c r="A64" s="244"/>
      <c r="B64" s="244"/>
      <c r="C64" s="244"/>
      <c r="D64" s="244"/>
      <c r="E64" s="244"/>
      <c r="F64" s="240"/>
      <c r="G64" s="244"/>
      <c r="H64" s="244"/>
      <c r="I64" s="244"/>
      <c r="J64" s="244"/>
      <c r="K64" s="244"/>
      <c r="L64" s="244"/>
      <c r="M64" s="244"/>
      <c r="N64" s="244"/>
    </row>
    <row r="65" spans="1:13" s="237" customFormat="1" ht="12.75">
      <c r="A65" s="242"/>
      <c r="B65" s="243"/>
      <c r="C65" s="241"/>
      <c r="D65" s="241"/>
      <c r="E65" s="239"/>
      <c r="F65" s="241"/>
      <c r="G65" s="239"/>
      <c r="H65" s="239"/>
      <c r="I65" s="239"/>
      <c r="J65" s="239"/>
      <c r="K65" s="239"/>
      <c r="L65" s="239"/>
      <c r="M65" s="239"/>
    </row>
    <row r="66" spans="1:13" s="237" customFormat="1" ht="12.75">
      <c r="A66" s="242"/>
      <c r="B66" s="241"/>
      <c r="C66" s="241"/>
      <c r="D66" s="241"/>
      <c r="E66" s="239"/>
      <c r="F66" s="241"/>
      <c r="G66" s="239"/>
      <c r="H66" s="239"/>
      <c r="I66" s="239"/>
      <c r="J66" s="239"/>
      <c r="K66" s="239"/>
      <c r="L66" s="239"/>
      <c r="M66" s="239"/>
    </row>
    <row r="67" spans="1:13" s="237" customFormat="1">
      <c r="C67" s="239"/>
      <c r="D67" s="239"/>
      <c r="E67" s="239"/>
      <c r="F67" s="240"/>
      <c r="G67" s="239"/>
      <c r="H67" s="239"/>
      <c r="I67" s="239"/>
      <c r="J67" s="239"/>
      <c r="K67" s="239"/>
      <c r="L67" s="239"/>
      <c r="M67" s="239"/>
    </row>
    <row r="68" spans="1:13" s="237" customFormat="1">
      <c r="C68" s="239"/>
      <c r="D68" s="239"/>
      <c r="E68" s="239"/>
      <c r="F68" s="240"/>
      <c r="G68" s="239"/>
      <c r="H68" s="239"/>
      <c r="I68" s="239"/>
      <c r="J68" s="239"/>
      <c r="K68" s="239"/>
      <c r="L68" s="239"/>
      <c r="M68" s="239"/>
    </row>
    <row r="69" spans="1:13" s="237" customFormat="1">
      <c r="C69" s="239"/>
      <c r="D69" s="239"/>
      <c r="E69" s="239"/>
      <c r="F69" s="240"/>
      <c r="G69" s="239"/>
      <c r="H69" s="239"/>
      <c r="I69" s="239"/>
      <c r="J69" s="239"/>
      <c r="K69" s="239"/>
      <c r="L69" s="239"/>
      <c r="M69" s="239"/>
    </row>
    <row r="70" spans="1:13" s="237" customFormat="1">
      <c r="C70" s="239"/>
      <c r="D70" s="239"/>
      <c r="E70" s="239"/>
      <c r="F70" s="240"/>
      <c r="G70" s="239"/>
      <c r="H70" s="239"/>
      <c r="I70" s="239"/>
      <c r="J70" s="239"/>
      <c r="K70" s="239"/>
      <c r="L70" s="239"/>
      <c r="M70" s="239"/>
    </row>
    <row r="71" spans="1:13" s="237" customFormat="1">
      <c r="C71" s="239"/>
      <c r="D71" s="239"/>
      <c r="E71" s="239"/>
      <c r="F71" s="240"/>
      <c r="G71" s="239"/>
      <c r="H71" s="239"/>
      <c r="I71" s="239"/>
      <c r="J71" s="239"/>
      <c r="K71" s="239"/>
      <c r="L71" s="239"/>
      <c r="M71" s="239"/>
    </row>
    <row r="72" spans="1:13" s="237" customFormat="1">
      <c r="C72" s="239"/>
      <c r="D72" s="239"/>
      <c r="E72" s="239"/>
      <c r="F72" s="240"/>
      <c r="G72" s="239"/>
      <c r="H72" s="239"/>
      <c r="I72" s="239"/>
      <c r="J72" s="239"/>
      <c r="K72" s="239"/>
      <c r="L72" s="239"/>
      <c r="M72" s="239"/>
    </row>
    <row r="73" spans="1:13" s="237" customFormat="1">
      <c r="C73" s="239"/>
      <c r="D73" s="239"/>
      <c r="E73" s="239"/>
      <c r="F73" s="240"/>
      <c r="G73" s="239"/>
      <c r="H73" s="239"/>
      <c r="I73" s="239"/>
      <c r="J73" s="239"/>
      <c r="K73" s="239"/>
      <c r="L73" s="239"/>
      <c r="M73" s="239"/>
    </row>
    <row r="74" spans="1:13" s="237" customFormat="1">
      <c r="C74" s="239"/>
      <c r="D74" s="239"/>
      <c r="E74" s="239"/>
      <c r="F74" s="240"/>
      <c r="G74" s="239"/>
      <c r="H74" s="239"/>
      <c r="I74" s="239"/>
      <c r="J74" s="239"/>
      <c r="K74" s="239"/>
      <c r="L74" s="239"/>
      <c r="M74" s="239"/>
    </row>
    <row r="75" spans="1:13" s="237" customFormat="1">
      <c r="C75" s="239"/>
      <c r="D75" s="239"/>
      <c r="E75" s="239"/>
      <c r="F75" s="240"/>
      <c r="G75" s="239"/>
      <c r="H75" s="239"/>
      <c r="I75" s="239"/>
      <c r="J75" s="239"/>
      <c r="K75" s="239"/>
      <c r="L75" s="239"/>
      <c r="M75" s="239"/>
    </row>
    <row r="76" spans="1:13" s="237" customFormat="1">
      <c r="C76" s="239"/>
      <c r="D76" s="239"/>
      <c r="E76" s="239"/>
      <c r="F76" s="240"/>
      <c r="G76" s="239"/>
      <c r="H76" s="239"/>
      <c r="I76" s="239"/>
      <c r="J76" s="239"/>
      <c r="K76" s="239"/>
      <c r="L76" s="239"/>
      <c r="M76" s="239"/>
    </row>
    <row r="77" spans="1:13" s="237" customFormat="1">
      <c r="C77" s="239"/>
      <c r="D77" s="239"/>
      <c r="E77" s="239"/>
      <c r="F77" s="240"/>
      <c r="G77" s="239"/>
      <c r="H77" s="239"/>
      <c r="I77" s="239"/>
      <c r="J77" s="239"/>
      <c r="K77" s="239"/>
      <c r="L77" s="239"/>
      <c r="M77" s="239"/>
    </row>
    <row r="78" spans="1:13" s="237" customFormat="1">
      <c r="C78" s="239"/>
      <c r="D78" s="239"/>
      <c r="E78" s="239"/>
      <c r="F78" s="240"/>
      <c r="G78" s="239"/>
      <c r="H78" s="239"/>
      <c r="I78" s="239"/>
      <c r="J78" s="239"/>
      <c r="K78" s="239"/>
      <c r="L78" s="239"/>
      <c r="M78" s="239"/>
    </row>
    <row r="79" spans="1:13" s="237" customFormat="1">
      <c r="C79" s="239"/>
      <c r="D79" s="239"/>
      <c r="E79" s="239"/>
      <c r="F79" s="240"/>
      <c r="G79" s="239"/>
      <c r="H79" s="239"/>
      <c r="I79" s="239"/>
      <c r="J79" s="239"/>
      <c r="K79" s="239"/>
      <c r="L79" s="239"/>
      <c r="M79" s="239"/>
    </row>
    <row r="80" spans="1:13" s="237" customFormat="1">
      <c r="C80" s="239"/>
      <c r="D80" s="239"/>
      <c r="E80" s="239"/>
      <c r="F80" s="240"/>
      <c r="G80" s="239"/>
      <c r="H80" s="239"/>
      <c r="I80" s="239"/>
      <c r="J80" s="239"/>
      <c r="K80" s="239"/>
      <c r="L80" s="239"/>
      <c r="M80" s="239"/>
    </row>
    <row r="81" spans="3:13" s="237" customFormat="1">
      <c r="C81" s="239"/>
      <c r="D81" s="239"/>
      <c r="E81" s="239"/>
      <c r="F81" s="240"/>
      <c r="G81" s="239"/>
      <c r="H81" s="239"/>
      <c r="I81" s="239"/>
      <c r="J81" s="239"/>
      <c r="K81" s="239"/>
      <c r="L81" s="239"/>
      <c r="M81" s="239"/>
    </row>
    <row r="82" spans="3:13" s="237" customFormat="1">
      <c r="C82" s="239"/>
      <c r="D82" s="239"/>
      <c r="E82" s="239"/>
      <c r="F82" s="240"/>
      <c r="G82" s="239"/>
      <c r="H82" s="239"/>
      <c r="I82" s="239"/>
      <c r="J82" s="239"/>
      <c r="K82" s="239"/>
      <c r="L82" s="239"/>
      <c r="M82" s="239"/>
    </row>
    <row r="83" spans="3:13" s="237" customFormat="1">
      <c r="C83" s="239"/>
      <c r="D83" s="239"/>
      <c r="E83" s="239"/>
      <c r="F83" s="240"/>
      <c r="G83" s="239"/>
      <c r="H83" s="239"/>
      <c r="I83" s="239"/>
      <c r="J83" s="239"/>
      <c r="K83" s="239"/>
      <c r="L83" s="239"/>
      <c r="M83" s="239"/>
    </row>
    <row r="84" spans="3:13" s="237" customFormat="1">
      <c r="C84" s="239"/>
      <c r="D84" s="239"/>
      <c r="E84" s="239"/>
      <c r="F84" s="240"/>
      <c r="G84" s="239"/>
      <c r="H84" s="239"/>
      <c r="I84" s="239"/>
      <c r="J84" s="239"/>
      <c r="K84" s="239"/>
      <c r="L84" s="239"/>
      <c r="M84" s="239"/>
    </row>
    <row r="85" spans="3:13" s="237" customFormat="1">
      <c r="C85" s="239"/>
      <c r="D85" s="239"/>
      <c r="E85" s="239"/>
      <c r="F85" s="240"/>
      <c r="G85" s="239"/>
      <c r="H85" s="239"/>
      <c r="I85" s="239"/>
      <c r="J85" s="239"/>
      <c r="K85" s="239"/>
      <c r="L85" s="239"/>
      <c r="M85" s="239"/>
    </row>
    <row r="86" spans="3:13" s="237" customFormat="1">
      <c r="C86" s="239"/>
      <c r="D86" s="239"/>
      <c r="E86" s="239"/>
      <c r="F86" s="240"/>
      <c r="G86" s="239"/>
      <c r="H86" s="239"/>
      <c r="I86" s="239"/>
      <c r="J86" s="239"/>
      <c r="K86" s="239"/>
      <c r="L86" s="239"/>
      <c r="M86" s="239"/>
    </row>
    <row r="87" spans="3:13" s="237" customFormat="1">
      <c r="C87" s="239"/>
      <c r="D87" s="239"/>
      <c r="E87" s="239"/>
      <c r="F87" s="240"/>
      <c r="G87" s="239"/>
      <c r="H87" s="239"/>
      <c r="I87" s="239"/>
      <c r="J87" s="239"/>
      <c r="K87" s="239"/>
      <c r="L87" s="239"/>
      <c r="M87" s="239"/>
    </row>
    <row r="88" spans="3:13" s="237" customFormat="1">
      <c r="C88" s="239"/>
      <c r="D88" s="239"/>
      <c r="E88" s="239"/>
      <c r="F88" s="240"/>
      <c r="G88" s="239"/>
      <c r="H88" s="239"/>
      <c r="I88" s="239"/>
      <c r="J88" s="239"/>
      <c r="K88" s="239"/>
      <c r="L88" s="239"/>
      <c r="M88" s="239"/>
    </row>
    <row r="89" spans="3:13" s="237" customFormat="1">
      <c r="F89" s="238"/>
    </row>
    <row r="90" spans="3:13" s="237" customFormat="1">
      <c r="F90" s="238"/>
    </row>
    <row r="91" spans="3:13" s="237" customFormat="1">
      <c r="F91" s="238"/>
    </row>
    <row r="92" spans="3:13" s="237" customFormat="1">
      <c r="F92" s="238"/>
    </row>
    <row r="93" spans="3:13" s="237" customFormat="1">
      <c r="F93" s="238"/>
    </row>
    <row r="94" spans="3:13" s="237" customFormat="1">
      <c r="F94" s="238"/>
    </row>
    <row r="95" spans="3:13" s="237" customFormat="1">
      <c r="F95" s="238"/>
    </row>
    <row r="96" spans="3:13" s="237" customFormat="1">
      <c r="F96" s="238"/>
    </row>
    <row r="97" spans="6:6" s="237" customFormat="1">
      <c r="F97" s="238"/>
    </row>
    <row r="98" spans="6:6" s="237" customFormat="1">
      <c r="F98" s="238"/>
    </row>
    <row r="99" spans="6:6" s="237" customFormat="1">
      <c r="F99" s="238"/>
    </row>
    <row r="100" spans="6:6" s="237" customFormat="1">
      <c r="F100" s="238"/>
    </row>
    <row r="101" spans="6:6" s="237" customFormat="1">
      <c r="F101" s="238"/>
    </row>
    <row r="102" spans="6:6" s="237" customFormat="1">
      <c r="F102" s="238"/>
    </row>
    <row r="103" spans="6:6" s="237" customFormat="1">
      <c r="F103" s="238"/>
    </row>
    <row r="104" spans="6:6" s="237" customFormat="1">
      <c r="F104" s="238"/>
    </row>
    <row r="105" spans="6:6" s="237" customFormat="1">
      <c r="F105" s="238"/>
    </row>
    <row r="106" spans="6:6" s="237" customFormat="1">
      <c r="F106" s="238"/>
    </row>
    <row r="107" spans="6:6" s="237" customFormat="1">
      <c r="F107" s="238"/>
    </row>
    <row r="108" spans="6:6" s="237" customFormat="1">
      <c r="F108" s="238"/>
    </row>
    <row r="109" spans="6:6" s="237" customFormat="1">
      <c r="F109" s="238"/>
    </row>
    <row r="110" spans="6:6" s="237" customFormat="1">
      <c r="F110" s="238"/>
    </row>
    <row r="111" spans="6:6" s="237" customFormat="1">
      <c r="F111" s="238"/>
    </row>
    <row r="112" spans="6:6" s="237" customFormat="1">
      <c r="F112" s="238"/>
    </row>
    <row r="113" spans="6:6" s="237" customFormat="1">
      <c r="F113" s="238"/>
    </row>
    <row r="114" spans="6:6" s="237" customFormat="1">
      <c r="F114" s="238"/>
    </row>
    <row r="115" spans="6:6" s="237" customFormat="1">
      <c r="F115" s="238"/>
    </row>
    <row r="116" spans="6:6" s="237" customFormat="1">
      <c r="F116" s="2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C89EA-5A8B-4657-B79F-0F4C9AD2D9DC}"/>
</file>

<file path=customXml/itemProps2.xml><?xml version="1.0" encoding="utf-8"?>
<ds:datastoreItem xmlns:ds="http://schemas.openxmlformats.org/officeDocument/2006/customXml" ds:itemID="{87E07129-0448-4F5E-8AD7-2B59389F2261}">
  <ds:schemaRefs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858869-3F27-40B2-9744-E2E1CA084F56}"/>
</file>

<file path=customXml/itemProps4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BR#3 Att A</vt:lpstr>
      <vt:lpstr>wp's --&gt;</vt:lpstr>
      <vt:lpstr>AMI</vt:lpstr>
      <vt:lpstr>RY Pro Forma El</vt:lpstr>
      <vt:lpstr>RY Pro Forma Gs</vt:lpstr>
      <vt:lpstr>DFIT Pro forma El</vt:lpstr>
      <vt:lpstr>DFIT Pro forma Gs</vt:lpstr>
      <vt:lpstr>AMI Deferral El</vt:lpstr>
      <vt:lpstr>AMI Deferral Gs</vt:lpstr>
      <vt:lpstr>Amort Electric Return on RB</vt:lpstr>
      <vt:lpstr>Amort Gas Return on RB</vt:lpstr>
      <vt:lpstr>Deferral Detail</vt:lpstr>
      <vt:lpstr>Attrition=&gt;</vt:lpstr>
      <vt:lpstr>AMI_Forecast</vt:lpstr>
      <vt:lpstr>Amounts in Attrition</vt:lpstr>
      <vt:lpstr>RJA-3_Electric_Attrition</vt:lpstr>
      <vt:lpstr>RJA-4_Gas_Attrition</vt:lpstr>
      <vt:lpstr>Electric SEF-22</vt:lpstr>
      <vt:lpstr>Gas SEF-22</vt:lpstr>
      <vt:lpstr>Electric Consol</vt:lpstr>
      <vt:lpstr>Gas Consol</vt:lpstr>
      <vt:lpstr>'Electric SEF-22'!Print_Area</vt:lpstr>
      <vt:lpstr>'Electric SEF-22'!Print_Titles</vt:lpstr>
      <vt:lpstr>'RJA-3_Electric_Attrition'!Print_Titles</vt:lpstr>
      <vt:lpstr>'RJA-4_Gas_Attrition'!Print_Titles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Doyle, Paige (UTC)</cp:lastModifiedBy>
  <cp:lastPrinted>2019-05-01T22:01:50Z</cp:lastPrinted>
  <dcterms:created xsi:type="dcterms:W3CDTF">2013-03-08T01:16:38Z</dcterms:created>
  <dcterms:modified xsi:type="dcterms:W3CDTF">2020-08-17T18:42:48Z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