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6800" windowHeight="8700" activeTab="1"/>
  </bookViews>
  <sheets>
    <sheet name="MPG-20" sheetId="2" r:id="rId1"/>
    <sheet name="MPG-2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d" localSheetId="0">#REF!</definedName>
    <definedName name="\d">#REF!</definedName>
    <definedName name="\h" localSheetId="0">#REF!</definedName>
    <definedName name="\h" localSheetId="1">#REF!</definedName>
    <definedName name="\h">#REF!</definedName>
    <definedName name="\p" localSheetId="0">#REF!</definedName>
    <definedName name="\p" localSheetId="1">#REF!</definedName>
    <definedName name="\p">#REF!</definedName>
    <definedName name="\w" localSheetId="0">#REF!</definedName>
    <definedName name="\w" localSheetId="1">#REF!</definedName>
    <definedName name="\w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F" hidden="1">[1]G!#REF!</definedName>
    <definedName name="_1" localSheetId="0">#REF!</definedName>
    <definedName name="_1" localSheetId="1">#REF!</definedName>
    <definedName name="_1">#REF!</definedName>
    <definedName name="_2" localSheetId="0">#REF!</definedName>
    <definedName name="_2" localSheetId="1">#REF!</definedName>
    <definedName name="_2">#REF!</definedName>
    <definedName name="_3" localSheetId="0">#REF!</definedName>
    <definedName name="_3" localSheetId="1">#REF!</definedName>
    <definedName name="_3">#REF!</definedName>
    <definedName name="_Fill" hidden="1">'[3]Bond Returns'!$A$8:$A$107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WRK1">#REF!</definedName>
    <definedName name="_WRK2">#REF!</definedName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bruce" localSheetId="0">#REF!</definedName>
    <definedName name="bruce" localSheetId="1">#REF!</definedName>
    <definedName name="bruce">#REF!</definedName>
    <definedName name="C_" localSheetId="0">#REF!</definedName>
    <definedName name="C_" localSheetId="1">#REF!</definedName>
    <definedName name="C_">#REF!</definedName>
    <definedName name="DATA">#N/A</definedName>
    <definedName name="DLX1.USE" localSheetId="0">#REF!</definedName>
    <definedName name="DLX1.USE" localSheetId="1">#REF!</definedName>
    <definedName name="DLX1.USE">#REF!</definedName>
    <definedName name="DLX2.USE" localSheetId="0">#REF!</definedName>
    <definedName name="DLX2.USE">#REF!</definedName>
    <definedName name="dsfsd">'[4]Credit Ratings-DO Not'!$E$5:$F$23</definedName>
    <definedName name="EV__LASTREFTIME__" hidden="1">39198.5712152778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" localSheetId="0">'[5]Credit Ratings-DO Not'!$E$5:$F$23</definedName>
    <definedName name="m" localSheetId="1">'[6]Credit Ratings-DO Not'!$E$5:$F$23</definedName>
    <definedName name="m">'[6]Credit Ratings-DO Not'!$E$5:$F$23</definedName>
    <definedName name="Moodys" localSheetId="0">#REF!</definedName>
    <definedName name="Moodys">#REF!</definedName>
    <definedName name="N" localSheetId="0">#REF!</definedName>
    <definedName name="N" localSheetId="1">#REF!</definedName>
    <definedName name="N">#REF!</definedName>
    <definedName name="NAME">#N/A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3">#REF!</definedName>
    <definedName name="PAGE4">#REF!</definedName>
    <definedName name="_xlnm.Print_Area" localSheetId="0">'MPG-20'!$A$1:$P$43</definedName>
    <definedName name="_xlnm.Print_Area" localSheetId="1">'MPG-21'!$A$1:$Q$47</definedName>
    <definedName name="Print_Area_MI" localSheetId="0">#REF!</definedName>
    <definedName name="Print_Area_MI">#REF!</definedName>
    <definedName name="PRINTJE1">#REF!</definedName>
    <definedName name="PRINTJE2">#REF!</definedName>
    <definedName name="PRTWORK">#REF!</definedName>
    <definedName name="s" localSheetId="0">'[7]Credit Ratings-DO Not'!$B$5:$C$26</definedName>
    <definedName name="s" localSheetId="1">'[8]Credit Ratings-DO Not'!$B$5:$C$26</definedName>
    <definedName name="s">'[8]Credit Ratings-DO Not'!$B$5:$C$26</definedName>
    <definedName name="SAP" localSheetId="0">#REF!</definedName>
    <definedName name="SAP" localSheetId="1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PWS_WBID">"5C3BEB3C-3631-11D4-B07C-00104BC5D17F"</definedName>
    <definedName name="START" localSheetId="0">#REF!</definedName>
    <definedName name="START">#REF!</definedName>
    <definedName name="temp" localSheetId="0">#REF!</definedName>
    <definedName name="temp" localSheetId="1">#REF!</definedName>
    <definedName name="temp">#REF!</definedName>
    <definedName name="Ticker">""</definedName>
    <definedName name="WORKSHEET">#REF!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F13" i="1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G12"/>
  <c r="H12"/>
  <c r="I12"/>
  <c r="F12"/>
  <c r="J12" s="1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E12"/>
  <c r="D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12"/>
  <c r="I39" i="2"/>
  <c r="J39"/>
  <c r="K39"/>
  <c r="H39"/>
  <c r="A1" i="1"/>
  <c r="M19" i="2"/>
  <c r="N20"/>
  <c r="M13"/>
  <c r="N1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D39"/>
  <c r="A12"/>
  <c r="E39"/>
  <c r="P9"/>
  <c r="O9"/>
  <c r="N9"/>
  <c r="M9"/>
  <c r="J37" i="1" l="1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P37" i="2"/>
  <c r="O37"/>
  <c r="N37"/>
  <c r="M37"/>
  <c r="P36"/>
  <c r="O36"/>
  <c r="N36"/>
  <c r="M36"/>
  <c r="P35"/>
  <c r="O35"/>
  <c r="N35"/>
  <c r="M35"/>
  <c r="P34"/>
  <c r="O34"/>
  <c r="N34"/>
  <c r="M34"/>
  <c r="P33"/>
  <c r="O33"/>
  <c r="N33"/>
  <c r="M33"/>
  <c r="P32"/>
  <c r="O32"/>
  <c r="N32"/>
  <c r="M32"/>
  <c r="P31"/>
  <c r="N31"/>
  <c r="M31"/>
  <c r="P30"/>
  <c r="O30"/>
  <c r="N30"/>
  <c r="M30"/>
  <c r="P29"/>
  <c r="O29"/>
  <c r="N29"/>
  <c r="M29"/>
  <c r="P28"/>
  <c r="O28"/>
  <c r="N28"/>
  <c r="M28"/>
  <c r="P27"/>
  <c r="O27"/>
  <c r="N27"/>
  <c r="M27"/>
  <c r="P26"/>
  <c r="O26"/>
  <c r="N26"/>
  <c r="M26"/>
  <c r="P25"/>
  <c r="O25"/>
  <c r="N25"/>
  <c r="M25"/>
  <c r="P24"/>
  <c r="O24"/>
  <c r="N24"/>
  <c r="M24"/>
  <c r="P23"/>
  <c r="O23"/>
  <c r="N23"/>
  <c r="M23"/>
  <c r="P22"/>
  <c r="O22"/>
  <c r="N22"/>
  <c r="M22"/>
  <c r="P21"/>
  <c r="O21"/>
  <c r="N21"/>
  <c r="M21"/>
  <c r="P20"/>
  <c r="O20"/>
  <c r="M20"/>
  <c r="P19"/>
  <c r="O19"/>
  <c r="N19"/>
  <c r="P18"/>
  <c r="N18"/>
  <c r="M18"/>
  <c r="P17"/>
  <c r="O17"/>
  <c r="N17"/>
  <c r="M17"/>
  <c r="P16"/>
  <c r="O16"/>
  <c r="N16"/>
  <c r="M16"/>
  <c r="P15"/>
  <c r="O15"/>
  <c r="N15"/>
  <c r="M15"/>
  <c r="P14"/>
  <c r="O14"/>
  <c r="N14"/>
  <c r="M14"/>
  <c r="P13"/>
  <c r="O13"/>
  <c r="A13"/>
  <c r="A14" s="1"/>
  <c r="A15" s="1"/>
  <c r="F12"/>
  <c r="N12" s="1"/>
  <c r="N39" s="1"/>
  <c r="J39" i="1" l="1"/>
  <c r="M12" i="2"/>
  <c r="M39" s="1"/>
  <c r="P12"/>
  <c r="P39" s="1"/>
  <c r="O12"/>
  <c r="O39" s="1"/>
  <c r="A16"/>
  <c r="A17" s="1"/>
  <c r="F39"/>
  <c r="A18" l="1"/>
  <c r="A19" l="1"/>
  <c r="A20" l="1"/>
  <c r="A21" l="1"/>
  <c r="A22" l="1"/>
  <c r="A23" l="1"/>
  <c r="A24" l="1"/>
  <c r="A25" l="1"/>
  <c r="A26" l="1"/>
  <c r="A27" l="1"/>
  <c r="A28" l="1"/>
  <c r="A29" l="1"/>
  <c r="A30" l="1"/>
  <c r="A31" l="1"/>
  <c r="A32" l="1"/>
  <c r="A33" l="1"/>
  <c r="A34" l="1"/>
  <c r="A35" s="1"/>
  <c r="A36" s="1"/>
  <c r="A37" l="1"/>
  <c r="A39" s="1"/>
  <c r="K32" i="1" l="1"/>
  <c r="L32" s="1"/>
  <c r="M32" s="1"/>
  <c r="N32" s="1"/>
  <c r="O32" s="1"/>
  <c r="K31"/>
  <c r="L31" s="1"/>
  <c r="M31" s="1"/>
  <c r="N31" s="1"/>
  <c r="O31" s="1"/>
  <c r="K30"/>
  <c r="L30" s="1"/>
  <c r="M30" s="1"/>
  <c r="N30" s="1"/>
  <c r="O30" s="1"/>
  <c r="K29"/>
  <c r="L29" s="1"/>
  <c r="M29" s="1"/>
  <c r="N29" s="1"/>
  <c r="O29" s="1"/>
  <c r="K26"/>
  <c r="L26" s="1"/>
  <c r="M26" s="1"/>
  <c r="N26" s="1"/>
  <c r="O26" s="1"/>
  <c r="K23"/>
  <c r="L23" s="1"/>
  <c r="M23" s="1"/>
  <c r="N23" s="1"/>
  <c r="O23" s="1"/>
  <c r="K22"/>
  <c r="L22" s="1"/>
  <c r="M22" s="1"/>
  <c r="N22" s="1"/>
  <c r="O22" s="1"/>
  <c r="K21"/>
  <c r="L21" s="1"/>
  <c r="M21" s="1"/>
  <c r="N21" s="1"/>
  <c r="O21" s="1"/>
  <c r="K20"/>
  <c r="L20" s="1"/>
  <c r="M20" s="1"/>
  <c r="N20" s="1"/>
  <c r="O20" s="1"/>
  <c r="T16"/>
  <c r="K13"/>
  <c r="L13" s="1"/>
  <c r="M13" s="1"/>
  <c r="N13" s="1"/>
  <c r="O13" s="1"/>
  <c r="F39"/>
  <c r="G39"/>
  <c r="H39"/>
  <c r="I39"/>
  <c r="K14"/>
  <c r="L14" s="1"/>
  <c r="M14" s="1"/>
  <c r="N14" s="1"/>
  <c r="O14" s="1"/>
  <c r="K15"/>
  <c r="L15" s="1"/>
  <c r="M15" s="1"/>
  <c r="N15" s="1"/>
  <c r="O15" s="1"/>
  <c r="K17"/>
  <c r="L17" s="1"/>
  <c r="M17" s="1"/>
  <c r="N17" s="1"/>
  <c r="O17" s="1"/>
  <c r="K18"/>
  <c r="L18" s="1"/>
  <c r="M18" s="1"/>
  <c r="N18" s="1"/>
  <c r="O18" s="1"/>
  <c r="K19"/>
  <c r="L19" s="1"/>
  <c r="M19" s="1"/>
  <c r="N19" s="1"/>
  <c r="O19" s="1"/>
  <c r="K24"/>
  <c r="L24" s="1"/>
  <c r="M24" s="1"/>
  <c r="N24" s="1"/>
  <c r="O24" s="1"/>
  <c r="K25"/>
  <c r="L25" s="1"/>
  <c r="M25" s="1"/>
  <c r="N25" s="1"/>
  <c r="O25" s="1"/>
  <c r="K27"/>
  <c r="L27" s="1"/>
  <c r="M27" s="1"/>
  <c r="N27" s="1"/>
  <c r="O27" s="1"/>
  <c r="K28"/>
  <c r="L28" s="1"/>
  <c r="M28" s="1"/>
  <c r="N28" s="1"/>
  <c r="O28" s="1"/>
  <c r="K33"/>
  <c r="L33" s="1"/>
  <c r="M33" s="1"/>
  <c r="N33" s="1"/>
  <c r="O33" s="1"/>
  <c r="K34"/>
  <c r="L34" s="1"/>
  <c r="M34" s="1"/>
  <c r="N34" s="1"/>
  <c r="O34" s="1"/>
  <c r="K35"/>
  <c r="L35" s="1"/>
  <c r="M35" s="1"/>
  <c r="N35" s="1"/>
  <c r="O35" s="1"/>
  <c r="K36"/>
  <c r="L36" s="1"/>
  <c r="M36" s="1"/>
  <c r="N36" s="1"/>
  <c r="O36" s="1"/>
  <c r="K37"/>
  <c r="L37" s="1"/>
  <c r="M37" s="1"/>
  <c r="N37" s="1"/>
  <c r="O37" s="1"/>
  <c r="S13"/>
  <c r="T13"/>
  <c r="U13" s="1"/>
  <c r="V13" s="1"/>
  <c r="W13" s="1"/>
  <c r="X13" s="1"/>
  <c r="S14"/>
  <c r="T14"/>
  <c r="U14" s="1"/>
  <c r="V14" s="1"/>
  <c r="W14" s="1"/>
  <c r="X14" s="1"/>
  <c r="S15"/>
  <c r="T15"/>
  <c r="U15" s="1"/>
  <c r="V15" s="1"/>
  <c r="W15" s="1"/>
  <c r="X15" s="1"/>
  <c r="S16"/>
  <c r="S17"/>
  <c r="T17"/>
  <c r="S18"/>
  <c r="T18"/>
  <c r="S19"/>
  <c r="T19"/>
  <c r="P39"/>
  <c r="T37"/>
  <c r="U37" s="1"/>
  <c r="V37" s="1"/>
  <c r="W37" s="1"/>
  <c r="X37" s="1"/>
  <c r="S37"/>
  <c r="S36"/>
  <c r="S35"/>
  <c r="S34"/>
  <c r="S33"/>
  <c r="S32"/>
  <c r="T31"/>
  <c r="U31" s="1"/>
  <c r="V31" s="1"/>
  <c r="W31" s="1"/>
  <c r="X31" s="1"/>
  <c r="S31"/>
  <c r="S30"/>
  <c r="S29"/>
  <c r="S28"/>
  <c r="S27"/>
  <c r="S26"/>
  <c r="S25"/>
  <c r="S24"/>
  <c r="S23"/>
  <c r="S22"/>
  <c r="S21"/>
  <c r="T20"/>
  <c r="U20" s="1"/>
  <c r="V20" s="1"/>
  <c r="W20" s="1"/>
  <c r="X20" s="1"/>
  <c r="S20"/>
  <c r="D39"/>
  <c r="A12"/>
  <c r="A13" s="1"/>
  <c r="A14" s="1"/>
  <c r="K16" l="1"/>
  <c r="L16" s="1"/>
  <c r="M16" s="1"/>
  <c r="N16" s="1"/>
  <c r="O16" s="1"/>
  <c r="U19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AY19" s="1"/>
  <c r="AZ19" s="1"/>
  <c r="BA19" s="1"/>
  <c r="BB19" s="1"/>
  <c r="BC19" s="1"/>
  <c r="BD19" s="1"/>
  <c r="BE19" s="1"/>
  <c r="BF19" s="1"/>
  <c r="BG19" s="1"/>
  <c r="BH19" s="1"/>
  <c r="BI19" s="1"/>
  <c r="BJ19" s="1"/>
  <c r="BK19" s="1"/>
  <c r="BL19" s="1"/>
  <c r="BM19" s="1"/>
  <c r="BN19" s="1"/>
  <c r="BO19" s="1"/>
  <c r="BP19" s="1"/>
  <c r="BQ19" s="1"/>
  <c r="BR19" s="1"/>
  <c r="BS19" s="1"/>
  <c r="BT19" s="1"/>
  <c r="BU19" s="1"/>
  <c r="BV19" s="1"/>
  <c r="BW19" s="1"/>
  <c r="BX19" s="1"/>
  <c r="BY19" s="1"/>
  <c r="BZ19" s="1"/>
  <c r="CA19" s="1"/>
  <c r="CB19" s="1"/>
  <c r="CC19" s="1"/>
  <c r="CD19" s="1"/>
  <c r="CE19" s="1"/>
  <c r="CF19" s="1"/>
  <c r="CG19" s="1"/>
  <c r="CH19" s="1"/>
  <c r="CI19" s="1"/>
  <c r="CJ19" s="1"/>
  <c r="CK19" s="1"/>
  <c r="CL19" s="1"/>
  <c r="CM19" s="1"/>
  <c r="CN19" s="1"/>
  <c r="CO19" s="1"/>
  <c r="CP19" s="1"/>
  <c r="CQ19" s="1"/>
  <c r="CR19" s="1"/>
  <c r="CS19" s="1"/>
  <c r="CT19" s="1"/>
  <c r="CU19" s="1"/>
  <c r="CV19" s="1"/>
  <c r="CW19" s="1"/>
  <c r="CX19" s="1"/>
  <c r="CY19" s="1"/>
  <c r="CZ19" s="1"/>
  <c r="DA19" s="1"/>
  <c r="DB19" s="1"/>
  <c r="DC19" s="1"/>
  <c r="DD19" s="1"/>
  <c r="DE19" s="1"/>
  <c r="DF19" s="1"/>
  <c r="DG19" s="1"/>
  <c r="DH19" s="1"/>
  <c r="DI19" s="1"/>
  <c r="DJ19" s="1"/>
  <c r="DK19" s="1"/>
  <c r="DL19" s="1"/>
  <c r="DM19" s="1"/>
  <c r="DN19" s="1"/>
  <c r="DO19" s="1"/>
  <c r="DP19" s="1"/>
  <c r="DQ19" s="1"/>
  <c r="DR19" s="1"/>
  <c r="DS19" s="1"/>
  <c r="DT19" s="1"/>
  <c r="DU19" s="1"/>
  <c r="DV19" s="1"/>
  <c r="DW19" s="1"/>
  <c r="DX19" s="1"/>
  <c r="DY19" s="1"/>
  <c r="DZ19" s="1"/>
  <c r="EA19" s="1"/>
  <c r="EB19" s="1"/>
  <c r="EC19" s="1"/>
  <c r="ED19" s="1"/>
  <c r="EE19" s="1"/>
  <c r="EF19" s="1"/>
  <c r="EG19" s="1"/>
  <c r="EH19" s="1"/>
  <c r="EI19" s="1"/>
  <c r="EJ19" s="1"/>
  <c r="EK19" s="1"/>
  <c r="EL19" s="1"/>
  <c r="EM19" s="1"/>
  <c r="EN19" s="1"/>
  <c r="EO19" s="1"/>
  <c r="EP19" s="1"/>
  <c r="EQ19" s="1"/>
  <c r="ER19" s="1"/>
  <c r="ES19" s="1"/>
  <c r="ET19" s="1"/>
  <c r="EU19" s="1"/>
  <c r="EV19" s="1"/>
  <c r="EW19" s="1"/>
  <c r="EX19" s="1"/>
  <c r="EY19" s="1"/>
  <c r="EZ19" s="1"/>
  <c r="FA19" s="1"/>
  <c r="FB19" s="1"/>
  <c r="FC19" s="1"/>
  <c r="FD19" s="1"/>
  <c r="FE19" s="1"/>
  <c r="FF19" s="1"/>
  <c r="FG19" s="1"/>
  <c r="FH19" s="1"/>
  <c r="FI19" s="1"/>
  <c r="FJ19" s="1"/>
  <c r="FK19" s="1"/>
  <c r="FL19" s="1"/>
  <c r="FM19" s="1"/>
  <c r="FN19" s="1"/>
  <c r="FO19" s="1"/>
  <c r="FP19" s="1"/>
  <c r="FQ19" s="1"/>
  <c r="FR19" s="1"/>
  <c r="FS19" s="1"/>
  <c r="FT19" s="1"/>
  <c r="FU19" s="1"/>
  <c r="FV19" s="1"/>
  <c r="FW19" s="1"/>
  <c r="FX19" s="1"/>
  <c r="FY19" s="1"/>
  <c r="FZ19" s="1"/>
  <c r="GA19" s="1"/>
  <c r="GB19" s="1"/>
  <c r="GC19" s="1"/>
  <c r="GD19" s="1"/>
  <c r="GE19" s="1"/>
  <c r="GF19" s="1"/>
  <c r="GG19" s="1"/>
  <c r="GH19" s="1"/>
  <c r="GI19" s="1"/>
  <c r="GJ19" s="1"/>
  <c r="GK19" s="1"/>
  <c r="GL19" s="1"/>
  <c r="GM19" s="1"/>
  <c r="GN19" s="1"/>
  <c r="GO19" s="1"/>
  <c r="GP19" s="1"/>
  <c r="GQ19" s="1"/>
  <c r="GR19" s="1"/>
  <c r="GS19" s="1"/>
  <c r="GT19" s="1"/>
  <c r="GU19" s="1"/>
  <c r="GV19" s="1"/>
  <c r="GW19" s="1"/>
  <c r="GX19" s="1"/>
  <c r="GY19" s="1"/>
  <c r="GZ19" s="1"/>
  <c r="HA19" s="1"/>
  <c r="HB19" s="1"/>
  <c r="HC19" s="1"/>
  <c r="HD19" s="1"/>
  <c r="HE19" s="1"/>
  <c r="HF19" s="1"/>
  <c r="HG19" s="1"/>
  <c r="HH19" s="1"/>
  <c r="HI19" s="1"/>
  <c r="HJ19" s="1"/>
  <c r="HK19" s="1"/>
  <c r="U18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BF18" s="1"/>
  <c r="BG18" s="1"/>
  <c r="BH18" s="1"/>
  <c r="BI18" s="1"/>
  <c r="BJ18" s="1"/>
  <c r="BK18" s="1"/>
  <c r="BL18" s="1"/>
  <c r="BM18" s="1"/>
  <c r="BN18" s="1"/>
  <c r="BO18" s="1"/>
  <c r="BP18" s="1"/>
  <c r="BQ18" s="1"/>
  <c r="BR18" s="1"/>
  <c r="BS18" s="1"/>
  <c r="BT18" s="1"/>
  <c r="BU18" s="1"/>
  <c r="BV18" s="1"/>
  <c r="BW18" s="1"/>
  <c r="BX18" s="1"/>
  <c r="BY18" s="1"/>
  <c r="BZ18" s="1"/>
  <c r="CA18" s="1"/>
  <c r="CB18" s="1"/>
  <c r="CC18" s="1"/>
  <c r="CD18" s="1"/>
  <c r="CE18" s="1"/>
  <c r="CF18" s="1"/>
  <c r="CG18" s="1"/>
  <c r="CH18" s="1"/>
  <c r="CI18" s="1"/>
  <c r="CJ18" s="1"/>
  <c r="CK18" s="1"/>
  <c r="CL18" s="1"/>
  <c r="CM18" s="1"/>
  <c r="CN18" s="1"/>
  <c r="CO18" s="1"/>
  <c r="CP18" s="1"/>
  <c r="CQ18" s="1"/>
  <c r="CR18" s="1"/>
  <c r="CS18" s="1"/>
  <c r="CT18" s="1"/>
  <c r="CU18" s="1"/>
  <c r="CV18" s="1"/>
  <c r="CW18" s="1"/>
  <c r="CX18" s="1"/>
  <c r="CY18" s="1"/>
  <c r="CZ18" s="1"/>
  <c r="DA18" s="1"/>
  <c r="DB18" s="1"/>
  <c r="DC18" s="1"/>
  <c r="DD18" s="1"/>
  <c r="DE18" s="1"/>
  <c r="DF18" s="1"/>
  <c r="DG18" s="1"/>
  <c r="DH18" s="1"/>
  <c r="DI18" s="1"/>
  <c r="DJ18" s="1"/>
  <c r="DK18" s="1"/>
  <c r="DL18" s="1"/>
  <c r="DM18" s="1"/>
  <c r="DN18" s="1"/>
  <c r="DO18" s="1"/>
  <c r="DP18" s="1"/>
  <c r="DQ18" s="1"/>
  <c r="DR18" s="1"/>
  <c r="DS18" s="1"/>
  <c r="DT18" s="1"/>
  <c r="DU18" s="1"/>
  <c r="DV18" s="1"/>
  <c r="DW18" s="1"/>
  <c r="DX18" s="1"/>
  <c r="DY18" s="1"/>
  <c r="DZ18" s="1"/>
  <c r="EA18" s="1"/>
  <c r="EB18" s="1"/>
  <c r="EC18" s="1"/>
  <c r="ED18" s="1"/>
  <c r="EE18" s="1"/>
  <c r="EF18" s="1"/>
  <c r="EG18" s="1"/>
  <c r="EH18" s="1"/>
  <c r="EI18" s="1"/>
  <c r="EJ18" s="1"/>
  <c r="EK18" s="1"/>
  <c r="EL18" s="1"/>
  <c r="EM18" s="1"/>
  <c r="EN18" s="1"/>
  <c r="EO18" s="1"/>
  <c r="EP18" s="1"/>
  <c r="EQ18" s="1"/>
  <c r="ER18" s="1"/>
  <c r="ES18" s="1"/>
  <c r="ET18" s="1"/>
  <c r="EU18" s="1"/>
  <c r="EV18" s="1"/>
  <c r="EW18" s="1"/>
  <c r="EX18" s="1"/>
  <c r="EY18" s="1"/>
  <c r="EZ18" s="1"/>
  <c r="FA18" s="1"/>
  <c r="FB18" s="1"/>
  <c r="FC18" s="1"/>
  <c r="FD18" s="1"/>
  <c r="FE18" s="1"/>
  <c r="FF18" s="1"/>
  <c r="FG18" s="1"/>
  <c r="FH18" s="1"/>
  <c r="FI18" s="1"/>
  <c r="FJ18" s="1"/>
  <c r="FK18" s="1"/>
  <c r="FL18" s="1"/>
  <c r="FM18" s="1"/>
  <c r="FN18" s="1"/>
  <c r="FO18" s="1"/>
  <c r="FP18" s="1"/>
  <c r="FQ18" s="1"/>
  <c r="FR18" s="1"/>
  <c r="FS18" s="1"/>
  <c r="FT18" s="1"/>
  <c r="FU18" s="1"/>
  <c r="FV18" s="1"/>
  <c r="FW18" s="1"/>
  <c r="FX18" s="1"/>
  <c r="FY18" s="1"/>
  <c r="FZ18" s="1"/>
  <c r="GA18" s="1"/>
  <c r="GB18" s="1"/>
  <c r="GC18" s="1"/>
  <c r="GD18" s="1"/>
  <c r="GE18" s="1"/>
  <c r="GF18" s="1"/>
  <c r="GG18" s="1"/>
  <c r="GH18" s="1"/>
  <c r="GI18" s="1"/>
  <c r="GJ18" s="1"/>
  <c r="GK18" s="1"/>
  <c r="GL18" s="1"/>
  <c r="GM18" s="1"/>
  <c r="GN18" s="1"/>
  <c r="GO18" s="1"/>
  <c r="GP18" s="1"/>
  <c r="GQ18" s="1"/>
  <c r="GR18" s="1"/>
  <c r="GS18" s="1"/>
  <c r="GT18" s="1"/>
  <c r="GU18" s="1"/>
  <c r="GV18" s="1"/>
  <c r="GW18" s="1"/>
  <c r="GX18" s="1"/>
  <c r="GY18" s="1"/>
  <c r="GZ18" s="1"/>
  <c r="HA18" s="1"/>
  <c r="HB18" s="1"/>
  <c r="HC18" s="1"/>
  <c r="HD18" s="1"/>
  <c r="HE18" s="1"/>
  <c r="HF18" s="1"/>
  <c r="HG18" s="1"/>
  <c r="HH18" s="1"/>
  <c r="HI18" s="1"/>
  <c r="HJ18" s="1"/>
  <c r="HK18" s="1"/>
  <c r="U17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BI17" s="1"/>
  <c r="BJ17" s="1"/>
  <c r="BK17" s="1"/>
  <c r="BL17" s="1"/>
  <c r="BM17" s="1"/>
  <c r="BN17" s="1"/>
  <c r="BO17" s="1"/>
  <c r="BP17" s="1"/>
  <c r="BQ17" s="1"/>
  <c r="BR17" s="1"/>
  <c r="BS17" s="1"/>
  <c r="BT17" s="1"/>
  <c r="BU17" s="1"/>
  <c r="BV17" s="1"/>
  <c r="BW17" s="1"/>
  <c r="BX17" s="1"/>
  <c r="BY17" s="1"/>
  <c r="BZ17" s="1"/>
  <c r="CA17" s="1"/>
  <c r="CB17" s="1"/>
  <c r="CC17" s="1"/>
  <c r="CD17" s="1"/>
  <c r="CE17" s="1"/>
  <c r="CF17" s="1"/>
  <c r="CG17" s="1"/>
  <c r="CH17" s="1"/>
  <c r="CI17" s="1"/>
  <c r="CJ17" s="1"/>
  <c r="CK17" s="1"/>
  <c r="CL17" s="1"/>
  <c r="CM17" s="1"/>
  <c r="CN17" s="1"/>
  <c r="CO17" s="1"/>
  <c r="CP17" s="1"/>
  <c r="CQ17" s="1"/>
  <c r="CR17" s="1"/>
  <c r="CS17" s="1"/>
  <c r="CT17" s="1"/>
  <c r="CU17" s="1"/>
  <c r="CV17" s="1"/>
  <c r="CW17" s="1"/>
  <c r="CX17" s="1"/>
  <c r="CY17" s="1"/>
  <c r="CZ17" s="1"/>
  <c r="DA17" s="1"/>
  <c r="DB17" s="1"/>
  <c r="DC17" s="1"/>
  <c r="DD17" s="1"/>
  <c r="DE17" s="1"/>
  <c r="DF17" s="1"/>
  <c r="DG17" s="1"/>
  <c r="DH17" s="1"/>
  <c r="DI17" s="1"/>
  <c r="DJ17" s="1"/>
  <c r="DK17" s="1"/>
  <c r="DL17" s="1"/>
  <c r="DM17" s="1"/>
  <c r="DN17" s="1"/>
  <c r="DO17" s="1"/>
  <c r="DP17" s="1"/>
  <c r="DQ17" s="1"/>
  <c r="DR17" s="1"/>
  <c r="DS17" s="1"/>
  <c r="DT17" s="1"/>
  <c r="DU17" s="1"/>
  <c r="DV17" s="1"/>
  <c r="DW17" s="1"/>
  <c r="DX17" s="1"/>
  <c r="DY17" s="1"/>
  <c r="DZ17" s="1"/>
  <c r="EA17" s="1"/>
  <c r="EB17" s="1"/>
  <c r="EC17" s="1"/>
  <c r="ED17" s="1"/>
  <c r="EE17" s="1"/>
  <c r="EF17" s="1"/>
  <c r="EG17" s="1"/>
  <c r="EH17" s="1"/>
  <c r="EI17" s="1"/>
  <c r="EJ17" s="1"/>
  <c r="EK17" s="1"/>
  <c r="EL17" s="1"/>
  <c r="EM17" s="1"/>
  <c r="EN17" s="1"/>
  <c r="EO17" s="1"/>
  <c r="EP17" s="1"/>
  <c r="EQ17" s="1"/>
  <c r="ER17" s="1"/>
  <c r="ES17" s="1"/>
  <c r="ET17" s="1"/>
  <c r="EU17" s="1"/>
  <c r="EV17" s="1"/>
  <c r="EW17" s="1"/>
  <c r="EX17" s="1"/>
  <c r="EY17" s="1"/>
  <c r="EZ17" s="1"/>
  <c r="FA17" s="1"/>
  <c r="FB17" s="1"/>
  <c r="FC17" s="1"/>
  <c r="FD17" s="1"/>
  <c r="FE17" s="1"/>
  <c r="FF17" s="1"/>
  <c r="FG17" s="1"/>
  <c r="FH17" s="1"/>
  <c r="FI17" s="1"/>
  <c r="FJ17" s="1"/>
  <c r="FK17" s="1"/>
  <c r="FL17" s="1"/>
  <c r="FM17" s="1"/>
  <c r="FN17" s="1"/>
  <c r="FO17" s="1"/>
  <c r="FP17" s="1"/>
  <c r="FQ17" s="1"/>
  <c r="FR17" s="1"/>
  <c r="FS17" s="1"/>
  <c r="FT17" s="1"/>
  <c r="FU17" s="1"/>
  <c r="FV17" s="1"/>
  <c r="FW17" s="1"/>
  <c r="FX17" s="1"/>
  <c r="FY17" s="1"/>
  <c r="FZ17" s="1"/>
  <c r="GA17" s="1"/>
  <c r="GB17" s="1"/>
  <c r="GC17" s="1"/>
  <c r="GD17" s="1"/>
  <c r="GE17" s="1"/>
  <c r="GF17" s="1"/>
  <c r="GG17" s="1"/>
  <c r="GH17" s="1"/>
  <c r="GI17" s="1"/>
  <c r="GJ17" s="1"/>
  <c r="GK17" s="1"/>
  <c r="GL17" s="1"/>
  <c r="GM17" s="1"/>
  <c r="GN17" s="1"/>
  <c r="GO17" s="1"/>
  <c r="GP17" s="1"/>
  <c r="GQ17" s="1"/>
  <c r="GR17" s="1"/>
  <c r="GS17" s="1"/>
  <c r="GT17" s="1"/>
  <c r="GU17" s="1"/>
  <c r="GV17" s="1"/>
  <c r="GW17" s="1"/>
  <c r="GX17" s="1"/>
  <c r="GY17" s="1"/>
  <c r="GZ17" s="1"/>
  <c r="HA17" s="1"/>
  <c r="HB17" s="1"/>
  <c r="HC17" s="1"/>
  <c r="HD17" s="1"/>
  <c r="HE17" s="1"/>
  <c r="HF17" s="1"/>
  <c r="HG17" s="1"/>
  <c r="HH17" s="1"/>
  <c r="HI17" s="1"/>
  <c r="HJ17" s="1"/>
  <c r="HK17" s="1"/>
  <c r="U16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BC16" s="1"/>
  <c r="BD16" s="1"/>
  <c r="BE16" s="1"/>
  <c r="BF16" s="1"/>
  <c r="BG16" s="1"/>
  <c r="BH16" s="1"/>
  <c r="BI16" s="1"/>
  <c r="BJ16" s="1"/>
  <c r="BK16" s="1"/>
  <c r="BL16" s="1"/>
  <c r="BM16" s="1"/>
  <c r="BN16" s="1"/>
  <c r="BO16" s="1"/>
  <c r="BP16" s="1"/>
  <c r="BQ16" s="1"/>
  <c r="BR16" s="1"/>
  <c r="BS16" s="1"/>
  <c r="BT16" s="1"/>
  <c r="BU16" s="1"/>
  <c r="BV16" s="1"/>
  <c r="BW16" s="1"/>
  <c r="BX16" s="1"/>
  <c r="BY16" s="1"/>
  <c r="BZ16" s="1"/>
  <c r="CA16" s="1"/>
  <c r="CB16" s="1"/>
  <c r="CC16" s="1"/>
  <c r="CD16" s="1"/>
  <c r="CE16" s="1"/>
  <c r="CF16" s="1"/>
  <c r="CG16" s="1"/>
  <c r="CH16" s="1"/>
  <c r="CI16" s="1"/>
  <c r="CJ16" s="1"/>
  <c r="CK16" s="1"/>
  <c r="CL16" s="1"/>
  <c r="CM16" s="1"/>
  <c r="CN16" s="1"/>
  <c r="CO16" s="1"/>
  <c r="CP16" s="1"/>
  <c r="CQ16" s="1"/>
  <c r="CR16" s="1"/>
  <c r="CS16" s="1"/>
  <c r="CT16" s="1"/>
  <c r="CU16" s="1"/>
  <c r="CV16" s="1"/>
  <c r="CW16" s="1"/>
  <c r="CX16" s="1"/>
  <c r="CY16" s="1"/>
  <c r="CZ16" s="1"/>
  <c r="DA16" s="1"/>
  <c r="DB16" s="1"/>
  <c r="DC16" s="1"/>
  <c r="DD16" s="1"/>
  <c r="DE16" s="1"/>
  <c r="DF16" s="1"/>
  <c r="DG16" s="1"/>
  <c r="DH16" s="1"/>
  <c r="DI16" s="1"/>
  <c r="DJ16" s="1"/>
  <c r="DK16" s="1"/>
  <c r="DL16" s="1"/>
  <c r="DM16" s="1"/>
  <c r="DN16" s="1"/>
  <c r="DO16" s="1"/>
  <c r="DP16" s="1"/>
  <c r="DQ16" s="1"/>
  <c r="DR16" s="1"/>
  <c r="DS16" s="1"/>
  <c r="DT16" s="1"/>
  <c r="DU16" s="1"/>
  <c r="DV16" s="1"/>
  <c r="DW16" s="1"/>
  <c r="DX16" s="1"/>
  <c r="DY16" s="1"/>
  <c r="DZ16" s="1"/>
  <c r="EA16" s="1"/>
  <c r="EB16" s="1"/>
  <c r="EC16" s="1"/>
  <c r="ED16" s="1"/>
  <c r="EE16" s="1"/>
  <c r="EF16" s="1"/>
  <c r="EG16" s="1"/>
  <c r="EH16" s="1"/>
  <c r="EI16" s="1"/>
  <c r="EJ16" s="1"/>
  <c r="EK16" s="1"/>
  <c r="EL16" s="1"/>
  <c r="EM16" s="1"/>
  <c r="EN16" s="1"/>
  <c r="EO16" s="1"/>
  <c r="EP16" s="1"/>
  <c r="EQ16" s="1"/>
  <c r="ER16" s="1"/>
  <c r="ES16" s="1"/>
  <c r="ET16" s="1"/>
  <c r="EU16" s="1"/>
  <c r="EV16" s="1"/>
  <c r="EW16" s="1"/>
  <c r="EX16" s="1"/>
  <c r="EY16" s="1"/>
  <c r="EZ16" s="1"/>
  <c r="FA16" s="1"/>
  <c r="FB16" s="1"/>
  <c r="FC16" s="1"/>
  <c r="FD16" s="1"/>
  <c r="FE16" s="1"/>
  <c r="FF16" s="1"/>
  <c r="FG16" s="1"/>
  <c r="FH16" s="1"/>
  <c r="FI16" s="1"/>
  <c r="FJ16" s="1"/>
  <c r="FK16" s="1"/>
  <c r="FL16" s="1"/>
  <c r="FM16" s="1"/>
  <c r="FN16" s="1"/>
  <c r="FO16" s="1"/>
  <c r="FP16" s="1"/>
  <c r="FQ16" s="1"/>
  <c r="FR16" s="1"/>
  <c r="FS16" s="1"/>
  <c r="FT16" s="1"/>
  <c r="FU16" s="1"/>
  <c r="FV16" s="1"/>
  <c r="FW16" s="1"/>
  <c r="FX16" s="1"/>
  <c r="FY16" s="1"/>
  <c r="FZ16" s="1"/>
  <c r="GA16" s="1"/>
  <c r="GB16" s="1"/>
  <c r="GC16" s="1"/>
  <c r="GD16" s="1"/>
  <c r="GE16" s="1"/>
  <c r="GF16" s="1"/>
  <c r="GG16" s="1"/>
  <c r="GH16" s="1"/>
  <c r="GI16" s="1"/>
  <c r="GJ16" s="1"/>
  <c r="GK16" s="1"/>
  <c r="GL16" s="1"/>
  <c r="GM16" s="1"/>
  <c r="GN16" s="1"/>
  <c r="GO16" s="1"/>
  <c r="GP16" s="1"/>
  <c r="GQ16" s="1"/>
  <c r="GR16" s="1"/>
  <c r="GS16" s="1"/>
  <c r="GT16" s="1"/>
  <c r="GU16" s="1"/>
  <c r="GV16" s="1"/>
  <c r="GW16" s="1"/>
  <c r="GX16" s="1"/>
  <c r="GY16" s="1"/>
  <c r="GZ16" s="1"/>
  <c r="HA16" s="1"/>
  <c r="HB16" s="1"/>
  <c r="HC16" s="1"/>
  <c r="HD16" s="1"/>
  <c r="HE16" s="1"/>
  <c r="HF16" s="1"/>
  <c r="HG16" s="1"/>
  <c r="HH16" s="1"/>
  <c r="HI16" s="1"/>
  <c r="HJ16" s="1"/>
  <c r="HK16" s="1"/>
  <c r="Y15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BP15" s="1"/>
  <c r="BQ15" s="1"/>
  <c r="BR15" s="1"/>
  <c r="BS15" s="1"/>
  <c r="BT15" s="1"/>
  <c r="BU15" s="1"/>
  <c r="BV15" s="1"/>
  <c r="BW15" s="1"/>
  <c r="BX15" s="1"/>
  <c r="BY15" s="1"/>
  <c r="BZ15" s="1"/>
  <c r="CA15" s="1"/>
  <c r="CB15" s="1"/>
  <c r="CC15" s="1"/>
  <c r="CD15" s="1"/>
  <c r="CE15" s="1"/>
  <c r="CF15" s="1"/>
  <c r="CG15" s="1"/>
  <c r="CH15" s="1"/>
  <c r="CI15" s="1"/>
  <c r="CJ15" s="1"/>
  <c r="CK15" s="1"/>
  <c r="CL15" s="1"/>
  <c r="CM15" s="1"/>
  <c r="CN15" s="1"/>
  <c r="CO15" s="1"/>
  <c r="CP15" s="1"/>
  <c r="CQ15" s="1"/>
  <c r="CR15" s="1"/>
  <c r="CS15" s="1"/>
  <c r="CT15" s="1"/>
  <c r="CU15" s="1"/>
  <c r="CV15" s="1"/>
  <c r="CW15" s="1"/>
  <c r="CX15" s="1"/>
  <c r="CY15" s="1"/>
  <c r="CZ15" s="1"/>
  <c r="DA15" s="1"/>
  <c r="DB15" s="1"/>
  <c r="DC15" s="1"/>
  <c r="DD15" s="1"/>
  <c r="DE15" s="1"/>
  <c r="DF15" s="1"/>
  <c r="DG15" s="1"/>
  <c r="DH15" s="1"/>
  <c r="DI15" s="1"/>
  <c r="DJ15" s="1"/>
  <c r="DK15" s="1"/>
  <c r="DL15" s="1"/>
  <c r="DM15" s="1"/>
  <c r="DN15" s="1"/>
  <c r="DO15" s="1"/>
  <c r="DP15" s="1"/>
  <c r="DQ15" s="1"/>
  <c r="DR15" s="1"/>
  <c r="DS15" s="1"/>
  <c r="DT15" s="1"/>
  <c r="DU15" s="1"/>
  <c r="DV15" s="1"/>
  <c r="DW15" s="1"/>
  <c r="DX15" s="1"/>
  <c r="DY15" s="1"/>
  <c r="DZ15" s="1"/>
  <c r="EA15" s="1"/>
  <c r="EB15" s="1"/>
  <c r="EC15" s="1"/>
  <c r="ED15" s="1"/>
  <c r="EE15" s="1"/>
  <c r="EF15" s="1"/>
  <c r="EG15" s="1"/>
  <c r="EH15" s="1"/>
  <c r="EI15" s="1"/>
  <c r="EJ15" s="1"/>
  <c r="EK15" s="1"/>
  <c r="EL15" s="1"/>
  <c r="EM15" s="1"/>
  <c r="EN15" s="1"/>
  <c r="EO15" s="1"/>
  <c r="EP15" s="1"/>
  <c r="EQ15" s="1"/>
  <c r="ER15" s="1"/>
  <c r="ES15" s="1"/>
  <c r="ET15" s="1"/>
  <c r="EU15" s="1"/>
  <c r="EV15" s="1"/>
  <c r="EW15" s="1"/>
  <c r="EX15" s="1"/>
  <c r="EY15" s="1"/>
  <c r="EZ15" s="1"/>
  <c r="FA15" s="1"/>
  <c r="FB15" s="1"/>
  <c r="FC15" s="1"/>
  <c r="FD15" s="1"/>
  <c r="FE15" s="1"/>
  <c r="FF15" s="1"/>
  <c r="FG15" s="1"/>
  <c r="FH15" s="1"/>
  <c r="FI15" s="1"/>
  <c r="FJ15" s="1"/>
  <c r="FK15" s="1"/>
  <c r="FL15" s="1"/>
  <c r="FM15" s="1"/>
  <c r="FN15" s="1"/>
  <c r="FO15" s="1"/>
  <c r="FP15" s="1"/>
  <c r="FQ15" s="1"/>
  <c r="FR15" s="1"/>
  <c r="FS15" s="1"/>
  <c r="FT15" s="1"/>
  <c r="FU15" s="1"/>
  <c r="FV15" s="1"/>
  <c r="FW15" s="1"/>
  <c r="FX15" s="1"/>
  <c r="FY15" s="1"/>
  <c r="FZ15" s="1"/>
  <c r="GA15" s="1"/>
  <c r="GB15" s="1"/>
  <c r="GC15" s="1"/>
  <c r="GD15" s="1"/>
  <c r="GE15" s="1"/>
  <c r="GF15" s="1"/>
  <c r="GG15" s="1"/>
  <c r="GH15" s="1"/>
  <c r="GI15" s="1"/>
  <c r="GJ15" s="1"/>
  <c r="GK15" s="1"/>
  <c r="GL15" s="1"/>
  <c r="GM15" s="1"/>
  <c r="GN15" s="1"/>
  <c r="GO15" s="1"/>
  <c r="GP15" s="1"/>
  <c r="GQ15" s="1"/>
  <c r="GR15" s="1"/>
  <c r="GS15" s="1"/>
  <c r="GT15" s="1"/>
  <c r="GU15" s="1"/>
  <c r="GV15" s="1"/>
  <c r="GW15" s="1"/>
  <c r="GX15" s="1"/>
  <c r="GY15" s="1"/>
  <c r="GZ15" s="1"/>
  <c r="HA15" s="1"/>
  <c r="HB15" s="1"/>
  <c r="HC15" s="1"/>
  <c r="HD15" s="1"/>
  <c r="HE15" s="1"/>
  <c r="HF15" s="1"/>
  <c r="HG15" s="1"/>
  <c r="HH15" s="1"/>
  <c r="HI15" s="1"/>
  <c r="HJ15" s="1"/>
  <c r="HK15" s="1"/>
  <c r="Y14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P14" s="1"/>
  <c r="BQ14" s="1"/>
  <c r="BR14" s="1"/>
  <c r="BS14" s="1"/>
  <c r="BT14" s="1"/>
  <c r="BU14" s="1"/>
  <c r="BV14" s="1"/>
  <c r="BW14" s="1"/>
  <c r="BX14" s="1"/>
  <c r="BY14" s="1"/>
  <c r="BZ14" s="1"/>
  <c r="CA14" s="1"/>
  <c r="CB14" s="1"/>
  <c r="CC14" s="1"/>
  <c r="CD14" s="1"/>
  <c r="CE14" s="1"/>
  <c r="CF14" s="1"/>
  <c r="CG14" s="1"/>
  <c r="CH14" s="1"/>
  <c r="CI14" s="1"/>
  <c r="CJ14" s="1"/>
  <c r="CK14" s="1"/>
  <c r="CL14" s="1"/>
  <c r="CM14" s="1"/>
  <c r="CN14" s="1"/>
  <c r="CO14" s="1"/>
  <c r="CP14" s="1"/>
  <c r="CQ14" s="1"/>
  <c r="CR14" s="1"/>
  <c r="CS14" s="1"/>
  <c r="CT14" s="1"/>
  <c r="CU14" s="1"/>
  <c r="CV14" s="1"/>
  <c r="CW14" s="1"/>
  <c r="CX14" s="1"/>
  <c r="CY14" s="1"/>
  <c r="CZ14" s="1"/>
  <c r="DA14" s="1"/>
  <c r="DB14" s="1"/>
  <c r="DC14" s="1"/>
  <c r="DD14" s="1"/>
  <c r="DE14" s="1"/>
  <c r="DF14" s="1"/>
  <c r="DG14" s="1"/>
  <c r="DH14" s="1"/>
  <c r="DI14" s="1"/>
  <c r="DJ14" s="1"/>
  <c r="DK14" s="1"/>
  <c r="DL14" s="1"/>
  <c r="DM14" s="1"/>
  <c r="DN14" s="1"/>
  <c r="DO14" s="1"/>
  <c r="DP14" s="1"/>
  <c r="DQ14" s="1"/>
  <c r="DR14" s="1"/>
  <c r="DS14" s="1"/>
  <c r="DT14" s="1"/>
  <c r="DU14" s="1"/>
  <c r="DV14" s="1"/>
  <c r="DW14" s="1"/>
  <c r="DX14" s="1"/>
  <c r="DY14" s="1"/>
  <c r="DZ14" s="1"/>
  <c r="EA14" s="1"/>
  <c r="EB14" s="1"/>
  <c r="EC14" s="1"/>
  <c r="ED14" s="1"/>
  <c r="EE14" s="1"/>
  <c r="EF14" s="1"/>
  <c r="EG14" s="1"/>
  <c r="EH14" s="1"/>
  <c r="EI14" s="1"/>
  <c r="EJ14" s="1"/>
  <c r="EK14" s="1"/>
  <c r="EL14" s="1"/>
  <c r="EM14" s="1"/>
  <c r="EN14" s="1"/>
  <c r="EO14" s="1"/>
  <c r="EP14" s="1"/>
  <c r="EQ14" s="1"/>
  <c r="ER14" s="1"/>
  <c r="ES14" s="1"/>
  <c r="ET14" s="1"/>
  <c r="EU14" s="1"/>
  <c r="EV14" s="1"/>
  <c r="EW14" s="1"/>
  <c r="EX14" s="1"/>
  <c r="EY14" s="1"/>
  <c r="EZ14" s="1"/>
  <c r="FA14" s="1"/>
  <c r="FB14" s="1"/>
  <c r="FC14" s="1"/>
  <c r="FD14" s="1"/>
  <c r="FE14" s="1"/>
  <c r="FF14" s="1"/>
  <c r="FG14" s="1"/>
  <c r="FH14" s="1"/>
  <c r="FI14" s="1"/>
  <c r="FJ14" s="1"/>
  <c r="FK14" s="1"/>
  <c r="FL14" s="1"/>
  <c r="FM14" s="1"/>
  <c r="FN14" s="1"/>
  <c r="FO14" s="1"/>
  <c r="FP14" s="1"/>
  <c r="FQ14" s="1"/>
  <c r="FR14" s="1"/>
  <c r="FS14" s="1"/>
  <c r="FT14" s="1"/>
  <c r="FU14" s="1"/>
  <c r="FV14" s="1"/>
  <c r="FW14" s="1"/>
  <c r="FX14" s="1"/>
  <c r="FY14" s="1"/>
  <c r="FZ14" s="1"/>
  <c r="GA14" s="1"/>
  <c r="GB14" s="1"/>
  <c r="GC14" s="1"/>
  <c r="GD14" s="1"/>
  <c r="GE14" s="1"/>
  <c r="GF14" s="1"/>
  <c r="GG14" s="1"/>
  <c r="GH14" s="1"/>
  <c r="GI14" s="1"/>
  <c r="GJ14" s="1"/>
  <c r="GK14" s="1"/>
  <c r="GL14" s="1"/>
  <c r="GM14" s="1"/>
  <c r="GN14" s="1"/>
  <c r="GO14" s="1"/>
  <c r="GP14" s="1"/>
  <c r="GQ14" s="1"/>
  <c r="GR14" s="1"/>
  <c r="GS14" s="1"/>
  <c r="GT14" s="1"/>
  <c r="GU14" s="1"/>
  <c r="GV14" s="1"/>
  <c r="GW14" s="1"/>
  <c r="GX14" s="1"/>
  <c r="GY14" s="1"/>
  <c r="GZ14" s="1"/>
  <c r="HA14" s="1"/>
  <c r="HB14" s="1"/>
  <c r="HC14" s="1"/>
  <c r="HD14" s="1"/>
  <c r="HE14" s="1"/>
  <c r="HF14" s="1"/>
  <c r="HG14" s="1"/>
  <c r="HH14" s="1"/>
  <c r="HI14" s="1"/>
  <c r="HJ14" s="1"/>
  <c r="HK14" s="1"/>
  <c r="Y13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P13" s="1"/>
  <c r="BQ13" s="1"/>
  <c r="BR13" s="1"/>
  <c r="BS13" s="1"/>
  <c r="BT13" s="1"/>
  <c r="BU13" s="1"/>
  <c r="BV13" s="1"/>
  <c r="BW13" s="1"/>
  <c r="BX13" s="1"/>
  <c r="BY13" s="1"/>
  <c r="BZ13" s="1"/>
  <c r="CA13" s="1"/>
  <c r="CB13" s="1"/>
  <c r="CC13" s="1"/>
  <c r="CD13" s="1"/>
  <c r="CE13" s="1"/>
  <c r="CF13" s="1"/>
  <c r="CG13" s="1"/>
  <c r="CH13" s="1"/>
  <c r="CI13" s="1"/>
  <c r="CJ13" s="1"/>
  <c r="CK13" s="1"/>
  <c r="CL13" s="1"/>
  <c r="CM13" s="1"/>
  <c r="CN13" s="1"/>
  <c r="CO13" s="1"/>
  <c r="CP13" s="1"/>
  <c r="CQ13" s="1"/>
  <c r="CR13" s="1"/>
  <c r="CS13" s="1"/>
  <c r="CT13" s="1"/>
  <c r="CU13" s="1"/>
  <c r="CV13" s="1"/>
  <c r="CW13" s="1"/>
  <c r="CX13" s="1"/>
  <c r="CY13" s="1"/>
  <c r="CZ13" s="1"/>
  <c r="DA13" s="1"/>
  <c r="DB13" s="1"/>
  <c r="DC13" s="1"/>
  <c r="DD13" s="1"/>
  <c r="DE13" s="1"/>
  <c r="DF13" s="1"/>
  <c r="DG13" s="1"/>
  <c r="DH13" s="1"/>
  <c r="DI13" s="1"/>
  <c r="DJ13" s="1"/>
  <c r="DK13" s="1"/>
  <c r="DL13" s="1"/>
  <c r="DM13" s="1"/>
  <c r="DN13" s="1"/>
  <c r="DO13" s="1"/>
  <c r="DP13" s="1"/>
  <c r="DQ13" s="1"/>
  <c r="DR13" s="1"/>
  <c r="DS13" s="1"/>
  <c r="DT13" s="1"/>
  <c r="DU13" s="1"/>
  <c r="DV13" s="1"/>
  <c r="DW13" s="1"/>
  <c r="DX13" s="1"/>
  <c r="DY13" s="1"/>
  <c r="DZ13" s="1"/>
  <c r="EA13" s="1"/>
  <c r="EB13" s="1"/>
  <c r="EC13" s="1"/>
  <c r="ED13" s="1"/>
  <c r="EE13" s="1"/>
  <c r="EF13" s="1"/>
  <c r="EG13" s="1"/>
  <c r="EH13" s="1"/>
  <c r="EI13" s="1"/>
  <c r="EJ13" s="1"/>
  <c r="EK13" s="1"/>
  <c r="EL13" s="1"/>
  <c r="EM13" s="1"/>
  <c r="EN13" s="1"/>
  <c r="EO13" s="1"/>
  <c r="EP13" s="1"/>
  <c r="EQ13" s="1"/>
  <c r="ER13" s="1"/>
  <c r="ES13" s="1"/>
  <c r="ET13" s="1"/>
  <c r="EU13" s="1"/>
  <c r="EV13" s="1"/>
  <c r="EW13" s="1"/>
  <c r="EX13" s="1"/>
  <c r="EY13" s="1"/>
  <c r="EZ13" s="1"/>
  <c r="FA13" s="1"/>
  <c r="FB13" s="1"/>
  <c r="FC13" s="1"/>
  <c r="FD13" s="1"/>
  <c r="FE13" s="1"/>
  <c r="FF13" s="1"/>
  <c r="FG13" s="1"/>
  <c r="FH13" s="1"/>
  <c r="FI13" s="1"/>
  <c r="FJ13" s="1"/>
  <c r="FK13" s="1"/>
  <c r="FL13" s="1"/>
  <c r="FM13" s="1"/>
  <c r="FN13" s="1"/>
  <c r="FO13" s="1"/>
  <c r="FP13" s="1"/>
  <c r="FQ13" s="1"/>
  <c r="FR13" s="1"/>
  <c r="FS13" s="1"/>
  <c r="FT13" s="1"/>
  <c r="FU13" s="1"/>
  <c r="FV13" s="1"/>
  <c r="FW13" s="1"/>
  <c r="FX13" s="1"/>
  <c r="FY13" s="1"/>
  <c r="FZ13" s="1"/>
  <c r="GA13" s="1"/>
  <c r="GB13" s="1"/>
  <c r="GC13" s="1"/>
  <c r="GD13" s="1"/>
  <c r="GE13" s="1"/>
  <c r="GF13" s="1"/>
  <c r="GG13" s="1"/>
  <c r="GH13" s="1"/>
  <c r="GI13" s="1"/>
  <c r="GJ13" s="1"/>
  <c r="GK13" s="1"/>
  <c r="GL13" s="1"/>
  <c r="GM13" s="1"/>
  <c r="GN13" s="1"/>
  <c r="GO13" s="1"/>
  <c r="GP13" s="1"/>
  <c r="GQ13" s="1"/>
  <c r="GR13" s="1"/>
  <c r="GS13" s="1"/>
  <c r="GT13" s="1"/>
  <c r="GU13" s="1"/>
  <c r="GV13" s="1"/>
  <c r="GW13" s="1"/>
  <c r="GX13" s="1"/>
  <c r="GY13" s="1"/>
  <c r="GZ13" s="1"/>
  <c r="HA13" s="1"/>
  <c r="HB13" s="1"/>
  <c r="HC13" s="1"/>
  <c r="HD13" s="1"/>
  <c r="HE13" s="1"/>
  <c r="HF13" s="1"/>
  <c r="HG13" s="1"/>
  <c r="HH13" s="1"/>
  <c r="HI13" s="1"/>
  <c r="HJ13" s="1"/>
  <c r="HK13" s="1"/>
  <c r="Q15"/>
  <c r="Y3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Z31" s="1"/>
  <c r="BA31" s="1"/>
  <c r="BB31" s="1"/>
  <c r="BC31" s="1"/>
  <c r="BD31" s="1"/>
  <c r="BE31" s="1"/>
  <c r="BF31" s="1"/>
  <c r="BG31" s="1"/>
  <c r="BH31" s="1"/>
  <c r="BI31" s="1"/>
  <c r="BJ31" s="1"/>
  <c r="BK31" s="1"/>
  <c r="BL31" s="1"/>
  <c r="BM31" s="1"/>
  <c r="BN31" s="1"/>
  <c r="BO31" s="1"/>
  <c r="BP31" s="1"/>
  <c r="BQ31" s="1"/>
  <c r="BR31" s="1"/>
  <c r="BS31" s="1"/>
  <c r="BT31" s="1"/>
  <c r="BU31" s="1"/>
  <c r="BV31" s="1"/>
  <c r="BW31" s="1"/>
  <c r="BX31" s="1"/>
  <c r="BY31" s="1"/>
  <c r="BZ31" s="1"/>
  <c r="CA31" s="1"/>
  <c r="CB31" s="1"/>
  <c r="CC31" s="1"/>
  <c r="CD31" s="1"/>
  <c r="CE31" s="1"/>
  <c r="CF31" s="1"/>
  <c r="CG31" s="1"/>
  <c r="CH31" s="1"/>
  <c r="CI31" s="1"/>
  <c r="CJ31" s="1"/>
  <c r="CK31" s="1"/>
  <c r="CL31" s="1"/>
  <c r="CM31" s="1"/>
  <c r="CN31" s="1"/>
  <c r="CO31" s="1"/>
  <c r="CP31" s="1"/>
  <c r="CQ31" s="1"/>
  <c r="CR31" s="1"/>
  <c r="CS31" s="1"/>
  <c r="CT31" s="1"/>
  <c r="CU31" s="1"/>
  <c r="CV31" s="1"/>
  <c r="CW31" s="1"/>
  <c r="CX31" s="1"/>
  <c r="CY31" s="1"/>
  <c r="CZ31" s="1"/>
  <c r="DA31" s="1"/>
  <c r="DB31" s="1"/>
  <c r="DC31" s="1"/>
  <c r="DD31" s="1"/>
  <c r="DE31" s="1"/>
  <c r="DF31" s="1"/>
  <c r="DG31" s="1"/>
  <c r="DH31" s="1"/>
  <c r="DI31" s="1"/>
  <c r="DJ31" s="1"/>
  <c r="DK31" s="1"/>
  <c r="DL31" s="1"/>
  <c r="DM31" s="1"/>
  <c r="DN31" s="1"/>
  <c r="DO31" s="1"/>
  <c r="DP31" s="1"/>
  <c r="DQ31" s="1"/>
  <c r="DR31" s="1"/>
  <c r="DS31" s="1"/>
  <c r="DT31" s="1"/>
  <c r="DU31" s="1"/>
  <c r="DV31" s="1"/>
  <c r="DW31" s="1"/>
  <c r="DX31" s="1"/>
  <c r="DY31" s="1"/>
  <c r="DZ31" s="1"/>
  <c r="EA31" s="1"/>
  <c r="EB31" s="1"/>
  <c r="EC31" s="1"/>
  <c r="ED31" s="1"/>
  <c r="EE31" s="1"/>
  <c r="EF31" s="1"/>
  <c r="EG31" s="1"/>
  <c r="EH31" s="1"/>
  <c r="EI31" s="1"/>
  <c r="EJ31" s="1"/>
  <c r="EK31" s="1"/>
  <c r="EL31" s="1"/>
  <c r="EM31" s="1"/>
  <c r="EN31" s="1"/>
  <c r="EO31" s="1"/>
  <c r="EP31" s="1"/>
  <c r="EQ31" s="1"/>
  <c r="ER31" s="1"/>
  <c r="ES31" s="1"/>
  <c r="ET31" s="1"/>
  <c r="EU31" s="1"/>
  <c r="EV31" s="1"/>
  <c r="EW31" s="1"/>
  <c r="EX31" s="1"/>
  <c r="EY31" s="1"/>
  <c r="EZ31" s="1"/>
  <c r="FA31" s="1"/>
  <c r="FB31" s="1"/>
  <c r="FC31" s="1"/>
  <c r="FD31" s="1"/>
  <c r="FE31" s="1"/>
  <c r="FF31" s="1"/>
  <c r="FG31" s="1"/>
  <c r="FH31" s="1"/>
  <c r="FI31" s="1"/>
  <c r="FJ31" s="1"/>
  <c r="FK31" s="1"/>
  <c r="FL31" s="1"/>
  <c r="FM31" s="1"/>
  <c r="FN31" s="1"/>
  <c r="FO31" s="1"/>
  <c r="FP31" s="1"/>
  <c r="FQ31" s="1"/>
  <c r="FR31" s="1"/>
  <c r="FS31" s="1"/>
  <c r="FT31" s="1"/>
  <c r="FU31" s="1"/>
  <c r="FV31" s="1"/>
  <c r="FW31" s="1"/>
  <c r="FX31" s="1"/>
  <c r="FY31" s="1"/>
  <c r="FZ31" s="1"/>
  <c r="GA31" s="1"/>
  <c r="GB31" s="1"/>
  <c r="GC31" s="1"/>
  <c r="GD31" s="1"/>
  <c r="GE31" s="1"/>
  <c r="GF31" s="1"/>
  <c r="GG31" s="1"/>
  <c r="GH31" s="1"/>
  <c r="GI31" s="1"/>
  <c r="GJ31" s="1"/>
  <c r="GK31" s="1"/>
  <c r="GL31" s="1"/>
  <c r="GM31" s="1"/>
  <c r="GN31" s="1"/>
  <c r="GO31" s="1"/>
  <c r="GP31" s="1"/>
  <c r="GQ31" s="1"/>
  <c r="GR31" s="1"/>
  <c r="GS31" s="1"/>
  <c r="GT31" s="1"/>
  <c r="GU31" s="1"/>
  <c r="GV31" s="1"/>
  <c r="GW31" s="1"/>
  <c r="GX31" s="1"/>
  <c r="GY31" s="1"/>
  <c r="GZ31" s="1"/>
  <c r="HA31" s="1"/>
  <c r="HB31" s="1"/>
  <c r="HC31" s="1"/>
  <c r="HD31" s="1"/>
  <c r="HE31" s="1"/>
  <c r="HF31" s="1"/>
  <c r="HG31" s="1"/>
  <c r="HH31" s="1"/>
  <c r="HI31" s="1"/>
  <c r="HJ31" s="1"/>
  <c r="HK31" s="1"/>
  <c r="Y20"/>
  <c r="Z20" s="1"/>
  <c r="AA20" s="1"/>
  <c r="A15"/>
  <c r="T30"/>
  <c r="U30" s="1"/>
  <c r="V30" s="1"/>
  <c r="W30" s="1"/>
  <c r="X30" s="1"/>
  <c r="Y30" s="1"/>
  <c r="Z30" s="1"/>
  <c r="T32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AS32" s="1"/>
  <c r="AT32" s="1"/>
  <c r="AU32" s="1"/>
  <c r="AV32" s="1"/>
  <c r="AW32" s="1"/>
  <c r="AX32" s="1"/>
  <c r="AY32" s="1"/>
  <c r="AZ32" s="1"/>
  <c r="BA32" s="1"/>
  <c r="BB32" s="1"/>
  <c r="BC32" s="1"/>
  <c r="BD32" s="1"/>
  <c r="BE32" s="1"/>
  <c r="BF32" s="1"/>
  <c r="BG32" s="1"/>
  <c r="BH32" s="1"/>
  <c r="BI32" s="1"/>
  <c r="BJ32" s="1"/>
  <c r="BK32" s="1"/>
  <c r="BL32" s="1"/>
  <c r="BM32" s="1"/>
  <c r="BN32" s="1"/>
  <c r="BO32" s="1"/>
  <c r="BP32" s="1"/>
  <c r="BQ32" s="1"/>
  <c r="BR32" s="1"/>
  <c r="BS32" s="1"/>
  <c r="BT32" s="1"/>
  <c r="BU32" s="1"/>
  <c r="BV32" s="1"/>
  <c r="BW32" s="1"/>
  <c r="BX32" s="1"/>
  <c r="BY32" s="1"/>
  <c r="BZ32" s="1"/>
  <c r="CA32" s="1"/>
  <c r="CB32" s="1"/>
  <c r="CC32" s="1"/>
  <c r="CD32" s="1"/>
  <c r="CE32" s="1"/>
  <c r="CF32" s="1"/>
  <c r="CG32" s="1"/>
  <c r="CH32" s="1"/>
  <c r="CI32" s="1"/>
  <c r="CJ32" s="1"/>
  <c r="CK32" s="1"/>
  <c r="CL32" s="1"/>
  <c r="CM32" s="1"/>
  <c r="CN32" s="1"/>
  <c r="CO32" s="1"/>
  <c r="CP32" s="1"/>
  <c r="CQ32" s="1"/>
  <c r="CR32" s="1"/>
  <c r="CS32" s="1"/>
  <c r="CT32" s="1"/>
  <c r="CU32" s="1"/>
  <c r="CV32" s="1"/>
  <c r="CW32" s="1"/>
  <c r="CX32" s="1"/>
  <c r="CY32" s="1"/>
  <c r="CZ32" s="1"/>
  <c r="DA32" s="1"/>
  <c r="DB32" s="1"/>
  <c r="DC32" s="1"/>
  <c r="DD32" s="1"/>
  <c r="DE32" s="1"/>
  <c r="DF32" s="1"/>
  <c r="DG32" s="1"/>
  <c r="DH32" s="1"/>
  <c r="DI32" s="1"/>
  <c r="DJ32" s="1"/>
  <c r="DK32" s="1"/>
  <c r="DL32" s="1"/>
  <c r="DM32" s="1"/>
  <c r="DN32" s="1"/>
  <c r="DO32" s="1"/>
  <c r="DP32" s="1"/>
  <c r="DQ32" s="1"/>
  <c r="DR32" s="1"/>
  <c r="DS32" s="1"/>
  <c r="DT32" s="1"/>
  <c r="DU32" s="1"/>
  <c r="DV32" s="1"/>
  <c r="DW32" s="1"/>
  <c r="DX32" s="1"/>
  <c r="DY32" s="1"/>
  <c r="DZ32" s="1"/>
  <c r="EA32" s="1"/>
  <c r="EB32" s="1"/>
  <c r="EC32" s="1"/>
  <c r="ED32" s="1"/>
  <c r="EE32" s="1"/>
  <c r="EF32" s="1"/>
  <c r="EG32" s="1"/>
  <c r="EH32" s="1"/>
  <c r="EI32" s="1"/>
  <c r="EJ32" s="1"/>
  <c r="EK32" s="1"/>
  <c r="EL32" s="1"/>
  <c r="EM32" s="1"/>
  <c r="EN32" s="1"/>
  <c r="EO32" s="1"/>
  <c r="EP32" s="1"/>
  <c r="EQ32" s="1"/>
  <c r="ER32" s="1"/>
  <c r="ES32" s="1"/>
  <c r="ET32" s="1"/>
  <c r="EU32" s="1"/>
  <c r="EV32" s="1"/>
  <c r="EW32" s="1"/>
  <c r="EX32" s="1"/>
  <c r="EY32" s="1"/>
  <c r="EZ32" s="1"/>
  <c r="FA32" s="1"/>
  <c r="FB32" s="1"/>
  <c r="FC32" s="1"/>
  <c r="FD32" s="1"/>
  <c r="FE32" s="1"/>
  <c r="FF32" s="1"/>
  <c r="FG32" s="1"/>
  <c r="FH32" s="1"/>
  <c r="FI32" s="1"/>
  <c r="FJ32" s="1"/>
  <c r="FK32" s="1"/>
  <c r="FL32" s="1"/>
  <c r="FM32" s="1"/>
  <c r="FN32" s="1"/>
  <c r="FO32" s="1"/>
  <c r="FP32" s="1"/>
  <c r="FQ32" s="1"/>
  <c r="FR32" s="1"/>
  <c r="FS32" s="1"/>
  <c r="FT32" s="1"/>
  <c r="FU32" s="1"/>
  <c r="FV32" s="1"/>
  <c r="FW32" s="1"/>
  <c r="FX32" s="1"/>
  <c r="FY32" s="1"/>
  <c r="FZ32" s="1"/>
  <c r="GA32" s="1"/>
  <c r="GB32" s="1"/>
  <c r="GC32" s="1"/>
  <c r="GD32" s="1"/>
  <c r="GE32" s="1"/>
  <c r="GF32" s="1"/>
  <c r="GG32" s="1"/>
  <c r="GH32" s="1"/>
  <c r="GI32" s="1"/>
  <c r="GJ32" s="1"/>
  <c r="GK32" s="1"/>
  <c r="GL32" s="1"/>
  <c r="GM32" s="1"/>
  <c r="GN32" s="1"/>
  <c r="GO32" s="1"/>
  <c r="GP32" s="1"/>
  <c r="GQ32" s="1"/>
  <c r="GR32" s="1"/>
  <c r="GS32" s="1"/>
  <c r="GT32" s="1"/>
  <c r="GU32" s="1"/>
  <c r="GV32" s="1"/>
  <c r="GW32" s="1"/>
  <c r="GX32" s="1"/>
  <c r="GY32" s="1"/>
  <c r="GZ32" s="1"/>
  <c r="HA32" s="1"/>
  <c r="HB32" s="1"/>
  <c r="HC32" s="1"/>
  <c r="HD32" s="1"/>
  <c r="HE32" s="1"/>
  <c r="HF32" s="1"/>
  <c r="HG32" s="1"/>
  <c r="HH32" s="1"/>
  <c r="HI32" s="1"/>
  <c r="HJ32" s="1"/>
  <c r="HK32" s="1"/>
  <c r="T36"/>
  <c r="U36" s="1"/>
  <c r="V36" s="1"/>
  <c r="W36" s="1"/>
  <c r="X36" s="1"/>
  <c r="Y36" s="1"/>
  <c r="Z36" s="1"/>
  <c r="AA36" s="1"/>
  <c r="AB36" s="1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Y36" s="1"/>
  <c r="AZ36" s="1"/>
  <c r="BA36" s="1"/>
  <c r="BB36" s="1"/>
  <c r="BC36" s="1"/>
  <c r="BD36" s="1"/>
  <c r="BE36" s="1"/>
  <c r="BF36" s="1"/>
  <c r="BG36" s="1"/>
  <c r="BH36" s="1"/>
  <c r="BI36" s="1"/>
  <c r="BJ36" s="1"/>
  <c r="BK36" s="1"/>
  <c r="BL36" s="1"/>
  <c r="BM36" s="1"/>
  <c r="BN36" s="1"/>
  <c r="BO36" s="1"/>
  <c r="BP36" s="1"/>
  <c r="BQ36" s="1"/>
  <c r="BR36" s="1"/>
  <c r="BS36" s="1"/>
  <c r="BT36" s="1"/>
  <c r="BU36" s="1"/>
  <c r="BV36" s="1"/>
  <c r="BW36" s="1"/>
  <c r="BX36" s="1"/>
  <c r="BY36" s="1"/>
  <c r="BZ36" s="1"/>
  <c r="CA36" s="1"/>
  <c r="CB36" s="1"/>
  <c r="CC36" s="1"/>
  <c r="CD36" s="1"/>
  <c r="CE36" s="1"/>
  <c r="CF36" s="1"/>
  <c r="CG36" s="1"/>
  <c r="CH36" s="1"/>
  <c r="CI36" s="1"/>
  <c r="CJ36" s="1"/>
  <c r="CK36" s="1"/>
  <c r="CL36" s="1"/>
  <c r="CM36" s="1"/>
  <c r="CN36" s="1"/>
  <c r="CO36" s="1"/>
  <c r="CP36" s="1"/>
  <c r="CQ36" s="1"/>
  <c r="CR36" s="1"/>
  <c r="CS36" s="1"/>
  <c r="CT36" s="1"/>
  <c r="CU36" s="1"/>
  <c r="CV36" s="1"/>
  <c r="CW36" s="1"/>
  <c r="CX36" s="1"/>
  <c r="CY36" s="1"/>
  <c r="CZ36" s="1"/>
  <c r="DA36" s="1"/>
  <c r="DB36" s="1"/>
  <c r="DC36" s="1"/>
  <c r="DD36" s="1"/>
  <c r="DE36" s="1"/>
  <c r="DF36" s="1"/>
  <c r="DG36" s="1"/>
  <c r="DH36" s="1"/>
  <c r="DI36" s="1"/>
  <c r="DJ36" s="1"/>
  <c r="DK36" s="1"/>
  <c r="DL36" s="1"/>
  <c r="DM36" s="1"/>
  <c r="DN36" s="1"/>
  <c r="DO36" s="1"/>
  <c r="DP36" s="1"/>
  <c r="DQ36" s="1"/>
  <c r="DR36" s="1"/>
  <c r="DS36" s="1"/>
  <c r="DT36" s="1"/>
  <c r="DU36" s="1"/>
  <c r="DV36" s="1"/>
  <c r="DW36" s="1"/>
  <c r="DX36" s="1"/>
  <c r="DY36" s="1"/>
  <c r="DZ36" s="1"/>
  <c r="EA36" s="1"/>
  <c r="EB36" s="1"/>
  <c r="EC36" s="1"/>
  <c r="ED36" s="1"/>
  <c r="EE36" s="1"/>
  <c r="EF36" s="1"/>
  <c r="EG36" s="1"/>
  <c r="EH36" s="1"/>
  <c r="EI36" s="1"/>
  <c r="EJ36" s="1"/>
  <c r="EK36" s="1"/>
  <c r="EL36" s="1"/>
  <c r="EM36" s="1"/>
  <c r="EN36" s="1"/>
  <c r="EO36" s="1"/>
  <c r="EP36" s="1"/>
  <c r="EQ36" s="1"/>
  <c r="ER36" s="1"/>
  <c r="ES36" s="1"/>
  <c r="ET36" s="1"/>
  <c r="EU36" s="1"/>
  <c r="EV36" s="1"/>
  <c r="EW36" s="1"/>
  <c r="EX36" s="1"/>
  <c r="EY36" s="1"/>
  <c r="EZ36" s="1"/>
  <c r="FA36" s="1"/>
  <c r="FB36" s="1"/>
  <c r="FC36" s="1"/>
  <c r="FD36" s="1"/>
  <c r="FE36" s="1"/>
  <c r="FF36" s="1"/>
  <c r="FG36" s="1"/>
  <c r="FH36" s="1"/>
  <c r="FI36" s="1"/>
  <c r="FJ36" s="1"/>
  <c r="FK36" s="1"/>
  <c r="FL36" s="1"/>
  <c r="FM36" s="1"/>
  <c r="FN36" s="1"/>
  <c r="FO36" s="1"/>
  <c r="FP36" s="1"/>
  <c r="FQ36" s="1"/>
  <c r="FR36" s="1"/>
  <c r="FS36" s="1"/>
  <c r="FT36" s="1"/>
  <c r="FU36" s="1"/>
  <c r="FV36" s="1"/>
  <c r="FW36" s="1"/>
  <c r="FX36" s="1"/>
  <c r="FY36" s="1"/>
  <c r="FZ36" s="1"/>
  <c r="GA36" s="1"/>
  <c r="GB36" s="1"/>
  <c r="GC36" s="1"/>
  <c r="GD36" s="1"/>
  <c r="GE36" s="1"/>
  <c r="GF36" s="1"/>
  <c r="GG36" s="1"/>
  <c r="GH36" s="1"/>
  <c r="GI36" s="1"/>
  <c r="GJ36" s="1"/>
  <c r="GK36" s="1"/>
  <c r="GL36" s="1"/>
  <c r="GM36" s="1"/>
  <c r="GN36" s="1"/>
  <c r="GO36" s="1"/>
  <c r="GP36" s="1"/>
  <c r="GQ36" s="1"/>
  <c r="GR36" s="1"/>
  <c r="GS36" s="1"/>
  <c r="GT36" s="1"/>
  <c r="GU36" s="1"/>
  <c r="GV36" s="1"/>
  <c r="GW36" s="1"/>
  <c r="GX36" s="1"/>
  <c r="GY36" s="1"/>
  <c r="GZ36" s="1"/>
  <c r="HA36" s="1"/>
  <c r="HB36" s="1"/>
  <c r="HC36" s="1"/>
  <c r="HD36" s="1"/>
  <c r="HE36" s="1"/>
  <c r="HF36" s="1"/>
  <c r="HG36" s="1"/>
  <c r="HH36" s="1"/>
  <c r="HI36" s="1"/>
  <c r="HJ36" s="1"/>
  <c r="HK36" s="1"/>
  <c r="T34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AM34" s="1"/>
  <c r="AN34" s="1"/>
  <c r="AO34" s="1"/>
  <c r="AP34" s="1"/>
  <c r="AQ34" s="1"/>
  <c r="AR34" s="1"/>
  <c r="AS34" s="1"/>
  <c r="AT34" s="1"/>
  <c r="AU34" s="1"/>
  <c r="AV34" s="1"/>
  <c r="AW34" s="1"/>
  <c r="AX34" s="1"/>
  <c r="AY34" s="1"/>
  <c r="AZ34" s="1"/>
  <c r="BA34" s="1"/>
  <c r="BB34" s="1"/>
  <c r="BC34" s="1"/>
  <c r="BD34" s="1"/>
  <c r="BE34" s="1"/>
  <c r="BF34" s="1"/>
  <c r="BG34" s="1"/>
  <c r="BH34" s="1"/>
  <c r="BI34" s="1"/>
  <c r="BJ34" s="1"/>
  <c r="BK34" s="1"/>
  <c r="BL34" s="1"/>
  <c r="BM34" s="1"/>
  <c r="BN34" s="1"/>
  <c r="BO34" s="1"/>
  <c r="BP34" s="1"/>
  <c r="BQ34" s="1"/>
  <c r="BR34" s="1"/>
  <c r="BS34" s="1"/>
  <c r="BT34" s="1"/>
  <c r="BU34" s="1"/>
  <c r="BV34" s="1"/>
  <c r="BW34" s="1"/>
  <c r="BX34" s="1"/>
  <c r="BY34" s="1"/>
  <c r="BZ34" s="1"/>
  <c r="CA34" s="1"/>
  <c r="CB34" s="1"/>
  <c r="CC34" s="1"/>
  <c r="CD34" s="1"/>
  <c r="CE34" s="1"/>
  <c r="CF34" s="1"/>
  <c r="CG34" s="1"/>
  <c r="CH34" s="1"/>
  <c r="CI34" s="1"/>
  <c r="CJ34" s="1"/>
  <c r="CK34" s="1"/>
  <c r="CL34" s="1"/>
  <c r="CM34" s="1"/>
  <c r="CN34" s="1"/>
  <c r="CO34" s="1"/>
  <c r="CP34" s="1"/>
  <c r="CQ34" s="1"/>
  <c r="CR34" s="1"/>
  <c r="CS34" s="1"/>
  <c r="CT34" s="1"/>
  <c r="CU34" s="1"/>
  <c r="CV34" s="1"/>
  <c r="CW34" s="1"/>
  <c r="CX34" s="1"/>
  <c r="CY34" s="1"/>
  <c r="CZ34" s="1"/>
  <c r="DA34" s="1"/>
  <c r="DB34" s="1"/>
  <c r="DC34" s="1"/>
  <c r="DD34" s="1"/>
  <c r="DE34" s="1"/>
  <c r="DF34" s="1"/>
  <c r="DG34" s="1"/>
  <c r="DH34" s="1"/>
  <c r="DI34" s="1"/>
  <c r="DJ34" s="1"/>
  <c r="DK34" s="1"/>
  <c r="DL34" s="1"/>
  <c r="DM34" s="1"/>
  <c r="DN34" s="1"/>
  <c r="DO34" s="1"/>
  <c r="DP34" s="1"/>
  <c r="DQ34" s="1"/>
  <c r="DR34" s="1"/>
  <c r="DS34" s="1"/>
  <c r="DT34" s="1"/>
  <c r="DU34" s="1"/>
  <c r="DV34" s="1"/>
  <c r="DW34" s="1"/>
  <c r="DX34" s="1"/>
  <c r="DY34" s="1"/>
  <c r="DZ34" s="1"/>
  <c r="EA34" s="1"/>
  <c r="EB34" s="1"/>
  <c r="EC34" s="1"/>
  <c r="ED34" s="1"/>
  <c r="EE34" s="1"/>
  <c r="EF34" s="1"/>
  <c r="EG34" s="1"/>
  <c r="EH34" s="1"/>
  <c r="EI34" s="1"/>
  <c r="EJ34" s="1"/>
  <c r="EK34" s="1"/>
  <c r="EL34" s="1"/>
  <c r="EM34" s="1"/>
  <c r="EN34" s="1"/>
  <c r="EO34" s="1"/>
  <c r="EP34" s="1"/>
  <c r="EQ34" s="1"/>
  <c r="ER34" s="1"/>
  <c r="ES34" s="1"/>
  <c r="ET34" s="1"/>
  <c r="EU34" s="1"/>
  <c r="EV34" s="1"/>
  <c r="EW34" s="1"/>
  <c r="EX34" s="1"/>
  <c r="EY34" s="1"/>
  <c r="EZ34" s="1"/>
  <c r="FA34" s="1"/>
  <c r="FB34" s="1"/>
  <c r="FC34" s="1"/>
  <c r="FD34" s="1"/>
  <c r="FE34" s="1"/>
  <c r="FF34" s="1"/>
  <c r="FG34" s="1"/>
  <c r="FH34" s="1"/>
  <c r="FI34" s="1"/>
  <c r="FJ34" s="1"/>
  <c r="FK34" s="1"/>
  <c r="FL34" s="1"/>
  <c r="FM34" s="1"/>
  <c r="FN34" s="1"/>
  <c r="FO34" s="1"/>
  <c r="FP34" s="1"/>
  <c r="FQ34" s="1"/>
  <c r="FR34" s="1"/>
  <c r="FS34" s="1"/>
  <c r="FT34" s="1"/>
  <c r="FU34" s="1"/>
  <c r="FV34" s="1"/>
  <c r="FW34" s="1"/>
  <c r="FX34" s="1"/>
  <c r="FY34" s="1"/>
  <c r="FZ34" s="1"/>
  <c r="GA34" s="1"/>
  <c r="GB34" s="1"/>
  <c r="GC34" s="1"/>
  <c r="GD34" s="1"/>
  <c r="GE34" s="1"/>
  <c r="GF34" s="1"/>
  <c r="GG34" s="1"/>
  <c r="GH34" s="1"/>
  <c r="GI34" s="1"/>
  <c r="GJ34" s="1"/>
  <c r="GK34" s="1"/>
  <c r="GL34" s="1"/>
  <c r="GM34" s="1"/>
  <c r="GN34" s="1"/>
  <c r="GO34" s="1"/>
  <c r="GP34" s="1"/>
  <c r="GQ34" s="1"/>
  <c r="GR34" s="1"/>
  <c r="GS34" s="1"/>
  <c r="GT34" s="1"/>
  <c r="GU34" s="1"/>
  <c r="GV34" s="1"/>
  <c r="GW34" s="1"/>
  <c r="GX34" s="1"/>
  <c r="GY34" s="1"/>
  <c r="GZ34" s="1"/>
  <c r="HA34" s="1"/>
  <c r="HB34" s="1"/>
  <c r="HC34" s="1"/>
  <c r="HD34" s="1"/>
  <c r="HE34" s="1"/>
  <c r="HF34" s="1"/>
  <c r="HG34" s="1"/>
  <c r="HH34" s="1"/>
  <c r="HI34" s="1"/>
  <c r="HJ34" s="1"/>
  <c r="HK34" s="1"/>
  <c r="T33"/>
  <c r="U33" s="1"/>
  <c r="V33" s="1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AJ33" s="1"/>
  <c r="AK33" s="1"/>
  <c r="AL33" s="1"/>
  <c r="AM33" s="1"/>
  <c r="AN33" s="1"/>
  <c r="AO33" s="1"/>
  <c r="AP33" s="1"/>
  <c r="AQ33" s="1"/>
  <c r="AR33" s="1"/>
  <c r="AS33" s="1"/>
  <c r="AT33" s="1"/>
  <c r="AU33" s="1"/>
  <c r="AV33" s="1"/>
  <c r="AW33" s="1"/>
  <c r="AX33" s="1"/>
  <c r="AY33" s="1"/>
  <c r="AZ33" s="1"/>
  <c r="BA33" s="1"/>
  <c r="BB33" s="1"/>
  <c r="BC33" s="1"/>
  <c r="BD33" s="1"/>
  <c r="BE33" s="1"/>
  <c r="BF33" s="1"/>
  <c r="BG33" s="1"/>
  <c r="BH33" s="1"/>
  <c r="BI33" s="1"/>
  <c r="BJ33" s="1"/>
  <c r="BK33" s="1"/>
  <c r="BL33" s="1"/>
  <c r="BM33" s="1"/>
  <c r="BN33" s="1"/>
  <c r="BO33" s="1"/>
  <c r="BP33" s="1"/>
  <c r="BQ33" s="1"/>
  <c r="BR33" s="1"/>
  <c r="BS33" s="1"/>
  <c r="BT33" s="1"/>
  <c r="BU33" s="1"/>
  <c r="BV33" s="1"/>
  <c r="BW33" s="1"/>
  <c r="BX33" s="1"/>
  <c r="BY33" s="1"/>
  <c r="BZ33" s="1"/>
  <c r="CA33" s="1"/>
  <c r="CB33" s="1"/>
  <c r="CC33" s="1"/>
  <c r="CD33" s="1"/>
  <c r="CE33" s="1"/>
  <c r="CF33" s="1"/>
  <c r="CG33" s="1"/>
  <c r="CH33" s="1"/>
  <c r="CI33" s="1"/>
  <c r="CJ33" s="1"/>
  <c r="CK33" s="1"/>
  <c r="CL33" s="1"/>
  <c r="CM33" s="1"/>
  <c r="CN33" s="1"/>
  <c r="CO33" s="1"/>
  <c r="CP33" s="1"/>
  <c r="CQ33" s="1"/>
  <c r="CR33" s="1"/>
  <c r="CS33" s="1"/>
  <c r="CT33" s="1"/>
  <c r="CU33" s="1"/>
  <c r="CV33" s="1"/>
  <c r="CW33" s="1"/>
  <c r="CX33" s="1"/>
  <c r="CY33" s="1"/>
  <c r="CZ33" s="1"/>
  <c r="DA33" s="1"/>
  <c r="DB33" s="1"/>
  <c r="DC33" s="1"/>
  <c r="DD33" s="1"/>
  <c r="DE33" s="1"/>
  <c r="DF33" s="1"/>
  <c r="DG33" s="1"/>
  <c r="DH33" s="1"/>
  <c r="DI33" s="1"/>
  <c r="DJ33" s="1"/>
  <c r="DK33" s="1"/>
  <c r="DL33" s="1"/>
  <c r="DM33" s="1"/>
  <c r="DN33" s="1"/>
  <c r="DO33" s="1"/>
  <c r="DP33" s="1"/>
  <c r="DQ33" s="1"/>
  <c r="DR33" s="1"/>
  <c r="DS33" s="1"/>
  <c r="DT33" s="1"/>
  <c r="DU33" s="1"/>
  <c r="DV33" s="1"/>
  <c r="DW33" s="1"/>
  <c r="DX33" s="1"/>
  <c r="DY33" s="1"/>
  <c r="DZ33" s="1"/>
  <c r="EA33" s="1"/>
  <c r="EB33" s="1"/>
  <c r="EC33" s="1"/>
  <c r="ED33" s="1"/>
  <c r="EE33" s="1"/>
  <c r="EF33" s="1"/>
  <c r="EG33" s="1"/>
  <c r="EH33" s="1"/>
  <c r="EI33" s="1"/>
  <c r="EJ33" s="1"/>
  <c r="EK33" s="1"/>
  <c r="EL33" s="1"/>
  <c r="EM33" s="1"/>
  <c r="EN33" s="1"/>
  <c r="EO33" s="1"/>
  <c r="EP33" s="1"/>
  <c r="EQ33" s="1"/>
  <c r="ER33" s="1"/>
  <c r="ES33" s="1"/>
  <c r="ET33" s="1"/>
  <c r="EU33" s="1"/>
  <c r="EV33" s="1"/>
  <c r="EW33" s="1"/>
  <c r="EX33" s="1"/>
  <c r="EY33" s="1"/>
  <c r="EZ33" s="1"/>
  <c r="FA33" s="1"/>
  <c r="FB33" s="1"/>
  <c r="FC33" s="1"/>
  <c r="FD33" s="1"/>
  <c r="FE33" s="1"/>
  <c r="FF33" s="1"/>
  <c r="FG33" s="1"/>
  <c r="FH33" s="1"/>
  <c r="FI33" s="1"/>
  <c r="FJ33" s="1"/>
  <c r="FK33" s="1"/>
  <c r="FL33" s="1"/>
  <c r="FM33" s="1"/>
  <c r="FN33" s="1"/>
  <c r="FO33" s="1"/>
  <c r="FP33" s="1"/>
  <c r="FQ33" s="1"/>
  <c r="FR33" s="1"/>
  <c r="FS33" s="1"/>
  <c r="FT33" s="1"/>
  <c r="FU33" s="1"/>
  <c r="FV33" s="1"/>
  <c r="FW33" s="1"/>
  <c r="FX33" s="1"/>
  <c r="FY33" s="1"/>
  <c r="FZ33" s="1"/>
  <c r="GA33" s="1"/>
  <c r="GB33" s="1"/>
  <c r="GC33" s="1"/>
  <c r="GD33" s="1"/>
  <c r="GE33" s="1"/>
  <c r="GF33" s="1"/>
  <c r="GG33" s="1"/>
  <c r="GH33" s="1"/>
  <c r="GI33" s="1"/>
  <c r="GJ33" s="1"/>
  <c r="GK33" s="1"/>
  <c r="GL33" s="1"/>
  <c r="GM33" s="1"/>
  <c r="GN33" s="1"/>
  <c r="GO33" s="1"/>
  <c r="GP33" s="1"/>
  <c r="GQ33" s="1"/>
  <c r="GR33" s="1"/>
  <c r="GS33" s="1"/>
  <c r="GT33" s="1"/>
  <c r="GU33" s="1"/>
  <c r="GV33" s="1"/>
  <c r="GW33" s="1"/>
  <c r="GX33" s="1"/>
  <c r="GY33" s="1"/>
  <c r="GZ33" s="1"/>
  <c r="HA33" s="1"/>
  <c r="HB33" s="1"/>
  <c r="HC33" s="1"/>
  <c r="HD33" s="1"/>
  <c r="HE33" s="1"/>
  <c r="HF33" s="1"/>
  <c r="HG33" s="1"/>
  <c r="HH33" s="1"/>
  <c r="HI33" s="1"/>
  <c r="HJ33" s="1"/>
  <c r="HK33" s="1"/>
  <c r="T35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AM35" s="1"/>
  <c r="AN35" s="1"/>
  <c r="AO35" s="1"/>
  <c r="AP35" s="1"/>
  <c r="AQ35" s="1"/>
  <c r="AR35" s="1"/>
  <c r="AS35" s="1"/>
  <c r="AT35" s="1"/>
  <c r="AU35" s="1"/>
  <c r="AV35" s="1"/>
  <c r="AW35" s="1"/>
  <c r="AX35" s="1"/>
  <c r="AY35" s="1"/>
  <c r="AZ35" s="1"/>
  <c r="BA35" s="1"/>
  <c r="BB35" s="1"/>
  <c r="BC35" s="1"/>
  <c r="BD35" s="1"/>
  <c r="BE35" s="1"/>
  <c r="BF35" s="1"/>
  <c r="BG35" s="1"/>
  <c r="BH35" s="1"/>
  <c r="BI35" s="1"/>
  <c r="BJ35" s="1"/>
  <c r="BK35" s="1"/>
  <c r="BL35" s="1"/>
  <c r="BM35" s="1"/>
  <c r="BN35" s="1"/>
  <c r="BO35" s="1"/>
  <c r="BP35" s="1"/>
  <c r="BQ35" s="1"/>
  <c r="BR35" s="1"/>
  <c r="BS35" s="1"/>
  <c r="BT35" s="1"/>
  <c r="BU35" s="1"/>
  <c r="BV35" s="1"/>
  <c r="BW35" s="1"/>
  <c r="BX35" s="1"/>
  <c r="BY35" s="1"/>
  <c r="BZ35" s="1"/>
  <c r="CA35" s="1"/>
  <c r="CB35" s="1"/>
  <c r="CC35" s="1"/>
  <c r="CD35" s="1"/>
  <c r="CE35" s="1"/>
  <c r="CF35" s="1"/>
  <c r="CG35" s="1"/>
  <c r="CH35" s="1"/>
  <c r="CI35" s="1"/>
  <c r="CJ35" s="1"/>
  <c r="CK35" s="1"/>
  <c r="CL35" s="1"/>
  <c r="CM35" s="1"/>
  <c r="CN35" s="1"/>
  <c r="CO35" s="1"/>
  <c r="CP35" s="1"/>
  <c r="CQ35" s="1"/>
  <c r="CR35" s="1"/>
  <c r="CS35" s="1"/>
  <c r="CT35" s="1"/>
  <c r="CU35" s="1"/>
  <c r="CV35" s="1"/>
  <c r="CW35" s="1"/>
  <c r="CX35" s="1"/>
  <c r="CY35" s="1"/>
  <c r="CZ35" s="1"/>
  <c r="DA35" s="1"/>
  <c r="DB35" s="1"/>
  <c r="DC35" s="1"/>
  <c r="DD35" s="1"/>
  <c r="DE35" s="1"/>
  <c r="DF35" s="1"/>
  <c r="DG35" s="1"/>
  <c r="DH35" s="1"/>
  <c r="DI35" s="1"/>
  <c r="DJ35" s="1"/>
  <c r="DK35" s="1"/>
  <c r="DL35" s="1"/>
  <c r="DM35" s="1"/>
  <c r="DN35" s="1"/>
  <c r="DO35" s="1"/>
  <c r="DP35" s="1"/>
  <c r="DQ35" s="1"/>
  <c r="DR35" s="1"/>
  <c r="DS35" s="1"/>
  <c r="DT35" s="1"/>
  <c r="DU35" s="1"/>
  <c r="DV35" s="1"/>
  <c r="DW35" s="1"/>
  <c r="DX35" s="1"/>
  <c r="DY35" s="1"/>
  <c r="DZ35" s="1"/>
  <c r="EA35" s="1"/>
  <c r="EB35" s="1"/>
  <c r="EC35" s="1"/>
  <c r="ED35" s="1"/>
  <c r="EE35" s="1"/>
  <c r="EF35" s="1"/>
  <c r="EG35" s="1"/>
  <c r="EH35" s="1"/>
  <c r="EI35" s="1"/>
  <c r="EJ35" s="1"/>
  <c r="EK35" s="1"/>
  <c r="EL35" s="1"/>
  <c r="EM35" s="1"/>
  <c r="EN35" s="1"/>
  <c r="EO35" s="1"/>
  <c r="EP35" s="1"/>
  <c r="EQ35" s="1"/>
  <c r="ER35" s="1"/>
  <c r="ES35" s="1"/>
  <c r="ET35" s="1"/>
  <c r="EU35" s="1"/>
  <c r="EV35" s="1"/>
  <c r="EW35" s="1"/>
  <c r="EX35" s="1"/>
  <c r="EY35" s="1"/>
  <c r="EZ35" s="1"/>
  <c r="FA35" s="1"/>
  <c r="FB35" s="1"/>
  <c r="FC35" s="1"/>
  <c r="FD35" s="1"/>
  <c r="FE35" s="1"/>
  <c r="FF35" s="1"/>
  <c r="FG35" s="1"/>
  <c r="FH35" s="1"/>
  <c r="FI35" s="1"/>
  <c r="FJ35" s="1"/>
  <c r="FK35" s="1"/>
  <c r="FL35" s="1"/>
  <c r="FM35" s="1"/>
  <c r="FN35" s="1"/>
  <c r="FO35" s="1"/>
  <c r="FP35" s="1"/>
  <c r="FQ35" s="1"/>
  <c r="FR35" s="1"/>
  <c r="FS35" s="1"/>
  <c r="FT35" s="1"/>
  <c r="FU35" s="1"/>
  <c r="FV35" s="1"/>
  <c r="FW35" s="1"/>
  <c r="FX35" s="1"/>
  <c r="FY35" s="1"/>
  <c r="FZ35" s="1"/>
  <c r="GA35" s="1"/>
  <c r="GB35" s="1"/>
  <c r="GC35" s="1"/>
  <c r="GD35" s="1"/>
  <c r="GE35" s="1"/>
  <c r="GF35" s="1"/>
  <c r="GG35" s="1"/>
  <c r="GH35" s="1"/>
  <c r="GI35" s="1"/>
  <c r="GJ35" s="1"/>
  <c r="GK35" s="1"/>
  <c r="GL35" s="1"/>
  <c r="GM35" s="1"/>
  <c r="GN35" s="1"/>
  <c r="GO35" s="1"/>
  <c r="GP35" s="1"/>
  <c r="GQ35" s="1"/>
  <c r="GR35" s="1"/>
  <c r="GS35" s="1"/>
  <c r="GT35" s="1"/>
  <c r="GU35" s="1"/>
  <c r="GV35" s="1"/>
  <c r="GW35" s="1"/>
  <c r="GX35" s="1"/>
  <c r="GY35" s="1"/>
  <c r="GZ35" s="1"/>
  <c r="HA35" s="1"/>
  <c r="HB35" s="1"/>
  <c r="HC35" s="1"/>
  <c r="HD35" s="1"/>
  <c r="HE35" s="1"/>
  <c r="HF35" s="1"/>
  <c r="HG35" s="1"/>
  <c r="HH35" s="1"/>
  <c r="HI35" s="1"/>
  <c r="HJ35" s="1"/>
  <c r="HK35" s="1"/>
  <c r="Y37"/>
  <c r="Z37" s="1"/>
  <c r="AA37" s="1"/>
  <c r="AB37" s="1"/>
  <c r="AC37" s="1"/>
  <c r="AD37" s="1"/>
  <c r="AE37" s="1"/>
  <c r="AF37" s="1"/>
  <c r="AG37" s="1"/>
  <c r="AH37" s="1"/>
  <c r="AI37" s="1"/>
  <c r="AJ37" s="1"/>
  <c r="AK37" s="1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Y37" s="1"/>
  <c r="AZ37" s="1"/>
  <c r="BA37" s="1"/>
  <c r="BB37" s="1"/>
  <c r="BC37" s="1"/>
  <c r="BD37" s="1"/>
  <c r="BE37" s="1"/>
  <c r="BF37" s="1"/>
  <c r="BG37" s="1"/>
  <c r="BH37" s="1"/>
  <c r="BI37" s="1"/>
  <c r="BJ37" s="1"/>
  <c r="BK37" s="1"/>
  <c r="BL37" s="1"/>
  <c r="BM37" s="1"/>
  <c r="BN37" s="1"/>
  <c r="BO37" s="1"/>
  <c r="BP37" s="1"/>
  <c r="BQ37" s="1"/>
  <c r="BR37" s="1"/>
  <c r="BS37" s="1"/>
  <c r="BT37" s="1"/>
  <c r="BU37" s="1"/>
  <c r="BV37" s="1"/>
  <c r="BW37" s="1"/>
  <c r="BX37" s="1"/>
  <c r="BY37" s="1"/>
  <c r="BZ37" s="1"/>
  <c r="CA37" s="1"/>
  <c r="CB37" s="1"/>
  <c r="CC37" s="1"/>
  <c r="CD37" s="1"/>
  <c r="CE37" s="1"/>
  <c r="CF37" s="1"/>
  <c r="CG37" s="1"/>
  <c r="CH37" s="1"/>
  <c r="CI37" s="1"/>
  <c r="CJ37" s="1"/>
  <c r="CK37" s="1"/>
  <c r="CL37" s="1"/>
  <c r="CM37" s="1"/>
  <c r="CN37" s="1"/>
  <c r="CO37" s="1"/>
  <c r="CP37" s="1"/>
  <c r="CQ37" s="1"/>
  <c r="CR37" s="1"/>
  <c r="CS37" s="1"/>
  <c r="CT37" s="1"/>
  <c r="CU37" s="1"/>
  <c r="CV37" s="1"/>
  <c r="CW37" s="1"/>
  <c r="CX37" s="1"/>
  <c r="CY37" s="1"/>
  <c r="CZ37" s="1"/>
  <c r="DA37" s="1"/>
  <c r="DB37" s="1"/>
  <c r="DC37" s="1"/>
  <c r="DD37" s="1"/>
  <c r="DE37" s="1"/>
  <c r="DF37" s="1"/>
  <c r="DG37" s="1"/>
  <c r="DH37" s="1"/>
  <c r="DI37" s="1"/>
  <c r="DJ37" s="1"/>
  <c r="DK37" s="1"/>
  <c r="DL37" s="1"/>
  <c r="DM37" s="1"/>
  <c r="DN37" s="1"/>
  <c r="DO37" s="1"/>
  <c r="DP37" s="1"/>
  <c r="DQ37" s="1"/>
  <c r="DR37" s="1"/>
  <c r="DS37" s="1"/>
  <c r="DT37" s="1"/>
  <c r="DU37" s="1"/>
  <c r="DV37" s="1"/>
  <c r="DW37" s="1"/>
  <c r="DX37" s="1"/>
  <c r="DY37" s="1"/>
  <c r="DZ37" s="1"/>
  <c r="EA37" s="1"/>
  <c r="EB37" s="1"/>
  <c r="EC37" s="1"/>
  <c r="ED37" s="1"/>
  <c r="EE37" s="1"/>
  <c r="EF37" s="1"/>
  <c r="EG37" s="1"/>
  <c r="EH37" s="1"/>
  <c r="EI37" s="1"/>
  <c r="EJ37" s="1"/>
  <c r="EK37" s="1"/>
  <c r="EL37" s="1"/>
  <c r="EM37" s="1"/>
  <c r="EN37" s="1"/>
  <c r="EO37" s="1"/>
  <c r="EP37" s="1"/>
  <c r="EQ37" s="1"/>
  <c r="ER37" s="1"/>
  <c r="ES37" s="1"/>
  <c r="ET37" s="1"/>
  <c r="EU37" s="1"/>
  <c r="EV37" s="1"/>
  <c r="EW37" s="1"/>
  <c r="EX37" s="1"/>
  <c r="EY37" s="1"/>
  <c r="EZ37" s="1"/>
  <c r="FA37" s="1"/>
  <c r="FB37" s="1"/>
  <c r="FC37" s="1"/>
  <c r="FD37" s="1"/>
  <c r="FE37" s="1"/>
  <c r="FF37" s="1"/>
  <c r="FG37" s="1"/>
  <c r="FH37" s="1"/>
  <c r="FI37" s="1"/>
  <c r="FJ37" s="1"/>
  <c r="FK37" s="1"/>
  <c r="FL37" s="1"/>
  <c r="FM37" s="1"/>
  <c r="FN37" s="1"/>
  <c r="FO37" s="1"/>
  <c r="FP37" s="1"/>
  <c r="FQ37" s="1"/>
  <c r="FR37" s="1"/>
  <c r="FS37" s="1"/>
  <c r="FT37" s="1"/>
  <c r="FU37" s="1"/>
  <c r="FV37" s="1"/>
  <c r="FW37" s="1"/>
  <c r="FX37" s="1"/>
  <c r="FY37" s="1"/>
  <c r="FZ37" s="1"/>
  <c r="GA37" s="1"/>
  <c r="GB37" s="1"/>
  <c r="GC37" s="1"/>
  <c r="GD37" s="1"/>
  <c r="GE37" s="1"/>
  <c r="GF37" s="1"/>
  <c r="GG37" s="1"/>
  <c r="GH37" s="1"/>
  <c r="GI37" s="1"/>
  <c r="GJ37" s="1"/>
  <c r="GK37" s="1"/>
  <c r="GL37" s="1"/>
  <c r="GM37" s="1"/>
  <c r="GN37" s="1"/>
  <c r="GO37" s="1"/>
  <c r="GP37" s="1"/>
  <c r="GQ37" s="1"/>
  <c r="GR37" s="1"/>
  <c r="GS37" s="1"/>
  <c r="GT37" s="1"/>
  <c r="GU37" s="1"/>
  <c r="GV37" s="1"/>
  <c r="GW37" s="1"/>
  <c r="GX37" s="1"/>
  <c r="GY37" s="1"/>
  <c r="GZ37" s="1"/>
  <c r="HA37" s="1"/>
  <c r="HB37" s="1"/>
  <c r="HC37" s="1"/>
  <c r="HD37" s="1"/>
  <c r="HE37" s="1"/>
  <c r="HF37" s="1"/>
  <c r="HG37" s="1"/>
  <c r="HH37" s="1"/>
  <c r="HI37" s="1"/>
  <c r="HJ37" s="1"/>
  <c r="HK37" s="1"/>
  <c r="S12"/>
  <c r="AA30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P30" s="1"/>
  <c r="AQ30" s="1"/>
  <c r="AR30" s="1"/>
  <c r="AS30" s="1"/>
  <c r="AT30" s="1"/>
  <c r="AU30" s="1"/>
  <c r="AV30" s="1"/>
  <c r="AW30" s="1"/>
  <c r="AX30" s="1"/>
  <c r="AY30" s="1"/>
  <c r="AZ30" s="1"/>
  <c r="BA30" s="1"/>
  <c r="BB30" s="1"/>
  <c r="BC30" s="1"/>
  <c r="BD30" s="1"/>
  <c r="BE30" s="1"/>
  <c r="BF30" s="1"/>
  <c r="BG30" s="1"/>
  <c r="BH30" s="1"/>
  <c r="BI30" s="1"/>
  <c r="BJ30" s="1"/>
  <c r="BK30" s="1"/>
  <c r="BL30" s="1"/>
  <c r="BM30" s="1"/>
  <c r="BN30" s="1"/>
  <c r="BO30" s="1"/>
  <c r="BP30" s="1"/>
  <c r="BQ30" s="1"/>
  <c r="BR30" s="1"/>
  <c r="BS30" s="1"/>
  <c r="BT30" s="1"/>
  <c r="BU30" s="1"/>
  <c r="BV30" s="1"/>
  <c r="BW30" s="1"/>
  <c r="BX30" s="1"/>
  <c r="BY30" s="1"/>
  <c r="BZ30" s="1"/>
  <c r="CA30" s="1"/>
  <c r="CB30" s="1"/>
  <c r="CC30" s="1"/>
  <c r="CD30" s="1"/>
  <c r="CE30" s="1"/>
  <c r="CF30" s="1"/>
  <c r="CG30" s="1"/>
  <c r="CH30" s="1"/>
  <c r="CI30" s="1"/>
  <c r="CJ30" s="1"/>
  <c r="CK30" s="1"/>
  <c r="CL30" s="1"/>
  <c r="CM30" s="1"/>
  <c r="CN30" s="1"/>
  <c r="CO30" s="1"/>
  <c r="CP30" s="1"/>
  <c r="CQ30" s="1"/>
  <c r="CR30" s="1"/>
  <c r="CS30" s="1"/>
  <c r="CT30" s="1"/>
  <c r="CU30" s="1"/>
  <c r="CV30" s="1"/>
  <c r="CW30" s="1"/>
  <c r="CX30" s="1"/>
  <c r="CY30" s="1"/>
  <c r="CZ30" s="1"/>
  <c r="DA30" s="1"/>
  <c r="DB30" s="1"/>
  <c r="DC30" s="1"/>
  <c r="DD30" s="1"/>
  <c r="DE30" s="1"/>
  <c r="DF30" s="1"/>
  <c r="DG30" s="1"/>
  <c r="DH30" s="1"/>
  <c r="DI30" s="1"/>
  <c r="DJ30" s="1"/>
  <c r="DK30" s="1"/>
  <c r="DL30" s="1"/>
  <c r="DM30" s="1"/>
  <c r="DN30" s="1"/>
  <c r="DO30" s="1"/>
  <c r="DP30" s="1"/>
  <c r="DQ30" s="1"/>
  <c r="DR30" s="1"/>
  <c r="DS30" s="1"/>
  <c r="DT30" s="1"/>
  <c r="DU30" s="1"/>
  <c r="DV30" s="1"/>
  <c r="DW30" s="1"/>
  <c r="DX30" s="1"/>
  <c r="DY30" s="1"/>
  <c r="DZ30" s="1"/>
  <c r="EA30" s="1"/>
  <c r="EB30" s="1"/>
  <c r="EC30" s="1"/>
  <c r="ED30" s="1"/>
  <c r="EE30" s="1"/>
  <c r="EF30" s="1"/>
  <c r="EG30" s="1"/>
  <c r="EH30" s="1"/>
  <c r="EI30" s="1"/>
  <c r="EJ30" s="1"/>
  <c r="EK30" s="1"/>
  <c r="EL30" s="1"/>
  <c r="EM30" s="1"/>
  <c r="EN30" s="1"/>
  <c r="EO30" s="1"/>
  <c r="EP30" s="1"/>
  <c r="EQ30" s="1"/>
  <c r="ER30" s="1"/>
  <c r="ES30" s="1"/>
  <c r="ET30" s="1"/>
  <c r="EU30" s="1"/>
  <c r="EV30" s="1"/>
  <c r="EW30" s="1"/>
  <c r="EX30" s="1"/>
  <c r="EY30" s="1"/>
  <c r="EZ30" s="1"/>
  <c r="FA30" s="1"/>
  <c r="FB30" s="1"/>
  <c r="FC30" s="1"/>
  <c r="FD30" s="1"/>
  <c r="FE30" s="1"/>
  <c r="FF30" s="1"/>
  <c r="FG30" s="1"/>
  <c r="FH30" s="1"/>
  <c r="FI30" s="1"/>
  <c r="FJ30" s="1"/>
  <c r="FK30" s="1"/>
  <c r="FL30" s="1"/>
  <c r="FM30" s="1"/>
  <c r="FN30" s="1"/>
  <c r="FO30" s="1"/>
  <c r="FP30" s="1"/>
  <c r="FQ30" s="1"/>
  <c r="FR30" s="1"/>
  <c r="FS30" s="1"/>
  <c r="FT30" s="1"/>
  <c r="FU30" s="1"/>
  <c r="FV30" s="1"/>
  <c r="FW30" s="1"/>
  <c r="FX30" s="1"/>
  <c r="FY30" s="1"/>
  <c r="FZ30" s="1"/>
  <c r="GA30" s="1"/>
  <c r="GB30" s="1"/>
  <c r="GC30" s="1"/>
  <c r="GD30" s="1"/>
  <c r="GE30" s="1"/>
  <c r="GF30" s="1"/>
  <c r="GG30" s="1"/>
  <c r="GH30" s="1"/>
  <c r="GI30" s="1"/>
  <c r="GJ30" s="1"/>
  <c r="GK30" s="1"/>
  <c r="GL30" s="1"/>
  <c r="GM30" s="1"/>
  <c r="GN30" s="1"/>
  <c r="GO30" s="1"/>
  <c r="GP30" s="1"/>
  <c r="GQ30" s="1"/>
  <c r="GR30" s="1"/>
  <c r="GS30" s="1"/>
  <c r="GT30" s="1"/>
  <c r="GU30" s="1"/>
  <c r="GV30" s="1"/>
  <c r="GW30" s="1"/>
  <c r="GX30" s="1"/>
  <c r="GY30" s="1"/>
  <c r="GZ30" s="1"/>
  <c r="HA30" s="1"/>
  <c r="HB30" s="1"/>
  <c r="HC30" s="1"/>
  <c r="HD30" s="1"/>
  <c r="HE30" s="1"/>
  <c r="HF30" s="1"/>
  <c r="HG30" s="1"/>
  <c r="HH30" s="1"/>
  <c r="HI30" s="1"/>
  <c r="HJ30" s="1"/>
  <c r="HK30" s="1"/>
  <c r="E39"/>
  <c r="T21"/>
  <c r="T22"/>
  <c r="T23"/>
  <c r="T24"/>
  <c r="T25"/>
  <c r="T26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BC26" s="1"/>
  <c r="BD26" s="1"/>
  <c r="BE26" s="1"/>
  <c r="BF26" s="1"/>
  <c r="BG26" s="1"/>
  <c r="BH26" s="1"/>
  <c r="BI26" s="1"/>
  <c r="BJ26" s="1"/>
  <c r="BK26" s="1"/>
  <c r="BL26" s="1"/>
  <c r="BM26" s="1"/>
  <c r="BN26" s="1"/>
  <c r="BO26" s="1"/>
  <c r="BP26" s="1"/>
  <c r="BQ26" s="1"/>
  <c r="BR26" s="1"/>
  <c r="BS26" s="1"/>
  <c r="BT26" s="1"/>
  <c r="BU26" s="1"/>
  <c r="BV26" s="1"/>
  <c r="BW26" s="1"/>
  <c r="BX26" s="1"/>
  <c r="BY26" s="1"/>
  <c r="BZ26" s="1"/>
  <c r="CA26" s="1"/>
  <c r="CB26" s="1"/>
  <c r="CC26" s="1"/>
  <c r="CD26" s="1"/>
  <c r="CE26" s="1"/>
  <c r="CF26" s="1"/>
  <c r="CG26" s="1"/>
  <c r="CH26" s="1"/>
  <c r="CI26" s="1"/>
  <c r="CJ26" s="1"/>
  <c r="CK26" s="1"/>
  <c r="CL26" s="1"/>
  <c r="CM26" s="1"/>
  <c r="CN26" s="1"/>
  <c r="CO26" s="1"/>
  <c r="CP26" s="1"/>
  <c r="CQ26" s="1"/>
  <c r="CR26" s="1"/>
  <c r="CS26" s="1"/>
  <c r="CT26" s="1"/>
  <c r="CU26" s="1"/>
  <c r="CV26" s="1"/>
  <c r="CW26" s="1"/>
  <c r="CX26" s="1"/>
  <c r="CY26" s="1"/>
  <c r="CZ26" s="1"/>
  <c r="DA26" s="1"/>
  <c r="DB26" s="1"/>
  <c r="DC26" s="1"/>
  <c r="DD26" s="1"/>
  <c r="DE26" s="1"/>
  <c r="DF26" s="1"/>
  <c r="DG26" s="1"/>
  <c r="DH26" s="1"/>
  <c r="DI26" s="1"/>
  <c r="DJ26" s="1"/>
  <c r="DK26" s="1"/>
  <c r="DL26" s="1"/>
  <c r="DM26" s="1"/>
  <c r="DN26" s="1"/>
  <c r="DO26" s="1"/>
  <c r="DP26" s="1"/>
  <c r="DQ26" s="1"/>
  <c r="DR26" s="1"/>
  <c r="DS26" s="1"/>
  <c r="DT26" s="1"/>
  <c r="DU26" s="1"/>
  <c r="DV26" s="1"/>
  <c r="DW26" s="1"/>
  <c r="DX26" s="1"/>
  <c r="DY26" s="1"/>
  <c r="DZ26" s="1"/>
  <c r="EA26" s="1"/>
  <c r="EB26" s="1"/>
  <c r="EC26" s="1"/>
  <c r="ED26" s="1"/>
  <c r="EE26" s="1"/>
  <c r="EF26" s="1"/>
  <c r="EG26" s="1"/>
  <c r="EH26" s="1"/>
  <c r="EI26" s="1"/>
  <c r="EJ26" s="1"/>
  <c r="EK26" s="1"/>
  <c r="EL26" s="1"/>
  <c r="EM26" s="1"/>
  <c r="EN26" s="1"/>
  <c r="EO26" s="1"/>
  <c r="EP26" s="1"/>
  <c r="EQ26" s="1"/>
  <c r="ER26" s="1"/>
  <c r="ES26" s="1"/>
  <c r="ET26" s="1"/>
  <c r="EU26" s="1"/>
  <c r="EV26" s="1"/>
  <c r="EW26" s="1"/>
  <c r="EX26" s="1"/>
  <c r="EY26" s="1"/>
  <c r="EZ26" s="1"/>
  <c r="FA26" s="1"/>
  <c r="FB26" s="1"/>
  <c r="FC26" s="1"/>
  <c r="FD26" s="1"/>
  <c r="FE26" s="1"/>
  <c r="FF26" s="1"/>
  <c r="FG26" s="1"/>
  <c r="FH26" s="1"/>
  <c r="FI26" s="1"/>
  <c r="FJ26" s="1"/>
  <c r="FK26" s="1"/>
  <c r="FL26" s="1"/>
  <c r="FM26" s="1"/>
  <c r="FN26" s="1"/>
  <c r="FO26" s="1"/>
  <c r="FP26" s="1"/>
  <c r="FQ26" s="1"/>
  <c r="FR26" s="1"/>
  <c r="FS26" s="1"/>
  <c r="FT26" s="1"/>
  <c r="FU26" s="1"/>
  <c r="FV26" s="1"/>
  <c r="FW26" s="1"/>
  <c r="FX26" s="1"/>
  <c r="FY26" s="1"/>
  <c r="FZ26" s="1"/>
  <c r="GA26" s="1"/>
  <c r="GB26" s="1"/>
  <c r="GC26" s="1"/>
  <c r="GD26" s="1"/>
  <c r="GE26" s="1"/>
  <c r="GF26" s="1"/>
  <c r="GG26" s="1"/>
  <c r="GH26" s="1"/>
  <c r="GI26" s="1"/>
  <c r="GJ26" s="1"/>
  <c r="GK26" s="1"/>
  <c r="GL26" s="1"/>
  <c r="GM26" s="1"/>
  <c r="GN26" s="1"/>
  <c r="GO26" s="1"/>
  <c r="GP26" s="1"/>
  <c r="GQ26" s="1"/>
  <c r="GR26" s="1"/>
  <c r="GS26" s="1"/>
  <c r="GT26" s="1"/>
  <c r="GU26" s="1"/>
  <c r="GV26" s="1"/>
  <c r="GW26" s="1"/>
  <c r="GX26" s="1"/>
  <c r="GY26" s="1"/>
  <c r="GZ26" s="1"/>
  <c r="HA26" s="1"/>
  <c r="HB26" s="1"/>
  <c r="HC26" s="1"/>
  <c r="HD26" s="1"/>
  <c r="HE26" s="1"/>
  <c r="HF26" s="1"/>
  <c r="HG26" s="1"/>
  <c r="HH26" s="1"/>
  <c r="HI26" s="1"/>
  <c r="HJ26" s="1"/>
  <c r="HK26" s="1"/>
  <c r="T27"/>
  <c r="U27" s="1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AQ27" s="1"/>
  <c r="AR27" s="1"/>
  <c r="AS27" s="1"/>
  <c r="AT27" s="1"/>
  <c r="AU27" s="1"/>
  <c r="AV27" s="1"/>
  <c r="AW27" s="1"/>
  <c r="AX27" s="1"/>
  <c r="AY27" s="1"/>
  <c r="AZ27" s="1"/>
  <c r="BA27" s="1"/>
  <c r="BB27" s="1"/>
  <c r="BC27" s="1"/>
  <c r="BD27" s="1"/>
  <c r="BE27" s="1"/>
  <c r="BF27" s="1"/>
  <c r="BG27" s="1"/>
  <c r="BH27" s="1"/>
  <c r="BI27" s="1"/>
  <c r="BJ27" s="1"/>
  <c r="BK27" s="1"/>
  <c r="BL27" s="1"/>
  <c r="BM27" s="1"/>
  <c r="BN27" s="1"/>
  <c r="BO27" s="1"/>
  <c r="BP27" s="1"/>
  <c r="BQ27" s="1"/>
  <c r="BR27" s="1"/>
  <c r="BS27" s="1"/>
  <c r="BT27" s="1"/>
  <c r="BU27" s="1"/>
  <c r="BV27" s="1"/>
  <c r="BW27" s="1"/>
  <c r="BX27" s="1"/>
  <c r="BY27" s="1"/>
  <c r="BZ27" s="1"/>
  <c r="CA27" s="1"/>
  <c r="CB27" s="1"/>
  <c r="CC27" s="1"/>
  <c r="CD27" s="1"/>
  <c r="CE27" s="1"/>
  <c r="CF27" s="1"/>
  <c r="CG27" s="1"/>
  <c r="CH27" s="1"/>
  <c r="CI27" s="1"/>
  <c r="CJ27" s="1"/>
  <c r="CK27" s="1"/>
  <c r="CL27" s="1"/>
  <c r="CM27" s="1"/>
  <c r="CN27" s="1"/>
  <c r="CO27" s="1"/>
  <c r="CP27" s="1"/>
  <c r="CQ27" s="1"/>
  <c r="CR27" s="1"/>
  <c r="CS27" s="1"/>
  <c r="CT27" s="1"/>
  <c r="CU27" s="1"/>
  <c r="CV27" s="1"/>
  <c r="CW27" s="1"/>
  <c r="CX27" s="1"/>
  <c r="CY27" s="1"/>
  <c r="CZ27" s="1"/>
  <c r="DA27" s="1"/>
  <c r="DB27" s="1"/>
  <c r="DC27" s="1"/>
  <c r="DD27" s="1"/>
  <c r="DE27" s="1"/>
  <c r="DF27" s="1"/>
  <c r="DG27" s="1"/>
  <c r="DH27" s="1"/>
  <c r="DI27" s="1"/>
  <c r="DJ27" s="1"/>
  <c r="DK27" s="1"/>
  <c r="DL27" s="1"/>
  <c r="DM27" s="1"/>
  <c r="DN27" s="1"/>
  <c r="DO27" s="1"/>
  <c r="DP27" s="1"/>
  <c r="DQ27" s="1"/>
  <c r="DR27" s="1"/>
  <c r="DS27" s="1"/>
  <c r="DT27" s="1"/>
  <c r="DU27" s="1"/>
  <c r="DV27" s="1"/>
  <c r="DW27" s="1"/>
  <c r="DX27" s="1"/>
  <c r="DY27" s="1"/>
  <c r="DZ27" s="1"/>
  <c r="EA27" s="1"/>
  <c r="EB27" s="1"/>
  <c r="EC27" s="1"/>
  <c r="ED27" s="1"/>
  <c r="EE27" s="1"/>
  <c r="EF27" s="1"/>
  <c r="EG27" s="1"/>
  <c r="EH27" s="1"/>
  <c r="EI27" s="1"/>
  <c r="EJ27" s="1"/>
  <c r="EK27" s="1"/>
  <c r="EL27" s="1"/>
  <c r="EM27" s="1"/>
  <c r="EN27" s="1"/>
  <c r="EO27" s="1"/>
  <c r="EP27" s="1"/>
  <c r="EQ27" s="1"/>
  <c r="ER27" s="1"/>
  <c r="ES27" s="1"/>
  <c r="ET27" s="1"/>
  <c r="EU27" s="1"/>
  <c r="EV27" s="1"/>
  <c r="EW27" s="1"/>
  <c r="EX27" s="1"/>
  <c r="EY27" s="1"/>
  <c r="EZ27" s="1"/>
  <c r="FA27" s="1"/>
  <c r="FB27" s="1"/>
  <c r="FC27" s="1"/>
  <c r="FD27" s="1"/>
  <c r="FE27" s="1"/>
  <c r="FF27" s="1"/>
  <c r="FG27" s="1"/>
  <c r="FH27" s="1"/>
  <c r="FI27" s="1"/>
  <c r="FJ27" s="1"/>
  <c r="FK27" s="1"/>
  <c r="FL27" s="1"/>
  <c r="FM27" s="1"/>
  <c r="FN27" s="1"/>
  <c r="FO27" s="1"/>
  <c r="FP27" s="1"/>
  <c r="FQ27" s="1"/>
  <c r="FR27" s="1"/>
  <c r="FS27" s="1"/>
  <c r="FT27" s="1"/>
  <c r="FU27" s="1"/>
  <c r="FV27" s="1"/>
  <c r="FW27" s="1"/>
  <c r="FX27" s="1"/>
  <c r="FY27" s="1"/>
  <c r="FZ27" s="1"/>
  <c r="GA27" s="1"/>
  <c r="GB27" s="1"/>
  <c r="GC27" s="1"/>
  <c r="GD27" s="1"/>
  <c r="GE27" s="1"/>
  <c r="GF27" s="1"/>
  <c r="GG27" s="1"/>
  <c r="GH27" s="1"/>
  <c r="GI27" s="1"/>
  <c r="GJ27" s="1"/>
  <c r="GK27" s="1"/>
  <c r="GL27" s="1"/>
  <c r="GM27" s="1"/>
  <c r="GN27" s="1"/>
  <c r="GO27" s="1"/>
  <c r="GP27" s="1"/>
  <c r="GQ27" s="1"/>
  <c r="GR27" s="1"/>
  <c r="GS27" s="1"/>
  <c r="GT27" s="1"/>
  <c r="GU27" s="1"/>
  <c r="GV27" s="1"/>
  <c r="GW27" s="1"/>
  <c r="GX27" s="1"/>
  <c r="GY27" s="1"/>
  <c r="GZ27" s="1"/>
  <c r="HA27" s="1"/>
  <c r="HB27" s="1"/>
  <c r="HC27" s="1"/>
  <c r="HD27" s="1"/>
  <c r="HE27" s="1"/>
  <c r="HF27" s="1"/>
  <c r="HG27" s="1"/>
  <c r="HH27" s="1"/>
  <c r="HI27" s="1"/>
  <c r="HJ27" s="1"/>
  <c r="HK27" s="1"/>
  <c r="T28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Z28" s="1"/>
  <c r="BA28" s="1"/>
  <c r="BB28" s="1"/>
  <c r="BC28" s="1"/>
  <c r="BD28" s="1"/>
  <c r="BE28" s="1"/>
  <c r="BF28" s="1"/>
  <c r="BG28" s="1"/>
  <c r="BH28" s="1"/>
  <c r="BI28" s="1"/>
  <c r="BJ28" s="1"/>
  <c r="BK28" s="1"/>
  <c r="BL28" s="1"/>
  <c r="BM28" s="1"/>
  <c r="BN28" s="1"/>
  <c r="BO28" s="1"/>
  <c r="BP28" s="1"/>
  <c r="BQ28" s="1"/>
  <c r="BR28" s="1"/>
  <c r="BS28" s="1"/>
  <c r="BT28" s="1"/>
  <c r="BU28" s="1"/>
  <c r="BV28" s="1"/>
  <c r="BW28" s="1"/>
  <c r="BX28" s="1"/>
  <c r="BY28" s="1"/>
  <c r="BZ28" s="1"/>
  <c r="CA28" s="1"/>
  <c r="CB28" s="1"/>
  <c r="CC28" s="1"/>
  <c r="CD28" s="1"/>
  <c r="CE28" s="1"/>
  <c r="CF28" s="1"/>
  <c r="CG28" s="1"/>
  <c r="CH28" s="1"/>
  <c r="CI28" s="1"/>
  <c r="CJ28" s="1"/>
  <c r="CK28" s="1"/>
  <c r="CL28" s="1"/>
  <c r="CM28" s="1"/>
  <c r="CN28" s="1"/>
  <c r="CO28" s="1"/>
  <c r="CP28" s="1"/>
  <c r="CQ28" s="1"/>
  <c r="CR28" s="1"/>
  <c r="CS28" s="1"/>
  <c r="CT28" s="1"/>
  <c r="CU28" s="1"/>
  <c r="CV28" s="1"/>
  <c r="CW28" s="1"/>
  <c r="CX28" s="1"/>
  <c r="CY28" s="1"/>
  <c r="CZ28" s="1"/>
  <c r="DA28" s="1"/>
  <c r="DB28" s="1"/>
  <c r="DC28" s="1"/>
  <c r="DD28" s="1"/>
  <c r="DE28" s="1"/>
  <c r="DF28" s="1"/>
  <c r="DG28" s="1"/>
  <c r="DH28" s="1"/>
  <c r="DI28" s="1"/>
  <c r="DJ28" s="1"/>
  <c r="DK28" s="1"/>
  <c r="DL28" s="1"/>
  <c r="DM28" s="1"/>
  <c r="DN28" s="1"/>
  <c r="DO28" s="1"/>
  <c r="DP28" s="1"/>
  <c r="DQ28" s="1"/>
  <c r="DR28" s="1"/>
  <c r="DS28" s="1"/>
  <c r="DT28" s="1"/>
  <c r="DU28" s="1"/>
  <c r="DV28" s="1"/>
  <c r="DW28" s="1"/>
  <c r="DX28" s="1"/>
  <c r="DY28" s="1"/>
  <c r="DZ28" s="1"/>
  <c r="EA28" s="1"/>
  <c r="EB28" s="1"/>
  <c r="EC28" s="1"/>
  <c r="ED28" s="1"/>
  <c r="EE28" s="1"/>
  <c r="EF28" s="1"/>
  <c r="EG28" s="1"/>
  <c r="EH28" s="1"/>
  <c r="EI28" s="1"/>
  <c r="EJ28" s="1"/>
  <c r="EK28" s="1"/>
  <c r="EL28" s="1"/>
  <c r="EM28" s="1"/>
  <c r="EN28" s="1"/>
  <c r="EO28" s="1"/>
  <c r="EP28" s="1"/>
  <c r="EQ28" s="1"/>
  <c r="ER28" s="1"/>
  <c r="ES28" s="1"/>
  <c r="ET28" s="1"/>
  <c r="EU28" s="1"/>
  <c r="EV28" s="1"/>
  <c r="EW28" s="1"/>
  <c r="EX28" s="1"/>
  <c r="EY28" s="1"/>
  <c r="EZ28" s="1"/>
  <c r="FA28" s="1"/>
  <c r="FB28" s="1"/>
  <c r="FC28" s="1"/>
  <c r="FD28" s="1"/>
  <c r="FE28" s="1"/>
  <c r="FF28" s="1"/>
  <c r="FG28" s="1"/>
  <c r="FH28" s="1"/>
  <c r="FI28" s="1"/>
  <c r="FJ28" s="1"/>
  <c r="FK28" s="1"/>
  <c r="FL28" s="1"/>
  <c r="FM28" s="1"/>
  <c r="FN28" s="1"/>
  <c r="FO28" s="1"/>
  <c r="FP28" s="1"/>
  <c r="FQ28" s="1"/>
  <c r="FR28" s="1"/>
  <c r="FS28" s="1"/>
  <c r="FT28" s="1"/>
  <c r="FU28" s="1"/>
  <c r="FV28" s="1"/>
  <c r="FW28" s="1"/>
  <c r="FX28" s="1"/>
  <c r="FY28" s="1"/>
  <c r="FZ28" s="1"/>
  <c r="GA28" s="1"/>
  <c r="GB28" s="1"/>
  <c r="GC28" s="1"/>
  <c r="GD28" s="1"/>
  <c r="GE28" s="1"/>
  <c r="GF28" s="1"/>
  <c r="GG28" s="1"/>
  <c r="GH28" s="1"/>
  <c r="GI28" s="1"/>
  <c r="GJ28" s="1"/>
  <c r="GK28" s="1"/>
  <c r="GL28" s="1"/>
  <c r="GM28" s="1"/>
  <c r="GN28" s="1"/>
  <c r="GO28" s="1"/>
  <c r="GP28" s="1"/>
  <c r="GQ28" s="1"/>
  <c r="GR28" s="1"/>
  <c r="GS28" s="1"/>
  <c r="GT28" s="1"/>
  <c r="GU28" s="1"/>
  <c r="GV28" s="1"/>
  <c r="GW28" s="1"/>
  <c r="GX28" s="1"/>
  <c r="GY28" s="1"/>
  <c r="GZ28" s="1"/>
  <c r="HA28" s="1"/>
  <c r="HB28" s="1"/>
  <c r="HC28" s="1"/>
  <c r="HD28" s="1"/>
  <c r="HE28" s="1"/>
  <c r="HF28" s="1"/>
  <c r="HG28" s="1"/>
  <c r="HH28" s="1"/>
  <c r="HI28" s="1"/>
  <c r="HJ28" s="1"/>
  <c r="HK28" s="1"/>
  <c r="T29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AS29" s="1"/>
  <c r="AT29" s="1"/>
  <c r="AU29" s="1"/>
  <c r="AV29" s="1"/>
  <c r="AW29" s="1"/>
  <c r="AX29" s="1"/>
  <c r="AY29" s="1"/>
  <c r="AZ29" s="1"/>
  <c r="BA29" s="1"/>
  <c r="BB29" s="1"/>
  <c r="BC29" s="1"/>
  <c r="BD29" s="1"/>
  <c r="BE29" s="1"/>
  <c r="BF29" s="1"/>
  <c r="BG29" s="1"/>
  <c r="BH29" s="1"/>
  <c r="BI29" s="1"/>
  <c r="BJ29" s="1"/>
  <c r="BK29" s="1"/>
  <c r="BL29" s="1"/>
  <c r="BM29" s="1"/>
  <c r="BN29" s="1"/>
  <c r="BO29" s="1"/>
  <c r="BP29" s="1"/>
  <c r="BQ29" s="1"/>
  <c r="BR29" s="1"/>
  <c r="BS29" s="1"/>
  <c r="BT29" s="1"/>
  <c r="BU29" s="1"/>
  <c r="BV29" s="1"/>
  <c r="BW29" s="1"/>
  <c r="BX29" s="1"/>
  <c r="BY29" s="1"/>
  <c r="BZ29" s="1"/>
  <c r="CA29" s="1"/>
  <c r="CB29" s="1"/>
  <c r="CC29" s="1"/>
  <c r="CD29" s="1"/>
  <c r="CE29" s="1"/>
  <c r="CF29" s="1"/>
  <c r="CG29" s="1"/>
  <c r="CH29" s="1"/>
  <c r="CI29" s="1"/>
  <c r="CJ29" s="1"/>
  <c r="CK29" s="1"/>
  <c r="CL29" s="1"/>
  <c r="CM29" s="1"/>
  <c r="CN29" s="1"/>
  <c r="CO29" s="1"/>
  <c r="CP29" s="1"/>
  <c r="CQ29" s="1"/>
  <c r="CR29" s="1"/>
  <c r="CS29" s="1"/>
  <c r="CT29" s="1"/>
  <c r="CU29" s="1"/>
  <c r="CV29" s="1"/>
  <c r="CW29" s="1"/>
  <c r="CX29" s="1"/>
  <c r="CY29" s="1"/>
  <c r="CZ29" s="1"/>
  <c r="DA29" s="1"/>
  <c r="DB29" s="1"/>
  <c r="DC29" s="1"/>
  <c r="DD29" s="1"/>
  <c r="DE29" s="1"/>
  <c r="DF29" s="1"/>
  <c r="DG29" s="1"/>
  <c r="DH29" s="1"/>
  <c r="DI29" s="1"/>
  <c r="DJ29" s="1"/>
  <c r="DK29" s="1"/>
  <c r="DL29" s="1"/>
  <c r="DM29" s="1"/>
  <c r="DN29" s="1"/>
  <c r="DO29" s="1"/>
  <c r="DP29" s="1"/>
  <c r="DQ29" s="1"/>
  <c r="DR29" s="1"/>
  <c r="DS29" s="1"/>
  <c r="DT29" s="1"/>
  <c r="DU29" s="1"/>
  <c r="DV29" s="1"/>
  <c r="DW29" s="1"/>
  <c r="DX29" s="1"/>
  <c r="DY29" s="1"/>
  <c r="DZ29" s="1"/>
  <c r="EA29" s="1"/>
  <c r="EB29" s="1"/>
  <c r="EC29" s="1"/>
  <c r="ED29" s="1"/>
  <c r="EE29" s="1"/>
  <c r="EF29" s="1"/>
  <c r="EG29" s="1"/>
  <c r="EH29" s="1"/>
  <c r="EI29" s="1"/>
  <c r="EJ29" s="1"/>
  <c r="EK29" s="1"/>
  <c r="EL29" s="1"/>
  <c r="EM29" s="1"/>
  <c r="EN29" s="1"/>
  <c r="EO29" s="1"/>
  <c r="EP29" s="1"/>
  <c r="EQ29" s="1"/>
  <c r="ER29" s="1"/>
  <c r="ES29" s="1"/>
  <c r="ET29" s="1"/>
  <c r="EU29" s="1"/>
  <c r="EV29" s="1"/>
  <c r="EW29" s="1"/>
  <c r="EX29" s="1"/>
  <c r="EY29" s="1"/>
  <c r="EZ29" s="1"/>
  <c r="FA29" s="1"/>
  <c r="FB29" s="1"/>
  <c r="FC29" s="1"/>
  <c r="FD29" s="1"/>
  <c r="FE29" s="1"/>
  <c r="FF29" s="1"/>
  <c r="FG29" s="1"/>
  <c r="FH29" s="1"/>
  <c r="FI29" s="1"/>
  <c r="FJ29" s="1"/>
  <c r="FK29" s="1"/>
  <c r="FL29" s="1"/>
  <c r="FM29" s="1"/>
  <c r="FN29" s="1"/>
  <c r="FO29" s="1"/>
  <c r="FP29" s="1"/>
  <c r="FQ29" s="1"/>
  <c r="FR29" s="1"/>
  <c r="FS29" s="1"/>
  <c r="FT29" s="1"/>
  <c r="FU29" s="1"/>
  <c r="FV29" s="1"/>
  <c r="FW29" s="1"/>
  <c r="FX29" s="1"/>
  <c r="FY29" s="1"/>
  <c r="FZ29" s="1"/>
  <c r="GA29" s="1"/>
  <c r="GB29" s="1"/>
  <c r="GC29" s="1"/>
  <c r="GD29" s="1"/>
  <c r="GE29" s="1"/>
  <c r="GF29" s="1"/>
  <c r="GG29" s="1"/>
  <c r="GH29" s="1"/>
  <c r="GI29" s="1"/>
  <c r="GJ29" s="1"/>
  <c r="GK29" s="1"/>
  <c r="GL29" s="1"/>
  <c r="GM29" s="1"/>
  <c r="GN29" s="1"/>
  <c r="GO29" s="1"/>
  <c r="GP29" s="1"/>
  <c r="GQ29" s="1"/>
  <c r="GR29" s="1"/>
  <c r="GS29" s="1"/>
  <c r="GT29" s="1"/>
  <c r="GU29" s="1"/>
  <c r="GV29" s="1"/>
  <c r="GW29" s="1"/>
  <c r="GX29" s="1"/>
  <c r="GY29" s="1"/>
  <c r="GZ29" s="1"/>
  <c r="HA29" s="1"/>
  <c r="HB29" s="1"/>
  <c r="HC29" s="1"/>
  <c r="HD29" s="1"/>
  <c r="HE29" s="1"/>
  <c r="HF29" s="1"/>
  <c r="HG29" s="1"/>
  <c r="HH29" s="1"/>
  <c r="HI29" s="1"/>
  <c r="HJ29" s="1"/>
  <c r="HK29" s="1"/>
  <c r="Q32"/>
  <c r="Q36"/>
  <c r="Q31" l="1"/>
  <c r="Q14"/>
  <c r="Q34"/>
  <c r="Q37"/>
  <c r="Q35"/>
  <c r="Q33"/>
  <c r="Q13"/>
  <c r="AB20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BB20" s="1"/>
  <c r="BC20" s="1"/>
  <c r="BD20" s="1"/>
  <c r="BE20" s="1"/>
  <c r="BF20" s="1"/>
  <c r="BG20" s="1"/>
  <c r="BH20" s="1"/>
  <c r="BI20" s="1"/>
  <c r="BJ20" s="1"/>
  <c r="BK20" s="1"/>
  <c r="BL20" s="1"/>
  <c r="BM20" s="1"/>
  <c r="BN20" s="1"/>
  <c r="BO20" s="1"/>
  <c r="BP20" s="1"/>
  <c r="BQ20" s="1"/>
  <c r="BR20" s="1"/>
  <c r="BS20" s="1"/>
  <c r="BT20" s="1"/>
  <c r="BU20" s="1"/>
  <c r="BV20" s="1"/>
  <c r="BW20" s="1"/>
  <c r="BX20" s="1"/>
  <c r="BY20" s="1"/>
  <c r="BZ20" s="1"/>
  <c r="CA20" s="1"/>
  <c r="CB20" s="1"/>
  <c r="CC20" s="1"/>
  <c r="CD20" s="1"/>
  <c r="CE20" s="1"/>
  <c r="CF20" s="1"/>
  <c r="CG20" s="1"/>
  <c r="CH20" s="1"/>
  <c r="CI20" s="1"/>
  <c r="CJ20" s="1"/>
  <c r="CK20" s="1"/>
  <c r="CL20" s="1"/>
  <c r="CM20" s="1"/>
  <c r="CN20" s="1"/>
  <c r="CO20" s="1"/>
  <c r="CP20" s="1"/>
  <c r="CQ20" s="1"/>
  <c r="CR20" s="1"/>
  <c r="CS20" s="1"/>
  <c r="CT20" s="1"/>
  <c r="CU20" s="1"/>
  <c r="CV20" s="1"/>
  <c r="CW20" s="1"/>
  <c r="CX20" s="1"/>
  <c r="CY20" s="1"/>
  <c r="CZ20" s="1"/>
  <c r="DA20" s="1"/>
  <c r="DB20" s="1"/>
  <c r="DC20" s="1"/>
  <c r="DD20" s="1"/>
  <c r="DE20" s="1"/>
  <c r="DF20" s="1"/>
  <c r="DG20" s="1"/>
  <c r="DH20" s="1"/>
  <c r="DI20" s="1"/>
  <c r="DJ20" s="1"/>
  <c r="DK20" s="1"/>
  <c r="DL20" s="1"/>
  <c r="DM20" s="1"/>
  <c r="DN20" s="1"/>
  <c r="DO20" s="1"/>
  <c r="DP20" s="1"/>
  <c r="DQ20" s="1"/>
  <c r="DR20" s="1"/>
  <c r="DS20" s="1"/>
  <c r="DT20" s="1"/>
  <c r="DU20" s="1"/>
  <c r="DV20" s="1"/>
  <c r="DW20" s="1"/>
  <c r="DX20" s="1"/>
  <c r="DY20" s="1"/>
  <c r="DZ20" s="1"/>
  <c r="EA20" s="1"/>
  <c r="EB20" s="1"/>
  <c r="EC20" s="1"/>
  <c r="ED20" s="1"/>
  <c r="EE20" s="1"/>
  <c r="EF20" s="1"/>
  <c r="EG20" s="1"/>
  <c r="EH20" s="1"/>
  <c r="EI20" s="1"/>
  <c r="EJ20" s="1"/>
  <c r="EK20" s="1"/>
  <c r="EL20" s="1"/>
  <c r="EM20" s="1"/>
  <c r="EN20" s="1"/>
  <c r="EO20" s="1"/>
  <c r="EP20" s="1"/>
  <c r="EQ20" s="1"/>
  <c r="ER20" s="1"/>
  <c r="ES20" s="1"/>
  <c r="ET20" s="1"/>
  <c r="EU20" s="1"/>
  <c r="EV20" s="1"/>
  <c r="EW20" s="1"/>
  <c r="EX20" s="1"/>
  <c r="EY20" s="1"/>
  <c r="EZ20" s="1"/>
  <c r="FA20" s="1"/>
  <c r="FB20" s="1"/>
  <c r="FC20" s="1"/>
  <c r="FD20" s="1"/>
  <c r="FE20" s="1"/>
  <c r="FF20" s="1"/>
  <c r="FG20" s="1"/>
  <c r="FH20" s="1"/>
  <c r="FI20" s="1"/>
  <c r="FJ20" s="1"/>
  <c r="FK20" s="1"/>
  <c r="FL20" s="1"/>
  <c r="FM20" s="1"/>
  <c r="FN20" s="1"/>
  <c r="FO20" s="1"/>
  <c r="FP20" s="1"/>
  <c r="FQ20" s="1"/>
  <c r="FR20" s="1"/>
  <c r="FS20" s="1"/>
  <c r="FT20" s="1"/>
  <c r="FU20" s="1"/>
  <c r="FV20" s="1"/>
  <c r="FW20" s="1"/>
  <c r="FX20" s="1"/>
  <c r="FY20" s="1"/>
  <c r="FZ20" s="1"/>
  <c r="GA20" s="1"/>
  <c r="GB20" s="1"/>
  <c r="GC20" s="1"/>
  <c r="GD20" s="1"/>
  <c r="GE20" s="1"/>
  <c r="GF20" s="1"/>
  <c r="GG20" s="1"/>
  <c r="GH20" s="1"/>
  <c r="GI20" s="1"/>
  <c r="GJ20" s="1"/>
  <c r="GK20" s="1"/>
  <c r="GL20" s="1"/>
  <c r="GM20" s="1"/>
  <c r="GN20" s="1"/>
  <c r="GO20" s="1"/>
  <c r="GP20" s="1"/>
  <c r="GQ20" s="1"/>
  <c r="GR20" s="1"/>
  <c r="GS20" s="1"/>
  <c r="GT20" s="1"/>
  <c r="GU20" s="1"/>
  <c r="GV20" s="1"/>
  <c r="GW20" s="1"/>
  <c r="GX20" s="1"/>
  <c r="GY20" s="1"/>
  <c r="GZ20" s="1"/>
  <c r="HA20" s="1"/>
  <c r="HB20" s="1"/>
  <c r="HC20" s="1"/>
  <c r="HD20" s="1"/>
  <c r="HE20" s="1"/>
  <c r="HF20" s="1"/>
  <c r="HG20" s="1"/>
  <c r="HH20" s="1"/>
  <c r="HI20" s="1"/>
  <c r="HJ20" s="1"/>
  <c r="HK20" s="1"/>
  <c r="Q17"/>
  <c r="Q19"/>
  <c r="Q16"/>
  <c r="Q18"/>
  <c r="A16"/>
  <c r="U24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Z24" s="1"/>
  <c r="BA24" s="1"/>
  <c r="BB24" s="1"/>
  <c r="BC24" s="1"/>
  <c r="BD24" s="1"/>
  <c r="BE24" s="1"/>
  <c r="BF24" s="1"/>
  <c r="BG24" s="1"/>
  <c r="BH24" s="1"/>
  <c r="BI24" s="1"/>
  <c r="BJ24" s="1"/>
  <c r="BK24" s="1"/>
  <c r="BL24" s="1"/>
  <c r="BM24" s="1"/>
  <c r="BN24" s="1"/>
  <c r="BO24" s="1"/>
  <c r="BP24" s="1"/>
  <c r="BQ24" s="1"/>
  <c r="BR24" s="1"/>
  <c r="BS24" s="1"/>
  <c r="BT24" s="1"/>
  <c r="BU24" s="1"/>
  <c r="BV24" s="1"/>
  <c r="BW24" s="1"/>
  <c r="BX24" s="1"/>
  <c r="BY24" s="1"/>
  <c r="BZ24" s="1"/>
  <c r="CA24" s="1"/>
  <c r="CB24" s="1"/>
  <c r="CC24" s="1"/>
  <c r="CD24" s="1"/>
  <c r="CE24" s="1"/>
  <c r="CF24" s="1"/>
  <c r="CG24" s="1"/>
  <c r="CH24" s="1"/>
  <c r="CI24" s="1"/>
  <c r="CJ24" s="1"/>
  <c r="CK24" s="1"/>
  <c r="CL24" s="1"/>
  <c r="CM24" s="1"/>
  <c r="CN24" s="1"/>
  <c r="CO24" s="1"/>
  <c r="CP24" s="1"/>
  <c r="CQ24" s="1"/>
  <c r="CR24" s="1"/>
  <c r="CS24" s="1"/>
  <c r="CT24" s="1"/>
  <c r="CU24" s="1"/>
  <c r="CV24" s="1"/>
  <c r="CW24" s="1"/>
  <c r="CX24" s="1"/>
  <c r="CY24" s="1"/>
  <c r="CZ24" s="1"/>
  <c r="DA24" s="1"/>
  <c r="DB24" s="1"/>
  <c r="DC24" s="1"/>
  <c r="DD24" s="1"/>
  <c r="DE24" s="1"/>
  <c r="DF24" s="1"/>
  <c r="DG24" s="1"/>
  <c r="DH24" s="1"/>
  <c r="DI24" s="1"/>
  <c r="DJ24" s="1"/>
  <c r="DK24" s="1"/>
  <c r="DL24" s="1"/>
  <c r="DM24" s="1"/>
  <c r="DN24" s="1"/>
  <c r="DO24" s="1"/>
  <c r="DP24" s="1"/>
  <c r="DQ24" s="1"/>
  <c r="DR24" s="1"/>
  <c r="DS24" s="1"/>
  <c r="DT24" s="1"/>
  <c r="DU24" s="1"/>
  <c r="DV24" s="1"/>
  <c r="DW24" s="1"/>
  <c r="DX24" s="1"/>
  <c r="DY24" s="1"/>
  <c r="DZ24" s="1"/>
  <c r="EA24" s="1"/>
  <c r="EB24" s="1"/>
  <c r="EC24" s="1"/>
  <c r="ED24" s="1"/>
  <c r="EE24" s="1"/>
  <c r="EF24" s="1"/>
  <c r="EG24" s="1"/>
  <c r="EH24" s="1"/>
  <c r="EI24" s="1"/>
  <c r="EJ24" s="1"/>
  <c r="EK24" s="1"/>
  <c r="EL24" s="1"/>
  <c r="EM24" s="1"/>
  <c r="EN24" s="1"/>
  <c r="EO24" s="1"/>
  <c r="EP24" s="1"/>
  <c r="EQ24" s="1"/>
  <c r="ER24" s="1"/>
  <c r="ES24" s="1"/>
  <c r="ET24" s="1"/>
  <c r="EU24" s="1"/>
  <c r="EV24" s="1"/>
  <c r="EW24" s="1"/>
  <c r="EX24" s="1"/>
  <c r="EY24" s="1"/>
  <c r="EZ24" s="1"/>
  <c r="FA24" s="1"/>
  <c r="FB24" s="1"/>
  <c r="FC24" s="1"/>
  <c r="FD24" s="1"/>
  <c r="FE24" s="1"/>
  <c r="FF24" s="1"/>
  <c r="FG24" s="1"/>
  <c r="FH24" s="1"/>
  <c r="FI24" s="1"/>
  <c r="FJ24" s="1"/>
  <c r="FK24" s="1"/>
  <c r="FL24" s="1"/>
  <c r="FM24" s="1"/>
  <c r="FN24" s="1"/>
  <c r="FO24" s="1"/>
  <c r="FP24" s="1"/>
  <c r="FQ24" s="1"/>
  <c r="FR24" s="1"/>
  <c r="FS24" s="1"/>
  <c r="FT24" s="1"/>
  <c r="FU24" s="1"/>
  <c r="FV24" s="1"/>
  <c r="FW24" s="1"/>
  <c r="FX24" s="1"/>
  <c r="FY24" s="1"/>
  <c r="FZ24" s="1"/>
  <c r="GA24" s="1"/>
  <c r="GB24" s="1"/>
  <c r="GC24" s="1"/>
  <c r="GD24" s="1"/>
  <c r="GE24" s="1"/>
  <c r="GF24" s="1"/>
  <c r="GG24" s="1"/>
  <c r="GH24" s="1"/>
  <c r="GI24" s="1"/>
  <c r="GJ24" s="1"/>
  <c r="GK24" s="1"/>
  <c r="GL24" s="1"/>
  <c r="GM24" s="1"/>
  <c r="GN24" s="1"/>
  <c r="GO24" s="1"/>
  <c r="GP24" s="1"/>
  <c r="GQ24" s="1"/>
  <c r="GR24" s="1"/>
  <c r="GS24" s="1"/>
  <c r="GT24" s="1"/>
  <c r="GU24" s="1"/>
  <c r="GV24" s="1"/>
  <c r="GW24" s="1"/>
  <c r="GX24" s="1"/>
  <c r="GY24" s="1"/>
  <c r="GZ24" s="1"/>
  <c r="HA24" s="1"/>
  <c r="HB24" s="1"/>
  <c r="HC24" s="1"/>
  <c r="HD24" s="1"/>
  <c r="HE24" s="1"/>
  <c r="HF24" s="1"/>
  <c r="HG24" s="1"/>
  <c r="HH24" s="1"/>
  <c r="HI24" s="1"/>
  <c r="HJ24" s="1"/>
  <c r="HK24" s="1"/>
  <c r="U22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G22" s="1"/>
  <c r="BH22" s="1"/>
  <c r="BI22" s="1"/>
  <c r="BJ22" s="1"/>
  <c r="BK22" s="1"/>
  <c r="BL22" s="1"/>
  <c r="BM22" s="1"/>
  <c r="BN22" s="1"/>
  <c r="BO22" s="1"/>
  <c r="BP22" s="1"/>
  <c r="BQ22" s="1"/>
  <c r="BR22" s="1"/>
  <c r="BS22" s="1"/>
  <c r="BT22" s="1"/>
  <c r="BU22" s="1"/>
  <c r="BV22" s="1"/>
  <c r="BW22" s="1"/>
  <c r="BX22" s="1"/>
  <c r="BY22" s="1"/>
  <c r="BZ22" s="1"/>
  <c r="CA22" s="1"/>
  <c r="CB22" s="1"/>
  <c r="CC22" s="1"/>
  <c r="CD22" s="1"/>
  <c r="CE22" s="1"/>
  <c r="CF22" s="1"/>
  <c r="CG22" s="1"/>
  <c r="CH22" s="1"/>
  <c r="CI22" s="1"/>
  <c r="CJ22" s="1"/>
  <c r="CK22" s="1"/>
  <c r="CL22" s="1"/>
  <c r="CM22" s="1"/>
  <c r="CN22" s="1"/>
  <c r="CO22" s="1"/>
  <c r="CP22" s="1"/>
  <c r="CQ22" s="1"/>
  <c r="CR22" s="1"/>
  <c r="CS22" s="1"/>
  <c r="CT22" s="1"/>
  <c r="CU22" s="1"/>
  <c r="CV22" s="1"/>
  <c r="CW22" s="1"/>
  <c r="CX22" s="1"/>
  <c r="CY22" s="1"/>
  <c r="CZ22" s="1"/>
  <c r="DA22" s="1"/>
  <c r="DB22" s="1"/>
  <c r="DC22" s="1"/>
  <c r="DD22" s="1"/>
  <c r="DE22" s="1"/>
  <c r="DF22" s="1"/>
  <c r="DG22" s="1"/>
  <c r="DH22" s="1"/>
  <c r="DI22" s="1"/>
  <c r="DJ22" s="1"/>
  <c r="DK22" s="1"/>
  <c r="DL22" s="1"/>
  <c r="DM22" s="1"/>
  <c r="DN22" s="1"/>
  <c r="DO22" s="1"/>
  <c r="DP22" s="1"/>
  <c r="DQ22" s="1"/>
  <c r="DR22" s="1"/>
  <c r="DS22" s="1"/>
  <c r="DT22" s="1"/>
  <c r="DU22" s="1"/>
  <c r="DV22" s="1"/>
  <c r="DW22" s="1"/>
  <c r="DX22" s="1"/>
  <c r="DY22" s="1"/>
  <c r="DZ22" s="1"/>
  <c r="EA22" s="1"/>
  <c r="EB22" s="1"/>
  <c r="EC22" s="1"/>
  <c r="ED22" s="1"/>
  <c r="EE22" s="1"/>
  <c r="EF22" s="1"/>
  <c r="EG22" s="1"/>
  <c r="EH22" s="1"/>
  <c r="EI22" s="1"/>
  <c r="EJ22" s="1"/>
  <c r="EK22" s="1"/>
  <c r="EL22" s="1"/>
  <c r="EM22" s="1"/>
  <c r="EN22" s="1"/>
  <c r="EO22" s="1"/>
  <c r="EP22" s="1"/>
  <c r="EQ22" s="1"/>
  <c r="ER22" s="1"/>
  <c r="ES22" s="1"/>
  <c r="ET22" s="1"/>
  <c r="EU22" s="1"/>
  <c r="EV22" s="1"/>
  <c r="EW22" s="1"/>
  <c r="EX22" s="1"/>
  <c r="EY22" s="1"/>
  <c r="EZ22" s="1"/>
  <c r="FA22" s="1"/>
  <c r="FB22" s="1"/>
  <c r="FC22" s="1"/>
  <c r="FD22" s="1"/>
  <c r="FE22" s="1"/>
  <c r="FF22" s="1"/>
  <c r="FG22" s="1"/>
  <c r="FH22" s="1"/>
  <c r="FI22" s="1"/>
  <c r="FJ22" s="1"/>
  <c r="FK22" s="1"/>
  <c r="FL22" s="1"/>
  <c r="FM22" s="1"/>
  <c r="FN22" s="1"/>
  <c r="FO22" s="1"/>
  <c r="FP22" s="1"/>
  <c r="FQ22" s="1"/>
  <c r="FR22" s="1"/>
  <c r="FS22" s="1"/>
  <c r="FT22" s="1"/>
  <c r="FU22" s="1"/>
  <c r="FV22" s="1"/>
  <c r="FW22" s="1"/>
  <c r="FX22" s="1"/>
  <c r="FY22" s="1"/>
  <c r="FZ22" s="1"/>
  <c r="GA22" s="1"/>
  <c r="GB22" s="1"/>
  <c r="GC22" s="1"/>
  <c r="GD22" s="1"/>
  <c r="GE22" s="1"/>
  <c r="GF22" s="1"/>
  <c r="GG22" s="1"/>
  <c r="GH22" s="1"/>
  <c r="GI22" s="1"/>
  <c r="GJ22" s="1"/>
  <c r="GK22" s="1"/>
  <c r="GL22" s="1"/>
  <c r="GM22" s="1"/>
  <c r="GN22" s="1"/>
  <c r="GO22" s="1"/>
  <c r="GP22" s="1"/>
  <c r="GQ22" s="1"/>
  <c r="GR22" s="1"/>
  <c r="GS22" s="1"/>
  <c r="GT22" s="1"/>
  <c r="GU22" s="1"/>
  <c r="GV22" s="1"/>
  <c r="GW22" s="1"/>
  <c r="GX22" s="1"/>
  <c r="GY22" s="1"/>
  <c r="GZ22" s="1"/>
  <c r="HA22" s="1"/>
  <c r="HB22" s="1"/>
  <c r="HC22" s="1"/>
  <c r="HD22" s="1"/>
  <c r="HE22" s="1"/>
  <c r="HF22" s="1"/>
  <c r="HG22" s="1"/>
  <c r="HH22" s="1"/>
  <c r="HI22" s="1"/>
  <c r="HJ22" s="1"/>
  <c r="HK22" s="1"/>
  <c r="Q29"/>
  <c r="Q27"/>
  <c r="U25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U25" s="1"/>
  <c r="AV25" s="1"/>
  <c r="AW25" s="1"/>
  <c r="AX25" s="1"/>
  <c r="AY25" s="1"/>
  <c r="AZ25" s="1"/>
  <c r="BA25" s="1"/>
  <c r="BB25" s="1"/>
  <c r="BC25" s="1"/>
  <c r="BD25" s="1"/>
  <c r="BE25" s="1"/>
  <c r="BF25" s="1"/>
  <c r="BG25" s="1"/>
  <c r="BH25" s="1"/>
  <c r="BI25" s="1"/>
  <c r="BJ25" s="1"/>
  <c r="BK25" s="1"/>
  <c r="BL25" s="1"/>
  <c r="BM25" s="1"/>
  <c r="BN25" s="1"/>
  <c r="BO25" s="1"/>
  <c r="BP25" s="1"/>
  <c r="BQ25" s="1"/>
  <c r="BR25" s="1"/>
  <c r="BS25" s="1"/>
  <c r="BT25" s="1"/>
  <c r="BU25" s="1"/>
  <c r="BV25" s="1"/>
  <c r="BW25" s="1"/>
  <c r="BX25" s="1"/>
  <c r="BY25" s="1"/>
  <c r="BZ25" s="1"/>
  <c r="CA25" s="1"/>
  <c r="CB25" s="1"/>
  <c r="CC25" s="1"/>
  <c r="CD25" s="1"/>
  <c r="CE25" s="1"/>
  <c r="CF25" s="1"/>
  <c r="CG25" s="1"/>
  <c r="CH25" s="1"/>
  <c r="CI25" s="1"/>
  <c r="CJ25" s="1"/>
  <c r="CK25" s="1"/>
  <c r="CL25" s="1"/>
  <c r="CM25" s="1"/>
  <c r="CN25" s="1"/>
  <c r="CO25" s="1"/>
  <c r="CP25" s="1"/>
  <c r="CQ25" s="1"/>
  <c r="CR25" s="1"/>
  <c r="CS25" s="1"/>
  <c r="CT25" s="1"/>
  <c r="CU25" s="1"/>
  <c r="CV25" s="1"/>
  <c r="CW25" s="1"/>
  <c r="CX25" s="1"/>
  <c r="CY25" s="1"/>
  <c r="CZ25" s="1"/>
  <c r="DA25" s="1"/>
  <c r="DB25" s="1"/>
  <c r="DC25" s="1"/>
  <c r="DD25" s="1"/>
  <c r="DE25" s="1"/>
  <c r="DF25" s="1"/>
  <c r="DG25" s="1"/>
  <c r="DH25" s="1"/>
  <c r="DI25" s="1"/>
  <c r="DJ25" s="1"/>
  <c r="DK25" s="1"/>
  <c r="DL25" s="1"/>
  <c r="DM25" s="1"/>
  <c r="DN25" s="1"/>
  <c r="DO25" s="1"/>
  <c r="DP25" s="1"/>
  <c r="DQ25" s="1"/>
  <c r="DR25" s="1"/>
  <c r="DS25" s="1"/>
  <c r="DT25" s="1"/>
  <c r="DU25" s="1"/>
  <c r="DV25" s="1"/>
  <c r="DW25" s="1"/>
  <c r="DX25" s="1"/>
  <c r="DY25" s="1"/>
  <c r="DZ25" s="1"/>
  <c r="EA25" s="1"/>
  <c r="EB25" s="1"/>
  <c r="EC25" s="1"/>
  <c r="ED25" s="1"/>
  <c r="EE25" s="1"/>
  <c r="EF25" s="1"/>
  <c r="EG25" s="1"/>
  <c r="EH25" s="1"/>
  <c r="EI25" s="1"/>
  <c r="EJ25" s="1"/>
  <c r="EK25" s="1"/>
  <c r="EL25" s="1"/>
  <c r="EM25" s="1"/>
  <c r="EN25" s="1"/>
  <c r="EO25" s="1"/>
  <c r="EP25" s="1"/>
  <c r="EQ25" s="1"/>
  <c r="ER25" s="1"/>
  <c r="ES25" s="1"/>
  <c r="ET25" s="1"/>
  <c r="EU25" s="1"/>
  <c r="EV25" s="1"/>
  <c r="EW25" s="1"/>
  <c r="EX25" s="1"/>
  <c r="EY25" s="1"/>
  <c r="EZ25" s="1"/>
  <c r="FA25" s="1"/>
  <c r="FB25" s="1"/>
  <c r="FC25" s="1"/>
  <c r="FD25" s="1"/>
  <c r="FE25" s="1"/>
  <c r="FF25" s="1"/>
  <c r="FG25" s="1"/>
  <c r="FH25" s="1"/>
  <c r="FI25" s="1"/>
  <c r="FJ25" s="1"/>
  <c r="FK25" s="1"/>
  <c r="FL25" s="1"/>
  <c r="FM25" s="1"/>
  <c r="FN25" s="1"/>
  <c r="FO25" s="1"/>
  <c r="FP25" s="1"/>
  <c r="FQ25" s="1"/>
  <c r="FR25" s="1"/>
  <c r="FS25" s="1"/>
  <c r="FT25" s="1"/>
  <c r="FU25" s="1"/>
  <c r="FV25" s="1"/>
  <c r="FW25" s="1"/>
  <c r="FX25" s="1"/>
  <c r="FY25" s="1"/>
  <c r="FZ25" s="1"/>
  <c r="GA25" s="1"/>
  <c r="GB25" s="1"/>
  <c r="GC25" s="1"/>
  <c r="GD25" s="1"/>
  <c r="GE25" s="1"/>
  <c r="GF25" s="1"/>
  <c r="GG25" s="1"/>
  <c r="GH25" s="1"/>
  <c r="GI25" s="1"/>
  <c r="GJ25" s="1"/>
  <c r="GK25" s="1"/>
  <c r="GL25" s="1"/>
  <c r="GM25" s="1"/>
  <c r="GN25" s="1"/>
  <c r="GO25" s="1"/>
  <c r="GP25" s="1"/>
  <c r="GQ25" s="1"/>
  <c r="GR25" s="1"/>
  <c r="GS25" s="1"/>
  <c r="GT25" s="1"/>
  <c r="GU25" s="1"/>
  <c r="GV25" s="1"/>
  <c r="GW25" s="1"/>
  <c r="GX25" s="1"/>
  <c r="GY25" s="1"/>
  <c r="GZ25" s="1"/>
  <c r="HA25" s="1"/>
  <c r="HB25" s="1"/>
  <c r="HC25" s="1"/>
  <c r="HD25" s="1"/>
  <c r="HE25" s="1"/>
  <c r="HF25" s="1"/>
  <c r="HG25" s="1"/>
  <c r="HH25" s="1"/>
  <c r="HI25" s="1"/>
  <c r="HJ25" s="1"/>
  <c r="HK25" s="1"/>
  <c r="U23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AZ23" s="1"/>
  <c r="BA23" s="1"/>
  <c r="BB23" s="1"/>
  <c r="BC23" s="1"/>
  <c r="BD23" s="1"/>
  <c r="BE23" s="1"/>
  <c r="BF23" s="1"/>
  <c r="BG23" s="1"/>
  <c r="BH23" s="1"/>
  <c r="BI23" s="1"/>
  <c r="BJ23" s="1"/>
  <c r="BK23" s="1"/>
  <c r="BL23" s="1"/>
  <c r="BM23" s="1"/>
  <c r="BN23" s="1"/>
  <c r="BO23" s="1"/>
  <c r="BP23" s="1"/>
  <c r="BQ23" s="1"/>
  <c r="BR23" s="1"/>
  <c r="BS23" s="1"/>
  <c r="BT23" s="1"/>
  <c r="BU23" s="1"/>
  <c r="BV23" s="1"/>
  <c r="BW23" s="1"/>
  <c r="BX23" s="1"/>
  <c r="BY23" s="1"/>
  <c r="BZ23" s="1"/>
  <c r="CA23" s="1"/>
  <c r="CB23" s="1"/>
  <c r="CC23" s="1"/>
  <c r="CD23" s="1"/>
  <c r="CE23" s="1"/>
  <c r="CF23" s="1"/>
  <c r="CG23" s="1"/>
  <c r="CH23" s="1"/>
  <c r="CI23" s="1"/>
  <c r="CJ23" s="1"/>
  <c r="CK23" s="1"/>
  <c r="CL23" s="1"/>
  <c r="CM23" s="1"/>
  <c r="CN23" s="1"/>
  <c r="CO23" s="1"/>
  <c r="CP23" s="1"/>
  <c r="CQ23" s="1"/>
  <c r="CR23" s="1"/>
  <c r="CS23" s="1"/>
  <c r="CT23" s="1"/>
  <c r="CU23" s="1"/>
  <c r="CV23" s="1"/>
  <c r="CW23" s="1"/>
  <c r="CX23" s="1"/>
  <c r="CY23" s="1"/>
  <c r="CZ23" s="1"/>
  <c r="DA23" s="1"/>
  <c r="DB23" s="1"/>
  <c r="DC23" s="1"/>
  <c r="DD23" s="1"/>
  <c r="DE23" s="1"/>
  <c r="DF23" s="1"/>
  <c r="DG23" s="1"/>
  <c r="DH23" s="1"/>
  <c r="DI23" s="1"/>
  <c r="DJ23" s="1"/>
  <c r="DK23" s="1"/>
  <c r="DL23" s="1"/>
  <c r="DM23" s="1"/>
  <c r="DN23" s="1"/>
  <c r="DO23" s="1"/>
  <c r="DP23" s="1"/>
  <c r="DQ23" s="1"/>
  <c r="DR23" s="1"/>
  <c r="DS23" s="1"/>
  <c r="DT23" s="1"/>
  <c r="DU23" s="1"/>
  <c r="DV23" s="1"/>
  <c r="DW23" s="1"/>
  <c r="DX23" s="1"/>
  <c r="DY23" s="1"/>
  <c r="DZ23" s="1"/>
  <c r="EA23" s="1"/>
  <c r="EB23" s="1"/>
  <c r="EC23" s="1"/>
  <c r="ED23" s="1"/>
  <c r="EE23" s="1"/>
  <c r="EF23" s="1"/>
  <c r="EG23" s="1"/>
  <c r="EH23" s="1"/>
  <c r="EI23" s="1"/>
  <c r="EJ23" s="1"/>
  <c r="EK23" s="1"/>
  <c r="EL23" s="1"/>
  <c r="EM23" s="1"/>
  <c r="EN23" s="1"/>
  <c r="EO23" s="1"/>
  <c r="EP23" s="1"/>
  <c r="EQ23" s="1"/>
  <c r="ER23" s="1"/>
  <c r="ES23" s="1"/>
  <c r="ET23" s="1"/>
  <c r="EU23" s="1"/>
  <c r="EV23" s="1"/>
  <c r="EW23" s="1"/>
  <c r="EX23" s="1"/>
  <c r="EY23" s="1"/>
  <c r="EZ23" s="1"/>
  <c r="FA23" s="1"/>
  <c r="FB23" s="1"/>
  <c r="FC23" s="1"/>
  <c r="FD23" s="1"/>
  <c r="FE23" s="1"/>
  <c r="FF23" s="1"/>
  <c r="FG23" s="1"/>
  <c r="FH23" s="1"/>
  <c r="FI23" s="1"/>
  <c r="FJ23" s="1"/>
  <c r="FK23" s="1"/>
  <c r="FL23" s="1"/>
  <c r="FM23" s="1"/>
  <c r="FN23" s="1"/>
  <c r="FO23" s="1"/>
  <c r="FP23" s="1"/>
  <c r="FQ23" s="1"/>
  <c r="FR23" s="1"/>
  <c r="FS23" s="1"/>
  <c r="FT23" s="1"/>
  <c r="FU23" s="1"/>
  <c r="FV23" s="1"/>
  <c r="FW23" s="1"/>
  <c r="FX23" s="1"/>
  <c r="FY23" s="1"/>
  <c r="FZ23" s="1"/>
  <c r="GA23" s="1"/>
  <c r="GB23" s="1"/>
  <c r="GC23" s="1"/>
  <c r="GD23" s="1"/>
  <c r="GE23" s="1"/>
  <c r="GF23" s="1"/>
  <c r="GG23" s="1"/>
  <c r="GH23" s="1"/>
  <c r="GI23" s="1"/>
  <c r="GJ23" s="1"/>
  <c r="GK23" s="1"/>
  <c r="GL23" s="1"/>
  <c r="GM23" s="1"/>
  <c r="GN23" s="1"/>
  <c r="GO23" s="1"/>
  <c r="GP23" s="1"/>
  <c r="GQ23" s="1"/>
  <c r="GR23" s="1"/>
  <c r="GS23" s="1"/>
  <c r="GT23" s="1"/>
  <c r="GU23" s="1"/>
  <c r="GV23" s="1"/>
  <c r="GW23" s="1"/>
  <c r="GX23" s="1"/>
  <c r="GY23" s="1"/>
  <c r="GZ23" s="1"/>
  <c r="HA23" s="1"/>
  <c r="HB23" s="1"/>
  <c r="HC23" s="1"/>
  <c r="HD23" s="1"/>
  <c r="HE23" s="1"/>
  <c r="HF23" s="1"/>
  <c r="HG23" s="1"/>
  <c r="HH23" s="1"/>
  <c r="HI23" s="1"/>
  <c r="HJ23" s="1"/>
  <c r="HK23" s="1"/>
  <c r="U2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BH21" s="1"/>
  <c r="BI21" s="1"/>
  <c r="BJ21" s="1"/>
  <c r="BK21" s="1"/>
  <c r="BL21" s="1"/>
  <c r="BM21" s="1"/>
  <c r="BN21" s="1"/>
  <c r="BO21" s="1"/>
  <c r="BP21" s="1"/>
  <c r="BQ21" s="1"/>
  <c r="BR21" s="1"/>
  <c r="BS21" s="1"/>
  <c r="BT21" s="1"/>
  <c r="BU21" s="1"/>
  <c r="BV21" s="1"/>
  <c r="BW21" s="1"/>
  <c r="BX21" s="1"/>
  <c r="BY21" s="1"/>
  <c r="BZ21" s="1"/>
  <c r="CA21" s="1"/>
  <c r="CB21" s="1"/>
  <c r="CC21" s="1"/>
  <c r="CD21" s="1"/>
  <c r="CE21" s="1"/>
  <c r="CF21" s="1"/>
  <c r="CG21" s="1"/>
  <c r="CH21" s="1"/>
  <c r="CI21" s="1"/>
  <c r="CJ21" s="1"/>
  <c r="CK21" s="1"/>
  <c r="CL21" s="1"/>
  <c r="CM21" s="1"/>
  <c r="CN21" s="1"/>
  <c r="CO21" s="1"/>
  <c r="CP21" s="1"/>
  <c r="CQ21" s="1"/>
  <c r="CR21" s="1"/>
  <c r="CS21" s="1"/>
  <c r="CT21" s="1"/>
  <c r="CU21" s="1"/>
  <c r="CV21" s="1"/>
  <c r="CW21" s="1"/>
  <c r="CX21" s="1"/>
  <c r="CY21" s="1"/>
  <c r="CZ21" s="1"/>
  <c r="DA21" s="1"/>
  <c r="DB21" s="1"/>
  <c r="DC21" s="1"/>
  <c r="DD21" s="1"/>
  <c r="DE21" s="1"/>
  <c r="DF21" s="1"/>
  <c r="DG21" s="1"/>
  <c r="DH21" s="1"/>
  <c r="DI21" s="1"/>
  <c r="DJ21" s="1"/>
  <c r="DK21" s="1"/>
  <c r="DL21" s="1"/>
  <c r="DM21" s="1"/>
  <c r="DN21" s="1"/>
  <c r="DO21" s="1"/>
  <c r="DP21" s="1"/>
  <c r="DQ21" s="1"/>
  <c r="DR21" s="1"/>
  <c r="DS21" s="1"/>
  <c r="DT21" s="1"/>
  <c r="DU21" s="1"/>
  <c r="DV21" s="1"/>
  <c r="DW21" s="1"/>
  <c r="DX21" s="1"/>
  <c r="DY21" s="1"/>
  <c r="DZ21" s="1"/>
  <c r="EA21" s="1"/>
  <c r="EB21" s="1"/>
  <c r="EC21" s="1"/>
  <c r="ED21" s="1"/>
  <c r="EE21" s="1"/>
  <c r="EF21" s="1"/>
  <c r="EG21" s="1"/>
  <c r="EH21" s="1"/>
  <c r="EI21" s="1"/>
  <c r="EJ21" s="1"/>
  <c r="EK21" s="1"/>
  <c r="EL21" s="1"/>
  <c r="EM21" s="1"/>
  <c r="EN21" s="1"/>
  <c r="EO21" s="1"/>
  <c r="EP21" s="1"/>
  <c r="EQ21" s="1"/>
  <c r="ER21" s="1"/>
  <c r="ES21" s="1"/>
  <c r="ET21" s="1"/>
  <c r="EU21" s="1"/>
  <c r="EV21" s="1"/>
  <c r="EW21" s="1"/>
  <c r="EX21" s="1"/>
  <c r="EY21" s="1"/>
  <c r="EZ21" s="1"/>
  <c r="FA21" s="1"/>
  <c r="FB21" s="1"/>
  <c r="FC21" s="1"/>
  <c r="FD21" s="1"/>
  <c r="FE21" s="1"/>
  <c r="FF21" s="1"/>
  <c r="FG21" s="1"/>
  <c r="FH21" s="1"/>
  <c r="FI21" s="1"/>
  <c r="FJ21" s="1"/>
  <c r="FK21" s="1"/>
  <c r="FL21" s="1"/>
  <c r="FM21" s="1"/>
  <c r="FN21" s="1"/>
  <c r="FO21" s="1"/>
  <c r="FP21" s="1"/>
  <c r="FQ21" s="1"/>
  <c r="FR21" s="1"/>
  <c r="FS21" s="1"/>
  <c r="FT21" s="1"/>
  <c r="FU21" s="1"/>
  <c r="FV21" s="1"/>
  <c r="FW21" s="1"/>
  <c r="FX21" s="1"/>
  <c r="FY21" s="1"/>
  <c r="FZ21" s="1"/>
  <c r="GA21" s="1"/>
  <c r="GB21" s="1"/>
  <c r="GC21" s="1"/>
  <c r="GD21" s="1"/>
  <c r="GE21" s="1"/>
  <c r="GF21" s="1"/>
  <c r="GG21" s="1"/>
  <c r="GH21" s="1"/>
  <c r="GI21" s="1"/>
  <c r="GJ21" s="1"/>
  <c r="GK21" s="1"/>
  <c r="GL21" s="1"/>
  <c r="GM21" s="1"/>
  <c r="GN21" s="1"/>
  <c r="GO21" s="1"/>
  <c r="GP21" s="1"/>
  <c r="GQ21" s="1"/>
  <c r="GR21" s="1"/>
  <c r="GS21" s="1"/>
  <c r="GT21" s="1"/>
  <c r="GU21" s="1"/>
  <c r="GV21" s="1"/>
  <c r="GW21" s="1"/>
  <c r="GX21" s="1"/>
  <c r="GY21" s="1"/>
  <c r="GZ21" s="1"/>
  <c r="HA21" s="1"/>
  <c r="HB21" s="1"/>
  <c r="HC21" s="1"/>
  <c r="HD21" s="1"/>
  <c r="HE21" s="1"/>
  <c r="HF21" s="1"/>
  <c r="HG21" s="1"/>
  <c r="HH21" s="1"/>
  <c r="HI21" s="1"/>
  <c r="HJ21" s="1"/>
  <c r="HK21" s="1"/>
  <c r="Q30"/>
  <c r="Q28"/>
  <c r="Q26"/>
  <c r="Q20" l="1"/>
  <c r="A17"/>
  <c r="Q21"/>
  <c r="Q23"/>
  <c r="Q25"/>
  <c r="Q22"/>
  <c r="Q24"/>
  <c r="A18" l="1"/>
  <c r="A19" l="1"/>
  <c r="A20" l="1"/>
  <c r="A21" l="1"/>
  <c r="A22" s="1"/>
  <c r="A23" l="1"/>
  <c r="A24" s="1"/>
  <c r="A25" s="1"/>
  <c r="A26" l="1"/>
  <c r="A27" l="1"/>
  <c r="A28" s="1"/>
  <c r="A29" l="1"/>
  <c r="A30" l="1"/>
  <c r="A31" l="1"/>
  <c r="A32" s="1"/>
  <c r="A33" l="1"/>
  <c r="A34" l="1"/>
  <c r="A35" s="1"/>
  <c r="A36" l="1"/>
  <c r="A37" s="1"/>
  <c r="A39" l="1"/>
  <c r="A40" s="1"/>
  <c r="K12" l="1"/>
  <c r="L12" l="1"/>
  <c r="K39"/>
  <c r="T12"/>
  <c r="U12" l="1"/>
  <c r="V12" s="1"/>
  <c r="W12" s="1"/>
  <c r="X12" s="1"/>
  <c r="Y12" s="1"/>
  <c r="L39"/>
  <c r="M12"/>
  <c r="Z12" l="1"/>
  <c r="AA12" s="1"/>
  <c r="N12"/>
  <c r="M39"/>
  <c r="AB12" l="1"/>
  <c r="N39"/>
  <c r="O12"/>
  <c r="O39" s="1"/>
  <c r="AC12" l="1"/>
  <c r="AD12" l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BA12" s="1"/>
  <c r="BB12" s="1"/>
  <c r="BC12" s="1"/>
  <c r="BD12" s="1"/>
  <c r="BE12" s="1"/>
  <c r="BF12" s="1"/>
  <c r="BG12" s="1"/>
  <c r="BH12" s="1"/>
  <c r="BI12" s="1"/>
  <c r="BJ12" s="1"/>
  <c r="BK12" s="1"/>
  <c r="BL12" s="1"/>
  <c r="BM12" s="1"/>
  <c r="BN12" s="1"/>
  <c r="BO12" s="1"/>
  <c r="BP12" s="1"/>
  <c r="BQ12" s="1"/>
  <c r="BR12" s="1"/>
  <c r="BS12" s="1"/>
  <c r="BT12" s="1"/>
  <c r="BU12" s="1"/>
  <c r="BV12" s="1"/>
  <c r="BW12" s="1"/>
  <c r="BX12" s="1"/>
  <c r="BY12" s="1"/>
  <c r="BZ12" s="1"/>
  <c r="CA12" s="1"/>
  <c r="CB12" s="1"/>
  <c r="CC12" s="1"/>
  <c r="CD12" s="1"/>
  <c r="CE12" s="1"/>
  <c r="CF12" s="1"/>
  <c r="CG12" s="1"/>
  <c r="CH12" s="1"/>
  <c r="CI12" s="1"/>
  <c r="CJ12" s="1"/>
  <c r="CK12" s="1"/>
  <c r="CL12" s="1"/>
  <c r="CM12" s="1"/>
  <c r="CN12" s="1"/>
  <c r="CO12" s="1"/>
  <c r="CP12" s="1"/>
  <c r="CQ12" s="1"/>
  <c r="CR12" s="1"/>
  <c r="CS12" s="1"/>
  <c r="CT12" s="1"/>
  <c r="CU12" s="1"/>
  <c r="CV12" s="1"/>
  <c r="CW12" s="1"/>
  <c r="CX12" s="1"/>
  <c r="CY12" s="1"/>
  <c r="CZ12" s="1"/>
  <c r="DA12" s="1"/>
  <c r="DB12" s="1"/>
  <c r="DC12" s="1"/>
  <c r="DD12" s="1"/>
  <c r="DE12" s="1"/>
  <c r="DF12" s="1"/>
  <c r="DG12" s="1"/>
  <c r="DH12" s="1"/>
  <c r="DI12" s="1"/>
  <c r="DJ12" s="1"/>
  <c r="DK12" s="1"/>
  <c r="DL12" s="1"/>
  <c r="DM12" s="1"/>
  <c r="DN12" s="1"/>
  <c r="DO12" s="1"/>
  <c r="DP12" s="1"/>
  <c r="DQ12" s="1"/>
  <c r="DR12" s="1"/>
  <c r="DS12" s="1"/>
  <c r="DT12" s="1"/>
  <c r="DU12" s="1"/>
  <c r="DV12" s="1"/>
  <c r="DW12" s="1"/>
  <c r="DX12" s="1"/>
  <c r="DY12" s="1"/>
  <c r="DZ12" s="1"/>
  <c r="EA12" s="1"/>
  <c r="EB12" s="1"/>
  <c r="EC12" s="1"/>
  <c r="ED12" s="1"/>
  <c r="EE12" s="1"/>
  <c r="EF12" s="1"/>
  <c r="EG12" s="1"/>
  <c r="EH12" s="1"/>
  <c r="EI12" s="1"/>
  <c r="EJ12" s="1"/>
  <c r="EK12" s="1"/>
  <c r="EL12" s="1"/>
  <c r="EM12" s="1"/>
  <c r="EN12" s="1"/>
  <c r="EO12" s="1"/>
  <c r="EP12" s="1"/>
  <c r="EQ12" s="1"/>
  <c r="ER12" s="1"/>
  <c r="ES12" s="1"/>
  <c r="ET12" s="1"/>
  <c r="EU12" s="1"/>
  <c r="EV12" s="1"/>
  <c r="EW12" s="1"/>
  <c r="EX12" s="1"/>
  <c r="EY12" s="1"/>
  <c r="EZ12" s="1"/>
  <c r="FA12" s="1"/>
  <c r="FB12" s="1"/>
  <c r="FC12" s="1"/>
  <c r="FD12" s="1"/>
  <c r="FE12" s="1"/>
  <c r="FF12" s="1"/>
  <c r="FG12" s="1"/>
  <c r="FH12" s="1"/>
  <c r="FI12" s="1"/>
  <c r="FJ12" s="1"/>
  <c r="FK12" s="1"/>
  <c r="FL12" s="1"/>
  <c r="FM12" s="1"/>
  <c r="FN12" s="1"/>
  <c r="FO12" s="1"/>
  <c r="FP12" s="1"/>
  <c r="FQ12" s="1"/>
  <c r="FR12" s="1"/>
  <c r="FS12" s="1"/>
  <c r="FT12" s="1"/>
  <c r="FU12" s="1"/>
  <c r="FV12" s="1"/>
  <c r="FW12" s="1"/>
  <c r="FX12" s="1"/>
  <c r="FY12" s="1"/>
  <c r="FZ12" s="1"/>
  <c r="GA12" s="1"/>
  <c r="GB12" s="1"/>
  <c r="GC12" s="1"/>
  <c r="GD12" s="1"/>
  <c r="GE12" s="1"/>
  <c r="GF12" s="1"/>
  <c r="GG12" s="1"/>
  <c r="GH12" s="1"/>
  <c r="GI12" s="1"/>
  <c r="GJ12" s="1"/>
  <c r="GK12" s="1"/>
  <c r="GL12" s="1"/>
  <c r="GM12" s="1"/>
  <c r="GN12" s="1"/>
  <c r="GO12" s="1"/>
  <c r="GP12" s="1"/>
  <c r="GQ12" s="1"/>
  <c r="GR12" s="1"/>
  <c r="GS12" s="1"/>
  <c r="GT12" s="1"/>
  <c r="GU12" s="1"/>
  <c r="GV12" s="1"/>
  <c r="GW12" s="1"/>
  <c r="GX12" s="1"/>
  <c r="GY12" s="1"/>
  <c r="GZ12" s="1"/>
  <c r="HA12" s="1"/>
  <c r="HB12" s="1"/>
  <c r="HC12" s="1"/>
  <c r="HD12" s="1"/>
  <c r="HE12" s="1"/>
  <c r="HF12" s="1"/>
  <c r="HG12" s="1"/>
  <c r="HH12" s="1"/>
  <c r="HI12" s="1"/>
  <c r="HJ12" s="1"/>
  <c r="HK12" s="1"/>
  <c r="Q12" s="1"/>
  <c r="Q39" l="1"/>
  <c r="Q40"/>
</calcChain>
</file>

<file path=xl/sharedStrings.xml><?xml version="1.0" encoding="utf-8"?>
<sst xmlns="http://schemas.openxmlformats.org/spreadsheetml/2006/main" count="306" uniqueCount="283">
  <si>
    <t>Multi-Stage Growth DCF Model</t>
  </si>
  <si>
    <t>Annualized</t>
  </si>
  <si>
    <t>First Stage</t>
  </si>
  <si>
    <t>Second Stage Growth</t>
  </si>
  <si>
    <t>Third Stage</t>
  </si>
  <si>
    <t>Multi-Stage</t>
  </si>
  <si>
    <t>Second Stage</t>
  </si>
  <si>
    <t>Line</t>
  </si>
  <si>
    <t>Company</t>
  </si>
  <si>
    <r>
      <t>Stock Price</t>
    </r>
    <r>
      <rPr>
        <b/>
        <u/>
        <vertAlign val="superscript"/>
        <sz val="11"/>
        <rFont val="Arial"/>
        <family val="2"/>
      </rPr>
      <t>1</t>
    </r>
  </si>
  <si>
    <r>
      <t>Growth</t>
    </r>
    <r>
      <rPr>
        <b/>
        <u/>
        <vertAlign val="superscript"/>
        <sz val="11"/>
        <rFont val="Arial"/>
        <family val="2"/>
      </rPr>
      <t>3</t>
    </r>
  </si>
  <si>
    <t>Year 6</t>
  </si>
  <si>
    <t>Year 7</t>
  </si>
  <si>
    <t>Year 8</t>
  </si>
  <si>
    <t>Year 9</t>
  </si>
  <si>
    <t>Year 10</t>
  </si>
  <si>
    <t>Growth DCF</t>
  </si>
  <si>
    <t>Price</t>
  </si>
  <si>
    <r>
      <t>Year</t>
    </r>
    <r>
      <rPr>
        <b/>
        <vertAlign val="subscript"/>
        <sz val="11"/>
        <rFont val="Arial"/>
        <family val="2"/>
      </rPr>
      <t>1</t>
    </r>
  </si>
  <si>
    <r>
      <t>Year</t>
    </r>
    <r>
      <rPr>
        <b/>
        <vertAlign val="subscript"/>
        <sz val="11"/>
        <rFont val="Arial"/>
        <family val="2"/>
      </rPr>
      <t>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</si>
  <si>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</si>
  <si>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</si>
  <si>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</si>
  <si>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</si>
  <si>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</si>
  <si>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</si>
  <si>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</si>
  <si>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</si>
  <si>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</si>
  <si>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</si>
  <si>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</si>
  <si>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</si>
  <si>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</si>
  <si>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</si>
  <si>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</si>
  <si>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</si>
  <si>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</si>
  <si>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</si>
  <si>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</si>
  <si>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</si>
  <si>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</si>
  <si>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</si>
  <si>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</si>
  <si>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</si>
  <si>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</si>
  <si>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</si>
  <si>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</si>
  <si>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</si>
  <si>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</si>
  <si>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</si>
  <si>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</si>
  <si>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</si>
  <si>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</si>
  <si>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</si>
  <si>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</si>
  <si>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</si>
  <si>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</si>
  <si>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</si>
  <si>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</si>
  <si>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</si>
  <si>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</si>
  <si>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</si>
  <si>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</si>
  <si>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</si>
  <si>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</si>
  <si>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</si>
  <si>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</si>
  <si>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</si>
  <si>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</si>
  <si>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</si>
  <si>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</si>
  <si>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</si>
  <si>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</si>
  <si>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</si>
  <si>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</si>
  <si>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</si>
  <si>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</si>
  <si>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</si>
  <si>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</si>
  <si>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</si>
  <si>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</si>
  <si>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</si>
  <si>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</si>
  <si>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</si>
  <si>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</si>
  <si>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</si>
  <si>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</si>
  <si>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</si>
  <si>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</si>
  <si>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</si>
  <si>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</si>
  <si>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</si>
  <si>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</si>
  <si>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</si>
  <si>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</si>
  <si>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</si>
  <si>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</si>
  <si>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</si>
  <si>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</si>
  <si>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</si>
  <si>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</si>
  <si>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</si>
  <si>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</si>
  <si>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</si>
  <si>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</si>
  <si>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</si>
  <si>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</si>
  <si>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</si>
  <si>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</si>
  <si>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</si>
  <si>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</si>
  <si>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</si>
  <si>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</si>
  <si>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</si>
  <si>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</si>
  <si>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</si>
  <si>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</si>
  <si>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</si>
  <si>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</si>
  <si>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</si>
  <si>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</si>
  <si>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</si>
  <si>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</si>
  <si>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</si>
  <si>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</si>
  <si>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</si>
  <si>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</si>
  <si>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</si>
  <si>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</si>
  <si>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</si>
  <si>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</si>
  <si>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</si>
  <si>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</si>
  <si>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</si>
  <si>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</si>
  <si>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</si>
  <si>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</si>
  <si>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</si>
  <si>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</si>
  <si>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</si>
  <si>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</si>
  <si>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</si>
  <si>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</si>
  <si>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</si>
  <si>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</si>
  <si>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</si>
  <si>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</si>
  <si>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</si>
  <si>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</si>
  <si>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</si>
  <si>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</si>
  <si>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</si>
  <si>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</si>
  <si>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</si>
  <si>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</si>
  <si>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</si>
  <si>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</si>
  <si>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</si>
  <si>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</si>
  <si>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</si>
  <si>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</si>
  <si>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</si>
  <si>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</si>
  <si>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</si>
  <si>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</si>
  <si>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</si>
  <si>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</si>
  <si>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</si>
  <si>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</si>
  <si>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</si>
  <si>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</si>
  <si>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</si>
  <si>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</si>
  <si>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</si>
  <si>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</si>
  <si>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</si>
  <si>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</si>
  <si>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</si>
  <si>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</si>
  <si>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</si>
  <si>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</si>
  <si>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</si>
  <si>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</si>
  <si>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</si>
  <si>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</si>
  <si>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</si>
  <si>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</si>
  <si>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</si>
  <si>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</si>
  <si>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</si>
  <si>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</si>
  <si>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</si>
  <si>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</si>
  <si>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</si>
  <si>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</si>
  <si>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</si>
  <si>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</si>
  <si>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</si>
  <si>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</si>
  <si>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</si>
  <si>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</si>
  <si>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</si>
  <si>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</si>
  <si>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</si>
  <si>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</si>
  <si>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</si>
  <si>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</si>
  <si>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</si>
  <si>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</si>
  <si>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</si>
  <si>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</si>
  <si>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</si>
  <si>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</si>
  <si>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</si>
  <si>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</si>
  <si>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</si>
  <si>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</si>
  <si>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200</t>
    </r>
    <r>
      <rPr>
        <sz val="10"/>
        <rFont val="Arial"/>
        <family val="2"/>
      </rPr>
      <t/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</si>
  <si>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</si>
  <si>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</si>
  <si>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</si>
  <si>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</si>
  <si>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</si>
  <si>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</si>
  <si>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</si>
  <si>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</si>
  <si>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</si>
  <si>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</si>
  <si>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Average</t>
  </si>
  <si>
    <t>Median</t>
  </si>
  <si>
    <t>Sources:</t>
  </si>
  <si>
    <t>Alliant Energy</t>
  </si>
  <si>
    <t>Ameren Corp.</t>
  </si>
  <si>
    <t>American Elec Pwr</t>
  </si>
  <si>
    <t>Cleco Corp.</t>
  </si>
  <si>
    <t>DTE Energy Co.</t>
  </si>
  <si>
    <t>Edison International</t>
  </si>
  <si>
    <t>FirstEnergy Corp.</t>
  </si>
  <si>
    <t>Great Plains Energy</t>
  </si>
  <si>
    <t>Hawaiian Elec.</t>
  </si>
  <si>
    <t>IDACORP, Inc.</t>
  </si>
  <si>
    <t>OGE Energy Corp.</t>
  </si>
  <si>
    <t>PG&amp;E Corp.</t>
  </si>
  <si>
    <t>Pinnacle West Capital</t>
  </si>
  <si>
    <t>Portland General Elec.</t>
  </si>
  <si>
    <t>PPL Corp.</t>
  </si>
  <si>
    <t>Pub Sv Enterprise Grp</t>
  </si>
  <si>
    <t>SCANA Corp.</t>
  </si>
  <si>
    <t>Sempra Energy</t>
  </si>
  <si>
    <t>TECO Energy</t>
  </si>
  <si>
    <t>Westar Energy</t>
  </si>
  <si>
    <t>Dividend</t>
  </si>
  <si>
    <r>
      <t>Dividend</t>
    </r>
    <r>
      <rPr>
        <b/>
        <u/>
        <vertAlign val="superscript"/>
        <sz val="11"/>
        <rFont val="Arial"/>
        <family val="2"/>
      </rPr>
      <t>1</t>
    </r>
  </si>
  <si>
    <t>V Line</t>
  </si>
  <si>
    <t>IBES</t>
  </si>
  <si>
    <t>Zacks</t>
  </si>
  <si>
    <t>br+sv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</si>
  <si>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Exhibit WEA-3, Page 1 of 3.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</si>
  <si>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Exhibit WEA-3, Page 2 of 3.</t>
    </r>
  </si>
  <si>
    <t>Avera Constant Growth DCF Model</t>
  </si>
  <si>
    <t>Stock</t>
  </si>
  <si>
    <t>Growth Rates</t>
  </si>
  <si>
    <t>Cost of Equity Estimates</t>
  </si>
  <si>
    <t>Yield</t>
  </si>
  <si>
    <t>Value Line</t>
  </si>
  <si>
    <t>(11)</t>
  </si>
  <si>
    <t>Source:</t>
  </si>
  <si>
    <t>(12)</t>
  </si>
  <si>
    <t>(13)</t>
  </si>
  <si>
    <r>
      <t>Growth Rates</t>
    </r>
    <r>
      <rPr>
        <b/>
        <vertAlign val="superscript"/>
        <sz val="11"/>
        <rFont val="Arial"/>
        <family val="2"/>
      </rPr>
      <t>2</t>
    </r>
  </si>
  <si>
    <t>Growth</t>
  </si>
  <si>
    <t>(14)</t>
  </si>
  <si>
    <t>(15)</t>
  </si>
  <si>
    <t>Exhibit No.___(WEA-5).</t>
  </si>
  <si>
    <t>Avista Corporation</t>
  </si>
  <si>
    <t>ALLETE</t>
  </si>
  <si>
    <t>Avista Corp.</t>
  </si>
  <si>
    <t>Black Hills Corp.</t>
  </si>
  <si>
    <t>El Paso Electric</t>
  </si>
  <si>
    <t>Otter Tail Corp.</t>
  </si>
  <si>
    <t>UIL Holdings</t>
  </si>
  <si>
    <t>NA</t>
  </si>
  <si>
    <r>
      <t>4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Blue Chip Financial Forecasts, </t>
    </r>
    <r>
      <rPr>
        <sz val="11"/>
        <rFont val="Arial"/>
        <family val="2"/>
      </rPr>
      <t>June 1, 2012 at 14.</t>
    </r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</si>
</sst>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0.0"/>
    <numFmt numFmtId="167" formatCode="0.0%"/>
    <numFmt numFmtId="168" formatCode="0.000000"/>
    <numFmt numFmtId="169" formatCode="0.000%"/>
    <numFmt numFmtId="170" formatCode="&quot;$&quot;#,##0.0"/>
  </numFmts>
  <fonts count="66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vertAlign val="subscript"/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22"/>
      <color theme="1"/>
      <name val="Arial"/>
      <family val="2"/>
    </font>
    <font>
      <b/>
      <u/>
      <sz val="16"/>
      <color theme="1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18"/>
      <name val="Arial"/>
      <family val="2"/>
    </font>
    <font>
      <sz val="12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vertAlign val="superscript"/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3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5" applyNumberFormat="0" applyAlignment="0" applyProtection="0"/>
    <xf numFmtId="0" fontId="18" fillId="20" borderId="5" applyNumberFormat="0" applyAlignment="0" applyProtection="0"/>
    <xf numFmtId="0" fontId="18" fillId="20" borderId="5" applyNumberFormat="0" applyAlignment="0" applyProtection="0"/>
    <xf numFmtId="0" fontId="18" fillId="20" borderId="5" applyNumberFormat="0" applyAlignment="0" applyProtection="0"/>
    <xf numFmtId="0" fontId="18" fillId="20" borderId="5" applyNumberFormat="0" applyAlignment="0" applyProtection="0"/>
    <xf numFmtId="0" fontId="19" fillId="21" borderId="6" applyNumberFormat="0" applyAlignment="0" applyProtection="0"/>
    <xf numFmtId="0" fontId="19" fillId="21" borderId="6" applyNumberFormat="0" applyAlignment="0" applyProtection="0"/>
    <xf numFmtId="0" fontId="19" fillId="21" borderId="6" applyNumberFormat="0" applyAlignment="0" applyProtection="0"/>
    <xf numFmtId="0" fontId="19" fillId="21" borderId="6" applyNumberFormat="0" applyAlignment="0" applyProtection="0"/>
    <xf numFmtId="0" fontId="19" fillId="21" borderId="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7" fillId="22" borderId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24" borderId="11" applyNumberFormat="0" applyFont="0" applyAlignment="0" applyProtection="0"/>
    <xf numFmtId="0" fontId="2" fillId="24" borderId="11" applyNumberFormat="0" applyFont="0" applyAlignment="0" applyProtection="0"/>
    <xf numFmtId="0" fontId="2" fillId="24" borderId="11" applyNumberFormat="0" applyFont="0" applyAlignment="0" applyProtection="0"/>
    <xf numFmtId="0" fontId="2" fillId="24" borderId="11" applyNumberFormat="0" applyFont="0" applyAlignment="0" applyProtection="0"/>
    <xf numFmtId="0" fontId="2" fillId="24" borderId="11" applyNumberFormat="0" applyFont="0" applyAlignment="0" applyProtection="0"/>
    <xf numFmtId="0" fontId="31" fillId="20" borderId="12" applyNumberFormat="0" applyAlignment="0" applyProtection="0"/>
    <xf numFmtId="0" fontId="31" fillId="20" borderId="12" applyNumberFormat="0" applyAlignment="0" applyProtection="0"/>
    <xf numFmtId="0" fontId="31" fillId="20" borderId="12" applyNumberFormat="0" applyAlignment="0" applyProtection="0"/>
    <xf numFmtId="0" fontId="31" fillId="20" borderId="12" applyNumberFormat="0" applyAlignment="0" applyProtection="0"/>
    <xf numFmtId="0" fontId="31" fillId="20" borderId="12" applyNumberFormat="0" applyAlignment="0" applyProtection="0"/>
    <xf numFmtId="40" fontId="32" fillId="25" borderId="0">
      <alignment horizontal="right"/>
    </xf>
    <xf numFmtId="0" fontId="33" fillId="25" borderId="0">
      <alignment horizontal="right"/>
    </xf>
    <xf numFmtId="0" fontId="34" fillId="25" borderId="13"/>
    <xf numFmtId="0" fontId="34" fillId="0" borderId="0" applyBorder="0">
      <alignment horizontal="centerContinuous"/>
    </xf>
    <xf numFmtId="0" fontId="35" fillId="0" borderId="0" applyBorder="0">
      <alignment horizontal="centerContinuous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14">
      <alignment horizontal="center"/>
    </xf>
    <xf numFmtId="3" fontId="36" fillId="0" borderId="0" applyFont="0" applyFill="0" applyBorder="0" applyAlignment="0" applyProtection="0"/>
    <xf numFmtId="0" fontId="36" fillId="26" borderId="0" applyNumberFormat="0" applyFont="0" applyBorder="0" applyAlignment="0" applyProtection="0"/>
    <xf numFmtId="0" fontId="38" fillId="2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Protection="0">
      <alignment horizontal="center"/>
    </xf>
    <xf numFmtId="0" fontId="43" fillId="28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29" borderId="0" applyNumberFormat="0" applyFont="0" applyBorder="0" applyAlignment="0" applyProtection="0"/>
    <xf numFmtId="165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14" applyNumberFormat="0" applyFon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8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>
      <alignment horizontal="center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8" fillId="0" borderId="0" applyProtection="0"/>
    <xf numFmtId="0" fontId="50" fillId="0" borderId="0" applyProtection="0"/>
    <xf numFmtId="0" fontId="27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2" fontId="8" fillId="0" borderId="0" applyProtection="0"/>
    <xf numFmtId="0" fontId="56" fillId="0" borderId="0" applyProtection="0"/>
    <xf numFmtId="0" fontId="41" fillId="0" borderId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8" fillId="0" borderId="0">
      <alignment vertical="top"/>
    </xf>
    <xf numFmtId="9" fontId="2" fillId="0" borderId="0" applyFont="0" applyFill="0" applyBorder="0" applyAlignment="0" applyProtection="0"/>
    <xf numFmtId="4" fontId="46" fillId="23" borderId="16" applyNumberFormat="0" applyProtection="0">
      <alignment vertical="center"/>
    </xf>
    <xf numFmtId="4" fontId="58" fillId="30" borderId="16" applyNumberFormat="0" applyProtection="0">
      <alignment vertical="center"/>
    </xf>
    <xf numFmtId="4" fontId="46" fillId="30" borderId="16" applyNumberFormat="0" applyProtection="0">
      <alignment horizontal="left" vertical="center" indent="1"/>
    </xf>
    <xf numFmtId="0" fontId="46" fillId="30" borderId="16" applyNumberFormat="0" applyProtection="0">
      <alignment horizontal="left" vertical="top" indent="1"/>
    </xf>
    <xf numFmtId="4" fontId="46" fillId="31" borderId="0" applyNumberFormat="0" applyProtection="0">
      <alignment horizontal="left" vertical="center" indent="1"/>
    </xf>
    <xf numFmtId="4" fontId="15" fillId="3" borderId="16" applyNumberFormat="0" applyProtection="0">
      <alignment horizontal="right" vertical="center"/>
    </xf>
    <xf numFmtId="4" fontId="15" fillId="9" borderId="16" applyNumberFormat="0" applyProtection="0">
      <alignment horizontal="right" vertical="center"/>
    </xf>
    <xf numFmtId="4" fontId="15" fillId="17" borderId="16" applyNumberFormat="0" applyProtection="0">
      <alignment horizontal="right" vertical="center"/>
    </xf>
    <xf numFmtId="4" fontId="15" fillId="11" borderId="16" applyNumberFormat="0" applyProtection="0">
      <alignment horizontal="right" vertical="center"/>
    </xf>
    <xf numFmtId="4" fontId="15" fillId="15" borderId="16" applyNumberFormat="0" applyProtection="0">
      <alignment horizontal="right" vertical="center"/>
    </xf>
    <xf numFmtId="4" fontId="15" fillId="19" borderId="16" applyNumberFormat="0" applyProtection="0">
      <alignment horizontal="right" vertical="center"/>
    </xf>
    <xf numFmtId="4" fontId="15" fillId="18" borderId="16" applyNumberFormat="0" applyProtection="0">
      <alignment horizontal="right" vertical="center"/>
    </xf>
    <xf numFmtId="4" fontId="15" fillId="32" borderId="16" applyNumberFormat="0" applyProtection="0">
      <alignment horizontal="right" vertical="center"/>
    </xf>
    <xf numFmtId="4" fontId="15" fillId="10" borderId="16" applyNumberFormat="0" applyProtection="0">
      <alignment horizontal="right" vertical="center"/>
    </xf>
    <xf numFmtId="4" fontId="46" fillId="33" borderId="17" applyNumberFormat="0" applyProtection="0">
      <alignment horizontal="left" vertical="center" indent="1"/>
    </xf>
    <xf numFmtId="4" fontId="15" fillId="34" borderId="0" applyNumberFormat="0" applyProtection="0">
      <alignment horizontal="left" vertical="center" indent="1"/>
    </xf>
    <xf numFmtId="4" fontId="59" fillId="35" borderId="0" applyNumberFormat="0" applyProtection="0">
      <alignment horizontal="left" vertical="center" indent="1"/>
    </xf>
    <xf numFmtId="4" fontId="15" fillId="36" borderId="16" applyNumberFormat="0" applyProtection="0">
      <alignment horizontal="right" vertical="center"/>
    </xf>
    <xf numFmtId="4" fontId="15" fillId="34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0" fontId="2" fillId="35" borderId="16" applyNumberFormat="0" applyProtection="0">
      <alignment horizontal="left" vertical="center" indent="1"/>
    </xf>
    <xf numFmtId="0" fontId="2" fillId="35" borderId="16" applyNumberFormat="0" applyProtection="0">
      <alignment horizontal="left" vertical="top" indent="1"/>
    </xf>
    <xf numFmtId="0" fontId="2" fillId="31" borderId="16" applyNumberFormat="0" applyProtection="0">
      <alignment horizontal="left" vertical="center" indent="1"/>
    </xf>
    <xf numFmtId="0" fontId="2" fillId="31" borderId="16" applyNumberFormat="0" applyProtection="0">
      <alignment horizontal="left" vertical="top" indent="1"/>
    </xf>
    <xf numFmtId="0" fontId="2" fillId="37" borderId="16" applyNumberFormat="0" applyProtection="0">
      <alignment horizontal="left" vertical="center" indent="1"/>
    </xf>
    <xf numFmtId="0" fontId="2" fillId="37" borderId="16" applyNumberFormat="0" applyProtection="0">
      <alignment horizontal="left" vertical="top" indent="1"/>
    </xf>
    <xf numFmtId="0" fontId="2" fillId="38" borderId="16" applyNumberFormat="0" applyProtection="0">
      <alignment horizontal="left" vertical="center" indent="1"/>
    </xf>
    <xf numFmtId="0" fontId="2" fillId="38" borderId="16" applyNumberFormat="0" applyProtection="0">
      <alignment horizontal="left" vertical="top" indent="1"/>
    </xf>
    <xf numFmtId="4" fontId="15" fillId="39" borderId="16" applyNumberFormat="0" applyProtection="0">
      <alignment vertical="center"/>
    </xf>
    <xf numFmtId="4" fontId="60" fillId="39" borderId="16" applyNumberFormat="0" applyProtection="0">
      <alignment vertical="center"/>
    </xf>
    <xf numFmtId="4" fontId="15" fillId="39" borderId="16" applyNumberFormat="0" applyProtection="0">
      <alignment horizontal="left" vertical="center" indent="1"/>
    </xf>
    <xf numFmtId="0" fontId="15" fillId="39" borderId="16" applyNumberFormat="0" applyProtection="0">
      <alignment horizontal="left" vertical="top" indent="1"/>
    </xf>
    <xf numFmtId="4" fontId="15" fillId="34" borderId="16" applyNumberFormat="0" applyProtection="0">
      <alignment horizontal="right" vertical="center"/>
    </xf>
    <xf numFmtId="4" fontId="60" fillId="34" borderId="16" applyNumberFormat="0" applyProtection="0">
      <alignment horizontal="right" vertical="center"/>
    </xf>
    <xf numFmtId="4" fontId="15" fillId="36" borderId="16" applyNumberFormat="0" applyProtection="0">
      <alignment horizontal="left" vertical="center" indent="1"/>
    </xf>
    <xf numFmtId="0" fontId="15" fillId="31" borderId="16" applyNumberFormat="0" applyProtection="0">
      <alignment horizontal="left" vertical="top" indent="1"/>
    </xf>
    <xf numFmtId="4" fontId="61" fillId="40" borderId="0" applyNumberFormat="0" applyProtection="0">
      <alignment horizontal="left" vertical="center" indent="1"/>
    </xf>
    <xf numFmtId="4" fontId="47" fillId="34" borderId="16" applyNumberFormat="0" applyProtection="0">
      <alignment horizontal="right" vertical="center"/>
    </xf>
    <xf numFmtId="168" fontId="2" fillId="0" borderId="0">
      <alignment horizontal="left" wrapText="1"/>
    </xf>
    <xf numFmtId="0" fontId="62" fillId="0" borderId="0" applyNumberFormat="0" applyBorder="0" applyAlignment="0"/>
    <xf numFmtId="0" fontId="63" fillId="0" borderId="0" applyNumberFormat="0" applyBorder="0" applyAlignment="0"/>
    <xf numFmtId="0" fontId="64" fillId="0" borderId="0" applyNumberFormat="0" applyBorder="0" applyAlignment="0"/>
    <xf numFmtId="0" fontId="64" fillId="0" borderId="0" applyNumberFormat="0" applyBorder="0" applyAlignment="0"/>
  </cellStyleXfs>
  <cellXfs count="72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5" fillId="0" borderId="0" xfId="0" applyFont="1"/>
    <xf numFmtId="0" fontId="7" fillId="0" borderId="0" xfId="3" applyFont="1" applyAlignment="1">
      <alignment horizontal="center"/>
    </xf>
    <xf numFmtId="0" fontId="7" fillId="0" borderId="0" xfId="3" applyFont="1" applyFill="1" applyAlignment="1">
      <alignment horizontal="center"/>
    </xf>
    <xf numFmtId="10" fontId="8" fillId="0" borderId="0" xfId="2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3" applyFont="1" applyFill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9" fillId="0" borderId="0" xfId="3" applyFont="1"/>
    <xf numFmtId="0" fontId="9" fillId="0" borderId="2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49" fontId="9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left" indent="1"/>
    </xf>
    <xf numFmtId="49" fontId="9" fillId="0" borderId="0" xfId="3" applyNumberFormat="1" applyFont="1" applyFill="1" applyAlignment="1">
      <alignment horizontal="center"/>
    </xf>
    <xf numFmtId="43" fontId="9" fillId="0" borderId="0" xfId="4" quotePrefix="1" applyFont="1" applyAlignment="1">
      <alignment horizontal="center"/>
    </xf>
    <xf numFmtId="10" fontId="9" fillId="0" borderId="0" xfId="5" applyNumberFormat="1" applyFont="1" applyAlignment="1">
      <alignment horizontal="center"/>
    </xf>
    <xf numFmtId="0" fontId="9" fillId="0" borderId="0" xfId="3" quotePrefix="1" applyFont="1" applyAlignment="1">
      <alignment horizontal="center"/>
    </xf>
    <xf numFmtId="4" fontId="4" fillId="0" borderId="0" xfId="3" applyNumberFormat="1" applyFont="1"/>
    <xf numFmtId="0" fontId="4" fillId="0" borderId="0" xfId="3" applyFont="1" applyAlignment="1">
      <alignment horizontal="left" indent="1"/>
    </xf>
    <xf numFmtId="164" fontId="4" fillId="0" borderId="0" xfId="6" applyNumberFormat="1" applyFont="1" applyFill="1" applyAlignment="1">
      <alignment horizontal="center"/>
    </xf>
    <xf numFmtId="10" fontId="4" fillId="0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3" applyFont="1" applyAlignment="1">
      <alignment horizontal="left"/>
    </xf>
    <xf numFmtId="10" fontId="4" fillId="0" borderId="0" xfId="5" applyNumberFormat="1" applyFont="1" applyAlignment="1">
      <alignment horizontal="center"/>
    </xf>
    <xf numFmtId="10" fontId="4" fillId="0" borderId="0" xfId="5" applyNumberFormat="1" applyFont="1" applyFill="1" applyAlignment="1">
      <alignment horizontal="center"/>
    </xf>
    <xf numFmtId="10" fontId="4" fillId="0" borderId="0" xfId="3" applyNumberFormat="1" applyFont="1" applyAlignment="1">
      <alignment horizontal="center"/>
    </xf>
    <xf numFmtId="164" fontId="4" fillId="0" borderId="0" xfId="3" applyNumberFormat="1" applyFont="1"/>
    <xf numFmtId="2" fontId="4" fillId="0" borderId="0" xfId="3" applyNumberFormat="1" applyFont="1" applyAlignment="1">
      <alignment horizontal="center"/>
    </xf>
    <xf numFmtId="10" fontId="9" fillId="0" borderId="0" xfId="3" applyNumberFormat="1" applyFont="1" applyAlignment="1">
      <alignment horizontal="center"/>
    </xf>
    <xf numFmtId="0" fontId="9" fillId="0" borderId="0" xfId="3" applyFont="1" applyAlignment="1">
      <alignment horizontal="left"/>
    </xf>
    <xf numFmtId="164" fontId="9" fillId="0" borderId="0" xfId="6" applyNumberFormat="1" applyFont="1" applyFill="1" applyAlignment="1">
      <alignment horizontal="center"/>
    </xf>
    <xf numFmtId="10" fontId="9" fillId="0" borderId="0" xfId="3" applyNumberFormat="1" applyFont="1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0" xfId="7" applyFont="1" applyFill="1" applyAlignment="1"/>
    <xf numFmtId="0" fontId="4" fillId="0" borderId="0" xfId="3" applyFont="1" applyFill="1"/>
    <xf numFmtId="0" fontId="13" fillId="0" borderId="0" xfId="3" applyFont="1" applyFill="1" applyAlignment="1">
      <alignment horizontal="left"/>
    </xf>
    <xf numFmtId="0" fontId="4" fillId="0" borderId="0" xfId="0" applyFont="1" applyFill="1"/>
    <xf numFmtId="167" fontId="4" fillId="0" borderId="0" xfId="4" applyNumberFormat="1" applyFont="1" applyFill="1" applyBorder="1" applyAlignment="1">
      <alignment horizontal="center"/>
    </xf>
    <xf numFmtId="49" fontId="9" fillId="0" borderId="0" xfId="3" applyNumberFormat="1" applyFont="1" applyAlignment="1">
      <alignment horizontal="left" indent="2"/>
    </xf>
    <xf numFmtId="0" fontId="4" fillId="0" borderId="0" xfId="3" applyFont="1" applyAlignment="1">
      <alignment horizontal="left" indent="2"/>
    </xf>
    <xf numFmtId="43" fontId="4" fillId="0" borderId="0" xfId="4" applyFont="1" applyAlignment="1">
      <alignment horizontal="center"/>
    </xf>
    <xf numFmtId="10" fontId="4" fillId="0" borderId="0" xfId="2" applyNumberFormat="1" applyFont="1" applyFill="1" applyAlignment="1">
      <alignment horizontal="center"/>
    </xf>
    <xf numFmtId="167" fontId="4" fillId="0" borderId="0" xfId="5" applyNumberFormat="1" applyFont="1" applyFill="1" applyBorder="1" applyAlignment="1">
      <alignment horizontal="center"/>
    </xf>
    <xf numFmtId="167" fontId="4" fillId="0" borderId="0" xfId="3" applyNumberFormat="1" applyFont="1"/>
    <xf numFmtId="10" fontId="4" fillId="0" borderId="0" xfId="2" applyNumberFormat="1" applyFont="1"/>
    <xf numFmtId="10" fontId="4" fillId="0" borderId="0" xfId="2" applyNumberFormat="1" applyFont="1" applyAlignment="1">
      <alignment horizontal="center"/>
    </xf>
    <xf numFmtId="167" fontId="4" fillId="0" borderId="0" xfId="6" applyNumberFormat="1" applyFont="1" applyFill="1" applyAlignment="1">
      <alignment horizontal="center"/>
    </xf>
    <xf numFmtId="167" fontId="9" fillId="0" borderId="0" xfId="5" applyNumberFormat="1" applyFont="1" applyFill="1" applyBorder="1" applyAlignment="1">
      <alignment horizontal="center"/>
    </xf>
    <xf numFmtId="167" fontId="9" fillId="0" borderId="0" xfId="3" applyNumberFormat="1" applyFont="1" applyFill="1" applyAlignment="1">
      <alignment horizontal="center"/>
    </xf>
    <xf numFmtId="10" fontId="9" fillId="0" borderId="0" xfId="5" applyNumberFormat="1" applyFont="1" applyFill="1" applyAlignment="1">
      <alignment horizontal="center"/>
    </xf>
    <xf numFmtId="43" fontId="4" fillId="0" borderId="0" xfId="1" applyFont="1"/>
    <xf numFmtId="169" fontId="4" fillId="0" borderId="0" xfId="2" applyNumberFormat="1" applyFont="1" applyFill="1" applyAlignment="1">
      <alignment horizontal="center"/>
    </xf>
    <xf numFmtId="164" fontId="4" fillId="0" borderId="0" xfId="6" applyNumberFormat="1" applyFont="1" applyFill="1" applyBorder="1" applyAlignment="1">
      <alignment horizontal="center"/>
    </xf>
    <xf numFmtId="167" fontId="9" fillId="0" borderId="0" xfId="3" applyNumberFormat="1" applyFont="1" applyFill="1" applyBorder="1" applyAlignment="1">
      <alignment horizontal="center"/>
    </xf>
    <xf numFmtId="170" fontId="9" fillId="0" borderId="0" xfId="6" applyNumberFormat="1" applyFont="1" applyFill="1" applyAlignment="1">
      <alignment horizontal="center"/>
    </xf>
    <xf numFmtId="167" fontId="4" fillId="41" borderId="0" xfId="5" applyNumberFormat="1" applyFont="1" applyFill="1" applyBorder="1" applyAlignment="1">
      <alignment horizontal="center"/>
    </xf>
    <xf numFmtId="167" fontId="4" fillId="41" borderId="0" xfId="4" applyNumberFormat="1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9" fontId="10" fillId="0" borderId="0" xfId="3" applyNumberFormat="1" applyFont="1" applyAlignment="1">
      <alignment horizontal="center"/>
    </xf>
    <xf numFmtId="0" fontId="9" fillId="0" borderId="1" xfId="3" applyFont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/>
    </xf>
  </cellXfs>
  <cellStyles count="377">
    <cellStyle name="_2008 Reforecast 0+12  03.14.08" xfId="301"/>
    <cellStyle name="_2008_ACCT 17103" xfId="302"/>
    <cellStyle name="_2009 Budget 5_02_08  FINAL" xfId="303"/>
    <cellStyle name="_Reformatted Cash Flow Consolidation 0706" xfId="304"/>
    <cellStyle name="_Reformatted Cash Flow Consolidation 0906" xfId="305"/>
    <cellStyle name="20% - Accent1 2" xfId="8"/>
    <cellStyle name="20% - Accent1 3" xfId="9"/>
    <cellStyle name="20% - Accent1 4" xfId="10"/>
    <cellStyle name="20% - Accent1 5" xfId="11"/>
    <cellStyle name="20% - Accent1 6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4 2" xfId="23"/>
    <cellStyle name="20% - Accent4 3" xfId="24"/>
    <cellStyle name="20% - Accent4 4" xfId="25"/>
    <cellStyle name="20% - Accent4 5" xfId="26"/>
    <cellStyle name="20% - Accent4 6" xfId="27"/>
    <cellStyle name="20% - Accent5 2" xfId="28"/>
    <cellStyle name="20% - Accent5 3" xfId="29"/>
    <cellStyle name="20% - Accent5 4" xfId="30"/>
    <cellStyle name="20% - Accent5 5" xfId="31"/>
    <cellStyle name="20% - Accent5 6" xfId="32"/>
    <cellStyle name="20% - Accent6 2" xfId="33"/>
    <cellStyle name="20% - Accent6 3" xfId="34"/>
    <cellStyle name="20% - Accent6 4" xfId="35"/>
    <cellStyle name="20% - Accent6 5" xfId="36"/>
    <cellStyle name="20% - Accent6 6" xfId="37"/>
    <cellStyle name="40% - Accent1 2" xfId="38"/>
    <cellStyle name="40% - Accent1 3" xfId="39"/>
    <cellStyle name="40% - Accent1 4" xfId="40"/>
    <cellStyle name="40% - Accent1 5" xfId="41"/>
    <cellStyle name="40% - Accent1 6" xfId="42"/>
    <cellStyle name="40% - Accent2 2" xfId="43"/>
    <cellStyle name="40% - Accent2 3" xfId="44"/>
    <cellStyle name="40% - Accent2 4" xfId="45"/>
    <cellStyle name="40% - Accent2 5" xfId="46"/>
    <cellStyle name="40% - Accent2 6" xfId="47"/>
    <cellStyle name="40% - Accent3 2" xfId="48"/>
    <cellStyle name="40% - Accent3 3" xfId="49"/>
    <cellStyle name="40% - Accent3 4" xfId="50"/>
    <cellStyle name="40% - Accent3 5" xfId="51"/>
    <cellStyle name="40% - Accent3 6" xfId="52"/>
    <cellStyle name="40% - Accent4 2" xfId="53"/>
    <cellStyle name="40% - Accent4 3" xfId="54"/>
    <cellStyle name="40% - Accent4 4" xfId="55"/>
    <cellStyle name="40% - Accent4 5" xfId="56"/>
    <cellStyle name="40% - Accent4 6" xfId="57"/>
    <cellStyle name="40% - Accent5 2" xfId="58"/>
    <cellStyle name="40% - Accent5 3" xfId="59"/>
    <cellStyle name="40% - Accent5 4" xfId="60"/>
    <cellStyle name="40% - Accent5 5" xfId="61"/>
    <cellStyle name="40% - Accent5 6" xfId="62"/>
    <cellStyle name="40% - Accent6 2" xfId="63"/>
    <cellStyle name="40% - Accent6 3" xfId="64"/>
    <cellStyle name="40% - Accent6 4" xfId="65"/>
    <cellStyle name="40% - Accent6 5" xfId="66"/>
    <cellStyle name="40% - Accent6 6" xfId="67"/>
    <cellStyle name="60% - Accent1 2" xfId="68"/>
    <cellStyle name="60% - Accent1 3" xfId="69"/>
    <cellStyle name="60% - Accent1 4" xfId="70"/>
    <cellStyle name="60% - Accent1 5" xfId="71"/>
    <cellStyle name="60% - Accent1 6" xfId="72"/>
    <cellStyle name="60% - Accent2 2" xfId="73"/>
    <cellStyle name="60% - Accent2 3" xfId="74"/>
    <cellStyle name="60% - Accent2 4" xfId="75"/>
    <cellStyle name="60% - Accent2 5" xfId="76"/>
    <cellStyle name="60% - Accent2 6" xfId="77"/>
    <cellStyle name="60% - Accent3 2" xfId="78"/>
    <cellStyle name="60% - Accent3 3" xfId="79"/>
    <cellStyle name="60% - Accent3 4" xfId="80"/>
    <cellStyle name="60% - Accent3 5" xfId="81"/>
    <cellStyle name="60% - Accent3 6" xfId="82"/>
    <cellStyle name="60% - Accent4 2" xfId="83"/>
    <cellStyle name="60% - Accent4 3" xfId="84"/>
    <cellStyle name="60% - Accent4 4" xfId="85"/>
    <cellStyle name="60% - Accent4 5" xfId="86"/>
    <cellStyle name="60% - Accent4 6" xfId="87"/>
    <cellStyle name="60% - Accent5 2" xfId="88"/>
    <cellStyle name="60% - Accent5 3" xfId="89"/>
    <cellStyle name="60% - Accent5 4" xfId="90"/>
    <cellStyle name="60% - Accent5 5" xfId="91"/>
    <cellStyle name="60% - Accent5 6" xfId="92"/>
    <cellStyle name="60% - Accent6 2" xfId="93"/>
    <cellStyle name="60% - Accent6 3" xfId="94"/>
    <cellStyle name="60% - Accent6 4" xfId="95"/>
    <cellStyle name="60% - Accent6 5" xfId="96"/>
    <cellStyle name="60% - Accent6 6" xfId="97"/>
    <cellStyle name="Accent1 2" xfId="98"/>
    <cellStyle name="Accent1 3" xfId="99"/>
    <cellStyle name="Accent1 4" xfId="100"/>
    <cellStyle name="Accent1 5" xfId="101"/>
    <cellStyle name="Accent1 6" xfId="102"/>
    <cellStyle name="Accent2 2" xfId="103"/>
    <cellStyle name="Accent2 3" xfId="104"/>
    <cellStyle name="Accent2 4" xfId="105"/>
    <cellStyle name="Accent2 5" xfId="106"/>
    <cellStyle name="Accent2 6" xfId="107"/>
    <cellStyle name="Accent3 2" xfId="108"/>
    <cellStyle name="Accent3 3" xfId="109"/>
    <cellStyle name="Accent3 4" xfId="110"/>
    <cellStyle name="Accent3 5" xfId="111"/>
    <cellStyle name="Accent3 6" xfId="112"/>
    <cellStyle name="Accent4 2" xfId="113"/>
    <cellStyle name="Accent4 3" xfId="114"/>
    <cellStyle name="Accent4 4" xfId="115"/>
    <cellStyle name="Accent4 5" xfId="116"/>
    <cellStyle name="Accent4 6" xfId="117"/>
    <cellStyle name="Accent5 2" xfId="118"/>
    <cellStyle name="Accent5 3" xfId="119"/>
    <cellStyle name="Accent5 4" xfId="120"/>
    <cellStyle name="Accent5 5" xfId="121"/>
    <cellStyle name="Accent5 6" xfId="122"/>
    <cellStyle name="Accent6 2" xfId="123"/>
    <cellStyle name="Accent6 3" xfId="124"/>
    <cellStyle name="Accent6 4" xfId="125"/>
    <cellStyle name="Accent6 5" xfId="126"/>
    <cellStyle name="Accent6 6" xfId="127"/>
    <cellStyle name="alternate1" xfId="306"/>
    <cellStyle name="Bad 2" xfId="128"/>
    <cellStyle name="Bad 3" xfId="129"/>
    <cellStyle name="Bad 4" xfId="130"/>
    <cellStyle name="Bad 5" xfId="131"/>
    <cellStyle name="Bad 6" xfId="132"/>
    <cellStyle name="Calculation 2" xfId="133"/>
    <cellStyle name="Calculation 3" xfId="134"/>
    <cellStyle name="Calculation 4" xfId="135"/>
    <cellStyle name="Calculation 5" xfId="136"/>
    <cellStyle name="Calculation 6" xfId="137"/>
    <cellStyle name="Check Cell 2" xfId="138"/>
    <cellStyle name="Check Cell 3" xfId="139"/>
    <cellStyle name="Check Cell 4" xfId="140"/>
    <cellStyle name="Check Cell 5" xfId="141"/>
    <cellStyle name="Check Cell 6" xfId="142"/>
    <cellStyle name="Comma" xfId="1" builtinId="3"/>
    <cellStyle name="Comma 2" xfId="4"/>
    <cellStyle name="Comma 2 2" xfId="143"/>
    <cellStyle name="Comma 3" xfId="144"/>
    <cellStyle name="Comma 3 2" xfId="145"/>
    <cellStyle name="Comma 4" xfId="307"/>
    <cellStyle name="Comma 5" xfId="308"/>
    <cellStyle name="Comma0" xfId="309"/>
    <cellStyle name="Currency 10" xfId="146"/>
    <cellStyle name="Currency 11" xfId="147"/>
    <cellStyle name="Currency 2" xfId="6"/>
    <cellStyle name="Currency 2 2" xfId="148"/>
    <cellStyle name="Currency 3" xfId="149"/>
    <cellStyle name="Currency 4" xfId="150"/>
    <cellStyle name="Currency 5" xfId="151"/>
    <cellStyle name="Currency 6" xfId="152"/>
    <cellStyle name="Currency 7" xfId="153"/>
    <cellStyle name="Currency 8" xfId="154"/>
    <cellStyle name="Currency0" xfId="310"/>
    <cellStyle name="Date" xfId="311"/>
    <cellStyle name="Explanatory Text 2" xfId="155"/>
    <cellStyle name="Explanatory Text 3" xfId="156"/>
    <cellStyle name="Explanatory Text 4" xfId="157"/>
    <cellStyle name="Explanatory Text 5" xfId="158"/>
    <cellStyle name="Explanatory Text 6" xfId="159"/>
    <cellStyle name="F2" xfId="312"/>
    <cellStyle name="F3" xfId="313"/>
    <cellStyle name="F4" xfId="314"/>
    <cellStyle name="F5" xfId="315"/>
    <cellStyle name="F6" xfId="316"/>
    <cellStyle name="F7" xfId="317"/>
    <cellStyle name="F8" xfId="318"/>
    <cellStyle name="Fixed" xfId="319"/>
    <cellStyle name="Good 2" xfId="160"/>
    <cellStyle name="Good 3" xfId="161"/>
    <cellStyle name="Good 4" xfId="162"/>
    <cellStyle name="Good 5" xfId="163"/>
    <cellStyle name="Good 6" xfId="164"/>
    <cellStyle name="Heading 1 2" xfId="165"/>
    <cellStyle name="Heading 1 3" xfId="166"/>
    <cellStyle name="Heading 1 4" xfId="167"/>
    <cellStyle name="Heading 1 5" xfId="168"/>
    <cellStyle name="Heading 1 6" xfId="169"/>
    <cellStyle name="Heading 2 2" xfId="170"/>
    <cellStyle name="Heading 2 3" xfId="171"/>
    <cellStyle name="Heading 2 4" xfId="172"/>
    <cellStyle name="Heading 2 5" xfId="173"/>
    <cellStyle name="Heading 2 6" xfId="174"/>
    <cellStyle name="Heading 3 2" xfId="175"/>
    <cellStyle name="Heading 3 3" xfId="176"/>
    <cellStyle name="Heading 3 4" xfId="177"/>
    <cellStyle name="Heading 3 5" xfId="178"/>
    <cellStyle name="Heading 3 6" xfId="179"/>
    <cellStyle name="Heading 4 2" xfId="180"/>
    <cellStyle name="Heading 4 3" xfId="181"/>
    <cellStyle name="Heading 4 4" xfId="182"/>
    <cellStyle name="Heading 4 5" xfId="183"/>
    <cellStyle name="Heading 4 6" xfId="184"/>
    <cellStyle name="HEADING1" xfId="320"/>
    <cellStyle name="HEADING2" xfId="321"/>
    <cellStyle name="HeadlineStyle" xfId="185"/>
    <cellStyle name="HeadlineStyleJustified" xfId="186"/>
    <cellStyle name="Input 2" xfId="187"/>
    <cellStyle name="Input 3" xfId="188"/>
    <cellStyle name="Input 4" xfId="189"/>
    <cellStyle name="Input 5" xfId="190"/>
    <cellStyle name="Input 6" xfId="191"/>
    <cellStyle name="Lines" xfId="192"/>
    <cellStyle name="Linked Cell 2" xfId="193"/>
    <cellStyle name="Linked Cell 3" xfId="194"/>
    <cellStyle name="Linked Cell 4" xfId="195"/>
    <cellStyle name="Linked Cell 5" xfId="196"/>
    <cellStyle name="Linked Cell 6" xfId="197"/>
    <cellStyle name="Neutral 2" xfId="198"/>
    <cellStyle name="Neutral 3" xfId="199"/>
    <cellStyle name="Neutral 4" xfId="200"/>
    <cellStyle name="Neutral 5" xfId="201"/>
    <cellStyle name="Neutral 6" xfId="202"/>
    <cellStyle name="Normal" xfId="0" builtinId="0"/>
    <cellStyle name="Normal - Style1" xfId="322"/>
    <cellStyle name="Normal - Style2" xfId="323"/>
    <cellStyle name="Normal - Style3" xfId="324"/>
    <cellStyle name="Normal - Style4" xfId="325"/>
    <cellStyle name="Normal - Style5" xfId="326"/>
    <cellStyle name="Normal - Style6" xfId="327"/>
    <cellStyle name="Normal - Style7" xfId="328"/>
    <cellStyle name="Normal - Style8" xfId="329"/>
    <cellStyle name="Normal 10" xfId="3"/>
    <cellStyle name="Normal 11" xfId="203"/>
    <cellStyle name="Normal 12" xfId="204"/>
    <cellStyle name="Normal 12 2" xfId="205"/>
    <cellStyle name="Normal 13" xfId="206"/>
    <cellStyle name="Normal 13 2" xfId="207"/>
    <cellStyle name="Normal 14 2" xfId="208"/>
    <cellStyle name="Normal 14 2 2" xfId="209"/>
    <cellStyle name="Normal 15" xfId="210"/>
    <cellStyle name="Normal 2" xfId="7"/>
    <cellStyle name="Normal 2 10" xfId="211"/>
    <cellStyle name="Normal 2 11" xfId="212"/>
    <cellStyle name="Normal 2 12" xfId="213"/>
    <cellStyle name="Normal 2 13" xfId="214"/>
    <cellStyle name="Normal 2 2" xfId="215"/>
    <cellStyle name="Normal 2 3" xfId="216"/>
    <cellStyle name="Normal 2 4" xfId="217"/>
    <cellStyle name="Normal 2 4 2" xfId="330"/>
    <cellStyle name="Normal 2 4_Avera Rebuttal Analyses" xfId="331"/>
    <cellStyle name="Normal 2 5" xfId="218"/>
    <cellStyle name="Normal 2 6" xfId="219"/>
    <cellStyle name="Normal 2 7" xfId="220"/>
    <cellStyle name="Normal 2 8" xfId="221"/>
    <cellStyle name="Normal 2 9" xfId="222"/>
    <cellStyle name="Normal 3" xfId="223"/>
    <cellStyle name="Normal 3 2" xfId="224"/>
    <cellStyle name="Normal 3 2 10" xfId="225"/>
    <cellStyle name="Normal 3 2 2" xfId="226"/>
    <cellStyle name="Normal 4" xfId="227"/>
    <cellStyle name="Normal 4 2" xfId="228"/>
    <cellStyle name="Normal 4 3" xfId="229"/>
    <cellStyle name="Normal 5" xfId="230"/>
    <cellStyle name="Normal 5 2" xfId="231"/>
    <cellStyle name="Normal 5_Avera Rebuttal Analyses" xfId="332"/>
    <cellStyle name="Normal 6" xfId="232"/>
    <cellStyle name="Normal 6 2" xfId="233"/>
    <cellStyle name="Normal 7" xfId="234"/>
    <cellStyle name="Normal 7 2" xfId="235"/>
    <cellStyle name="Normal 8" xfId="236"/>
    <cellStyle name="Normal 8 2" xfId="237"/>
    <cellStyle name="Normal 8 3" xfId="238"/>
    <cellStyle name="Note 2" xfId="239"/>
    <cellStyle name="Note 3" xfId="240"/>
    <cellStyle name="Note 4" xfId="241"/>
    <cellStyle name="Note 5" xfId="242"/>
    <cellStyle name="Note 6" xfId="243"/>
    <cellStyle name="Output 2" xfId="244"/>
    <cellStyle name="Output 3" xfId="245"/>
    <cellStyle name="Output 4" xfId="246"/>
    <cellStyle name="Output 5" xfId="247"/>
    <cellStyle name="Output 6" xfId="248"/>
    <cellStyle name="Output Amounts" xfId="249"/>
    <cellStyle name="Output Column Headings" xfId="250"/>
    <cellStyle name="Output Line Items" xfId="251"/>
    <cellStyle name="Output Report Heading" xfId="252"/>
    <cellStyle name="Output Report Title" xfId="253"/>
    <cellStyle name="Percent" xfId="2" builtinId="5"/>
    <cellStyle name="Percent 2" xfId="5"/>
    <cellStyle name="Percent 2 2" xfId="254"/>
    <cellStyle name="Percent 2 2 2" xfId="333"/>
    <cellStyle name="Percent 3" xfId="255"/>
    <cellStyle name="Percent 3 2" xfId="256"/>
    <cellStyle name="Percent 4" xfId="257"/>
    <cellStyle name="Percent 4 2" xfId="258"/>
    <cellStyle name="Percent 5" xfId="259"/>
    <cellStyle name="Percent 6" xfId="260"/>
    <cellStyle name="Percent 7" xfId="261"/>
    <cellStyle name="Percent 8" xfId="262"/>
    <cellStyle name="PSChar" xfId="263"/>
    <cellStyle name="PSDate" xfId="264"/>
    <cellStyle name="PSDec" xfId="265"/>
    <cellStyle name="PSHeading" xfId="266"/>
    <cellStyle name="PSInt" xfId="267"/>
    <cellStyle name="PSSpacer" xfId="268"/>
    <cellStyle name="SAPBEXaggData" xfId="334"/>
    <cellStyle name="SAPBEXaggDataEmph" xfId="335"/>
    <cellStyle name="SAPBEXaggItem" xfId="336"/>
    <cellStyle name="SAPBEXaggItemX" xfId="337"/>
    <cellStyle name="SAPBEXchaText" xfId="338"/>
    <cellStyle name="SAPBEXexcBad7" xfId="339"/>
    <cellStyle name="SAPBEXexcBad8" xfId="340"/>
    <cellStyle name="SAPBEXexcBad9" xfId="341"/>
    <cellStyle name="SAPBEXexcCritical4" xfId="342"/>
    <cellStyle name="SAPBEXexcCritical5" xfId="343"/>
    <cellStyle name="SAPBEXexcCritical6" xfId="344"/>
    <cellStyle name="SAPBEXexcGood1" xfId="345"/>
    <cellStyle name="SAPBEXexcGood2" xfId="346"/>
    <cellStyle name="SAPBEXexcGood3" xfId="347"/>
    <cellStyle name="SAPBEXfilterDrill" xfId="348"/>
    <cellStyle name="SAPBEXfilterItem" xfId="349"/>
    <cellStyle name="SAPBEXfilterText" xfId="350"/>
    <cellStyle name="SAPBEXformats" xfId="351"/>
    <cellStyle name="SAPBEXheaderItem" xfId="352"/>
    <cellStyle name="SAPBEXheaderText" xfId="353"/>
    <cellStyle name="SAPBEXHLevel0" xfId="354"/>
    <cellStyle name="SAPBEXHLevel0X" xfId="355"/>
    <cellStyle name="SAPBEXHLevel1" xfId="356"/>
    <cellStyle name="SAPBEXHLevel1X" xfId="357"/>
    <cellStyle name="SAPBEXHLevel2" xfId="358"/>
    <cellStyle name="SAPBEXHLevel2X" xfId="359"/>
    <cellStyle name="SAPBEXHLevel3" xfId="360"/>
    <cellStyle name="SAPBEXHLevel3X" xfId="361"/>
    <cellStyle name="SAPBEXresData" xfId="362"/>
    <cellStyle name="SAPBEXresDataEmph" xfId="363"/>
    <cellStyle name="SAPBEXresItem" xfId="364"/>
    <cellStyle name="SAPBEXresItemX" xfId="365"/>
    <cellStyle name="SAPBEXstdData" xfId="366"/>
    <cellStyle name="SAPBEXstdDataEmph" xfId="367"/>
    <cellStyle name="SAPBEXstdItem" xfId="368"/>
    <cellStyle name="SAPBEXstdItemX" xfId="369"/>
    <cellStyle name="SAPBEXtitle" xfId="370"/>
    <cellStyle name="SAPBEXundefined" xfId="371"/>
    <cellStyle name="Style 1" xfId="372"/>
    <cellStyle name="Style 21" xfId="269"/>
    <cellStyle name="Style 22" xfId="270"/>
    <cellStyle name="Style 23" xfId="271"/>
    <cellStyle name="Style 24" xfId="272"/>
    <cellStyle name="Style 25" xfId="273"/>
    <cellStyle name="Style 26" xfId="274"/>
    <cellStyle name="Style 27" xfId="275"/>
    <cellStyle name="Style 28" xfId="276"/>
    <cellStyle name="Style 29" xfId="277"/>
    <cellStyle name="Style 30" xfId="278"/>
    <cellStyle name="Style 31" xfId="279"/>
    <cellStyle name="Style 32" xfId="280"/>
    <cellStyle name="Style 33" xfId="281"/>
    <cellStyle name="Style 34" xfId="282"/>
    <cellStyle name="Style 35" xfId="283"/>
    <cellStyle name="Style 36" xfId="284"/>
    <cellStyle name="Style 39" xfId="285"/>
    <cellStyle name="STYLE1" xfId="373"/>
    <cellStyle name="STYLE2" xfId="374"/>
    <cellStyle name="STYLE3" xfId="375"/>
    <cellStyle name="STYLE4" xfId="376"/>
    <cellStyle name="Title 2" xfId="286"/>
    <cellStyle name="Title 3" xfId="287"/>
    <cellStyle name="Title 4" xfId="288"/>
    <cellStyle name="Title 5" xfId="289"/>
    <cellStyle name="Title 6" xfId="290"/>
    <cellStyle name="Total 2" xfId="291"/>
    <cellStyle name="Total 3" xfId="292"/>
    <cellStyle name="Total 4" xfId="293"/>
    <cellStyle name="Total 5" xfId="294"/>
    <cellStyle name="Total 6" xfId="295"/>
    <cellStyle name="Warning Text 2" xfId="296"/>
    <cellStyle name="Warning Text 3" xfId="297"/>
    <cellStyle name="Warning Text 4" xfId="298"/>
    <cellStyle name="Warning Text 5" xfId="299"/>
    <cellStyle name="Warning Text 6" xfId="3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s/PLDocs/JAL/8975/Database/13107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ga/Local%20Settings/Temporary%20Internet%20Files/OLK1A/Selection_sk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s/Documents%20and%20Settings/Mga/Local%20Settings/Temporary%20Internet%20Files/OLK1A/Selection_sk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Docs/JAL/8767/Exhibit/Selection%20-%20Wepc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s/PLDocs/JAL/8767/Exhibit/Selection%20-%20Wep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9"/>
  <sheetViews>
    <sheetView view="pageLayout" topLeftCell="A19" zoomScale="75" zoomScaleNormal="80" zoomScaleSheetLayoutView="80" zoomScalePageLayoutView="75" workbookViewId="0">
      <selection sqref="A1:P1"/>
    </sheetView>
  </sheetViews>
  <sheetFormatPr defaultRowHeight="14.25"/>
  <cols>
    <col min="1" max="1" width="6.125" style="2" customWidth="1"/>
    <col min="2" max="2" width="11" style="1" customWidth="1"/>
    <col min="3" max="3" width="10.75" style="1" customWidth="1"/>
    <col min="4" max="6" width="11.75" style="3" customWidth="1"/>
    <col min="7" max="7" width="1.25" style="3" customWidth="1"/>
    <col min="8" max="11" width="10.875" style="3" customWidth="1"/>
    <col min="12" max="12" width="1.25" style="2" customWidth="1"/>
    <col min="13" max="16" width="11" style="2" customWidth="1"/>
    <col min="17" max="16384" width="9" style="1"/>
  </cols>
  <sheetData>
    <row r="1" spans="1:27" ht="27.75">
      <c r="A1" s="65" t="s">
        <v>274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7" ht="13.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7" ht="20.25">
      <c r="A4" s="66" t="s">
        <v>259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7" spans="1:27" ht="15">
      <c r="Q7" s="8"/>
      <c r="R7" s="8"/>
    </row>
    <row r="8" spans="1:27" ht="15">
      <c r="A8" s="8"/>
      <c r="B8" s="8"/>
      <c r="C8" s="8"/>
      <c r="D8" s="8" t="s">
        <v>260</v>
      </c>
      <c r="E8" s="8" t="s">
        <v>1</v>
      </c>
      <c r="F8" s="8" t="s">
        <v>251</v>
      </c>
      <c r="G8" s="8"/>
      <c r="H8" s="68" t="s">
        <v>261</v>
      </c>
      <c r="I8" s="68"/>
      <c r="J8" s="68"/>
      <c r="K8" s="68"/>
      <c r="L8" s="1"/>
      <c r="M8" s="68" t="s">
        <v>262</v>
      </c>
      <c r="N8" s="68"/>
      <c r="O8" s="68"/>
      <c r="P8" s="68"/>
    </row>
    <row r="9" spans="1:27" ht="15">
      <c r="A9" s="10" t="s">
        <v>7</v>
      </c>
      <c r="B9" s="67" t="s">
        <v>8</v>
      </c>
      <c r="C9" s="67"/>
      <c r="D9" s="10" t="s">
        <v>17</v>
      </c>
      <c r="E9" s="10" t="s">
        <v>251</v>
      </c>
      <c r="F9" s="10" t="s">
        <v>263</v>
      </c>
      <c r="G9" s="10"/>
      <c r="H9" s="10" t="s">
        <v>264</v>
      </c>
      <c r="I9" s="10" t="s">
        <v>254</v>
      </c>
      <c r="J9" s="10" t="s">
        <v>255</v>
      </c>
      <c r="K9" s="10" t="s">
        <v>256</v>
      </c>
      <c r="L9" s="1"/>
      <c r="M9" s="10" t="str">
        <f>H9</f>
        <v>Value Line</v>
      </c>
      <c r="N9" s="10" t="str">
        <f t="shared" ref="N9:P9" si="0">I9</f>
        <v>IBES</v>
      </c>
      <c r="O9" s="10" t="str">
        <f t="shared" si="0"/>
        <v>Zacks</v>
      </c>
      <c r="P9" s="10" t="str">
        <f t="shared" si="0"/>
        <v>br+sv</v>
      </c>
    </row>
    <row r="10" spans="1:27" ht="15">
      <c r="A10" s="17"/>
      <c r="B10" s="46"/>
      <c r="C10" s="46"/>
      <c r="D10" s="19" t="s">
        <v>218</v>
      </c>
      <c r="E10" s="19" t="s">
        <v>219</v>
      </c>
      <c r="F10" s="19" t="s">
        <v>220</v>
      </c>
      <c r="G10" s="19"/>
      <c r="H10" s="19" t="s">
        <v>221</v>
      </c>
      <c r="I10" s="19" t="s">
        <v>222</v>
      </c>
      <c r="J10" s="19" t="s">
        <v>223</v>
      </c>
      <c r="K10" s="19" t="s">
        <v>224</v>
      </c>
      <c r="L10" s="19"/>
      <c r="M10" s="19" t="s">
        <v>225</v>
      </c>
      <c r="N10" s="19" t="s">
        <v>226</v>
      </c>
      <c r="O10" s="19" t="s">
        <v>227</v>
      </c>
      <c r="P10" s="19" t="s">
        <v>265</v>
      </c>
    </row>
    <row r="11" spans="1:27">
      <c r="B11" s="47"/>
      <c r="C11" s="47"/>
      <c r="D11" s="25"/>
      <c r="E11" s="48"/>
      <c r="F11" s="48"/>
      <c r="G11" s="48"/>
      <c r="H11" s="49"/>
      <c r="I11" s="49"/>
      <c r="J11" s="49"/>
      <c r="K11" s="49"/>
      <c r="L11" s="1"/>
      <c r="M11" s="30"/>
      <c r="N11" s="30"/>
      <c r="O11" s="30"/>
      <c r="P11" s="30"/>
    </row>
    <row r="12" spans="1:27" ht="16.5" customHeight="1">
      <c r="A12" s="27">
        <f>IF(B12=0,"N/A",MAX(A8:A11)+1)</f>
        <v>1</v>
      </c>
      <c r="B12" s="28" t="s">
        <v>275</v>
      </c>
      <c r="C12" s="29"/>
      <c r="D12" s="25">
        <v>41.494333333333337</v>
      </c>
      <c r="E12" s="25">
        <v>1.84</v>
      </c>
      <c r="F12" s="50">
        <f>E12/D12</f>
        <v>4.4343404320268627E-2</v>
      </c>
      <c r="G12" s="50"/>
      <c r="H12" s="50">
        <v>0.06</v>
      </c>
      <c r="I12" s="50">
        <v>0.05</v>
      </c>
      <c r="J12" s="50">
        <v>0.05</v>
      </c>
      <c r="K12" s="50">
        <v>4.6094632234592342E-2</v>
      </c>
      <c r="L12" s="51"/>
      <c r="M12" s="45">
        <f t="shared" ref="M12:P13" si="1">IF(H12="NMF","NMF",$F12+H12)</f>
        <v>0.10434340432026862</v>
      </c>
      <c r="N12" s="45">
        <f t="shared" si="1"/>
        <v>9.4343404320268637E-2</v>
      </c>
      <c r="O12" s="45">
        <f t="shared" si="1"/>
        <v>9.4343404320268637E-2</v>
      </c>
      <c r="P12" s="45">
        <f t="shared" si="1"/>
        <v>9.0438036554860962E-2</v>
      </c>
      <c r="Q12" s="52"/>
      <c r="W12" s="58"/>
      <c r="X12" s="58"/>
      <c r="Y12" s="58"/>
      <c r="Z12" s="58"/>
      <c r="AA12" s="58"/>
    </row>
    <row r="13" spans="1:27" ht="16.5" customHeight="1">
      <c r="A13" s="27">
        <f t="shared" ref="A13:A37" si="2">IF(B13=0,"N/A",MAX(A9:A12)+1)</f>
        <v>2</v>
      </c>
      <c r="B13" s="28" t="s">
        <v>231</v>
      </c>
      <c r="C13" s="29"/>
      <c r="D13" s="25">
        <v>42.923666666666655</v>
      </c>
      <c r="E13" s="25">
        <v>1.8</v>
      </c>
      <c r="F13" s="50">
        <f t="shared" ref="F13:F37" si="3">E13/D13</f>
        <v>4.1934907704374441E-2</v>
      </c>
      <c r="G13" s="50"/>
      <c r="H13" s="50">
        <v>7.0000000000000007E-2</v>
      </c>
      <c r="I13" s="50">
        <v>4.7500000000000001E-2</v>
      </c>
      <c r="J13" s="50">
        <v>0.06</v>
      </c>
      <c r="K13" s="50">
        <v>5.5916622454740821E-2</v>
      </c>
      <c r="L13" s="51"/>
      <c r="M13" s="45">
        <f t="shared" si="1"/>
        <v>0.11193490770437445</v>
      </c>
      <c r="N13" s="45">
        <f t="shared" si="1"/>
        <v>8.9434907704374442E-2</v>
      </c>
      <c r="O13" s="45">
        <f t="shared" si="1"/>
        <v>0.10193490770437444</v>
      </c>
      <c r="P13" s="45">
        <f t="shared" si="1"/>
        <v>9.7851530159115269E-2</v>
      </c>
      <c r="Q13" s="53"/>
      <c r="R13" s="26"/>
      <c r="W13" s="58"/>
      <c r="X13" s="58"/>
      <c r="Y13" s="58"/>
      <c r="Z13" s="58"/>
      <c r="AA13" s="58"/>
    </row>
    <row r="14" spans="1:27" ht="16.5" customHeight="1">
      <c r="A14" s="27">
        <f t="shared" si="2"/>
        <v>3</v>
      </c>
      <c r="B14" s="28" t="s">
        <v>232</v>
      </c>
      <c r="C14" s="29"/>
      <c r="D14" s="25">
        <v>31.725999999999999</v>
      </c>
      <c r="E14" s="25">
        <v>1.62</v>
      </c>
      <c r="F14" s="50">
        <f t="shared" si="3"/>
        <v>5.1062220260984684E-2</v>
      </c>
      <c r="G14" s="50"/>
      <c r="H14" s="63">
        <v>-0.02</v>
      </c>
      <c r="I14" s="63">
        <v>-3.9E-2</v>
      </c>
      <c r="J14" s="50">
        <v>0.04</v>
      </c>
      <c r="K14" s="50">
        <v>2.1283615018183343E-2</v>
      </c>
      <c r="L14" s="51"/>
      <c r="M14" s="64">
        <f t="shared" ref="M14:M37" si="4">IF(H14="NMF","NMF",$F14+H14)</f>
        <v>3.1062220260984683E-2</v>
      </c>
      <c r="N14" s="64">
        <f t="shared" ref="N14:N37" si="5">IF(I14="NMF","NMF",$F14+I14)</f>
        <v>1.2062220260984684E-2</v>
      </c>
      <c r="O14" s="45">
        <f t="shared" ref="O14:O37" si="6">IF(J14="NMF","NMF",$F14+J14)</f>
        <v>9.1062220260984678E-2</v>
      </c>
      <c r="P14" s="45">
        <f t="shared" ref="P14:P37" si="7">IF(K14="NMF","NMF",$F14+K14)</f>
        <v>7.2345835279168019E-2</v>
      </c>
      <c r="Q14" s="53"/>
      <c r="R14" s="26"/>
      <c r="W14" s="58"/>
      <c r="X14" s="58"/>
      <c r="Y14" s="58"/>
      <c r="Z14" s="58"/>
      <c r="AA14" s="58"/>
    </row>
    <row r="15" spans="1:27" ht="16.5" customHeight="1">
      <c r="A15" s="27">
        <f t="shared" si="2"/>
        <v>4</v>
      </c>
      <c r="B15" s="28" t="s">
        <v>233</v>
      </c>
      <c r="C15" s="29"/>
      <c r="D15" s="25">
        <v>40.035333333333327</v>
      </c>
      <c r="E15" s="25">
        <v>1.9</v>
      </c>
      <c r="F15" s="50">
        <f t="shared" si="3"/>
        <v>4.7458078697150859E-2</v>
      </c>
      <c r="G15" s="50"/>
      <c r="H15" s="50">
        <v>4.4999999999999998E-2</v>
      </c>
      <c r="I15" s="50">
        <v>3.7499999999999999E-2</v>
      </c>
      <c r="J15" s="50">
        <v>4.2999999999999997E-2</v>
      </c>
      <c r="K15" s="50">
        <v>4.8011892448941329E-2</v>
      </c>
      <c r="L15" s="51"/>
      <c r="M15" s="45">
        <f t="shared" si="4"/>
        <v>9.2458078697150864E-2</v>
      </c>
      <c r="N15" s="45">
        <f t="shared" si="5"/>
        <v>8.4958078697150857E-2</v>
      </c>
      <c r="O15" s="45">
        <f t="shared" si="6"/>
        <v>9.0458078697150862E-2</v>
      </c>
      <c r="P15" s="45">
        <f t="shared" si="7"/>
        <v>9.5469971146092181E-2</v>
      </c>
      <c r="Q15" s="53"/>
      <c r="R15" s="26"/>
      <c r="W15" s="58"/>
      <c r="X15" s="58"/>
      <c r="Y15" s="58"/>
      <c r="Z15" s="58"/>
      <c r="AA15" s="58"/>
    </row>
    <row r="16" spans="1:27" ht="16.5" customHeight="1">
      <c r="A16" s="27">
        <f t="shared" si="2"/>
        <v>5</v>
      </c>
      <c r="B16" s="28" t="s">
        <v>276</v>
      </c>
      <c r="C16" s="29"/>
      <c r="D16" s="25">
        <v>25.434999999999999</v>
      </c>
      <c r="E16" s="25">
        <v>1.18</v>
      </c>
      <c r="F16" s="50">
        <f t="shared" si="3"/>
        <v>4.6392765873795948E-2</v>
      </c>
      <c r="G16" s="50"/>
      <c r="H16" s="50">
        <v>4.4999999999999998E-2</v>
      </c>
      <c r="I16" s="50">
        <v>0.04</v>
      </c>
      <c r="J16" s="50">
        <v>4.7E-2</v>
      </c>
      <c r="K16" s="50">
        <v>3.1150514729186059E-2</v>
      </c>
      <c r="L16" s="51"/>
      <c r="M16" s="45">
        <f t="shared" si="4"/>
        <v>9.1392765873795939E-2</v>
      </c>
      <c r="N16" s="45">
        <f t="shared" si="5"/>
        <v>8.6392765873795949E-2</v>
      </c>
      <c r="O16" s="45">
        <f t="shared" si="6"/>
        <v>9.3392765873795941E-2</v>
      </c>
      <c r="P16" s="45">
        <f t="shared" si="7"/>
        <v>7.7543280602982004E-2</v>
      </c>
      <c r="Q16" s="53"/>
      <c r="R16" s="26"/>
      <c r="W16" s="58"/>
      <c r="X16" s="58"/>
      <c r="Y16" s="58"/>
      <c r="Z16" s="58"/>
      <c r="AA16" s="58"/>
    </row>
    <row r="17" spans="1:27" ht="16.5" customHeight="1">
      <c r="A17" s="27">
        <f t="shared" si="2"/>
        <v>6</v>
      </c>
      <c r="B17" s="28" t="s">
        <v>277</v>
      </c>
      <c r="C17" s="29"/>
      <c r="D17" s="25">
        <v>34.201999999999998</v>
      </c>
      <c r="E17" s="25">
        <v>1.48</v>
      </c>
      <c r="F17" s="50">
        <f t="shared" si="3"/>
        <v>4.3272323255949943E-2</v>
      </c>
      <c r="G17" s="50"/>
      <c r="H17" s="50">
        <v>8.5000000000000006E-2</v>
      </c>
      <c r="I17" s="50">
        <v>0.06</v>
      </c>
      <c r="J17" s="50">
        <v>0.05</v>
      </c>
      <c r="K17" s="50">
        <v>2.5688127215889187E-2</v>
      </c>
      <c r="L17" s="51"/>
      <c r="M17" s="45">
        <f t="shared" si="4"/>
        <v>0.12827232325594995</v>
      </c>
      <c r="N17" s="45">
        <f t="shared" si="5"/>
        <v>0.10327232325594994</v>
      </c>
      <c r="O17" s="45">
        <f t="shared" si="6"/>
        <v>9.3272323255949946E-2</v>
      </c>
      <c r="P17" s="45">
        <f t="shared" si="7"/>
        <v>6.896045047183913E-2</v>
      </c>
      <c r="Q17" s="53"/>
      <c r="R17" s="26"/>
      <c r="W17" s="58"/>
      <c r="X17" s="58"/>
      <c r="Y17" s="58"/>
      <c r="Z17" s="58"/>
      <c r="AA17" s="58"/>
    </row>
    <row r="18" spans="1:27" ht="16.5" customHeight="1">
      <c r="A18" s="27">
        <f t="shared" si="2"/>
        <v>7</v>
      </c>
      <c r="B18" s="28" t="s">
        <v>234</v>
      </c>
      <c r="C18" s="29"/>
      <c r="D18" s="25">
        <v>38.643333333333331</v>
      </c>
      <c r="E18" s="25">
        <v>1.25</v>
      </c>
      <c r="F18" s="50">
        <f t="shared" si="3"/>
        <v>3.2347106012248772E-2</v>
      </c>
      <c r="G18" s="50"/>
      <c r="H18" s="50">
        <v>0.06</v>
      </c>
      <c r="I18" s="50">
        <v>0.03</v>
      </c>
      <c r="J18" s="50" t="s">
        <v>281</v>
      </c>
      <c r="K18" s="50">
        <v>4.1937879767106098E-2</v>
      </c>
      <c r="L18" s="51"/>
      <c r="M18" s="45">
        <f t="shared" si="4"/>
        <v>9.234710601224877E-2</v>
      </c>
      <c r="N18" s="45">
        <f t="shared" si="5"/>
        <v>6.2347106012248771E-2</v>
      </c>
      <c r="O18" s="45" t="s">
        <v>281</v>
      </c>
      <c r="P18" s="45">
        <f t="shared" si="7"/>
        <v>7.428498577935487E-2</v>
      </c>
      <c r="Q18" s="53"/>
      <c r="R18" s="26"/>
      <c r="W18" s="58"/>
      <c r="X18" s="58"/>
      <c r="Y18" s="58"/>
      <c r="Z18" s="58"/>
      <c r="AA18" s="58"/>
    </row>
    <row r="19" spans="1:27" ht="16.5" customHeight="1">
      <c r="A19" s="27">
        <f t="shared" si="2"/>
        <v>8</v>
      </c>
      <c r="B19" s="28" t="s">
        <v>235</v>
      </c>
      <c r="C19" s="29"/>
      <c r="D19" s="25">
        <v>53.778999999999996</v>
      </c>
      <c r="E19" s="25">
        <v>2.42</v>
      </c>
      <c r="F19" s="50">
        <f t="shared" si="3"/>
        <v>4.4998977295970549E-2</v>
      </c>
      <c r="G19" s="50"/>
      <c r="H19" s="50">
        <v>4.4999999999999998E-2</v>
      </c>
      <c r="I19" s="50">
        <v>4.0500000000000001E-2</v>
      </c>
      <c r="J19" s="50">
        <v>4.2000000000000003E-2</v>
      </c>
      <c r="K19" s="50">
        <v>3.5571523299378648E-2</v>
      </c>
      <c r="L19" s="51"/>
      <c r="M19" s="45">
        <f t="shared" si="4"/>
        <v>8.9998977295970548E-2</v>
      </c>
      <c r="N19" s="45">
        <f t="shared" si="5"/>
        <v>8.5498977295970557E-2</v>
      </c>
      <c r="O19" s="45">
        <f t="shared" si="6"/>
        <v>8.6998977295970559E-2</v>
      </c>
      <c r="P19" s="45">
        <f t="shared" si="7"/>
        <v>8.0570500595349204E-2</v>
      </c>
      <c r="Q19" s="53"/>
      <c r="R19" s="26"/>
      <c r="W19" s="58"/>
      <c r="X19" s="58"/>
      <c r="Y19" s="58"/>
      <c r="Z19" s="58"/>
      <c r="AA19" s="58"/>
    </row>
    <row r="20" spans="1:27" ht="16.5" customHeight="1">
      <c r="A20" s="27">
        <f t="shared" si="2"/>
        <v>9</v>
      </c>
      <c r="B20" s="28" t="s">
        <v>236</v>
      </c>
      <c r="C20" s="29"/>
      <c r="D20" s="25">
        <v>40.933</v>
      </c>
      <c r="E20" s="25">
        <v>1.31</v>
      </c>
      <c r="F20" s="50">
        <f t="shared" si="3"/>
        <v>3.2003517943957199E-2</v>
      </c>
      <c r="G20" s="50"/>
      <c r="H20" s="50">
        <v>5.0000000000000001E-3</v>
      </c>
      <c r="I20" s="50">
        <v>2.9600000000000001E-2</v>
      </c>
      <c r="J20" s="50">
        <v>0.05</v>
      </c>
      <c r="K20" s="50">
        <v>5.0600273561678802E-2</v>
      </c>
      <c r="L20" s="51"/>
      <c r="M20" s="45">
        <f t="shared" si="4"/>
        <v>3.7003517943957197E-2</v>
      </c>
      <c r="N20" s="45">
        <f t="shared" si="5"/>
        <v>6.1603517943957201E-2</v>
      </c>
      <c r="O20" s="45">
        <f t="shared" si="6"/>
        <v>8.2003517943957202E-2</v>
      </c>
      <c r="P20" s="45">
        <f t="shared" si="7"/>
        <v>8.2603791505636001E-2</v>
      </c>
      <c r="W20" s="58"/>
      <c r="X20" s="58"/>
      <c r="Y20" s="58"/>
      <c r="Z20" s="58"/>
      <c r="AA20" s="58"/>
    </row>
    <row r="21" spans="1:27" ht="16.5" customHeight="1">
      <c r="A21" s="27">
        <f t="shared" si="2"/>
        <v>10</v>
      </c>
      <c r="B21" s="28" t="s">
        <v>278</v>
      </c>
      <c r="C21" s="29"/>
      <c r="D21" s="25">
        <v>34.061333333333337</v>
      </c>
      <c r="E21" s="25">
        <v>1.08</v>
      </c>
      <c r="F21" s="50">
        <f t="shared" si="3"/>
        <v>3.1707508024739685E-2</v>
      </c>
      <c r="G21" s="50"/>
      <c r="H21" s="50">
        <v>7.4999999999999997E-2</v>
      </c>
      <c r="I21" s="50">
        <v>3.6999999999999998E-2</v>
      </c>
      <c r="J21" s="50">
        <v>4.2999999999999997E-2</v>
      </c>
      <c r="K21" s="50">
        <v>4.5824712582119176E-2</v>
      </c>
      <c r="L21" s="51"/>
      <c r="M21" s="45">
        <f t="shared" si="4"/>
        <v>0.10670750802473969</v>
      </c>
      <c r="N21" s="45">
        <f t="shared" si="5"/>
        <v>6.8707508024739683E-2</v>
      </c>
      <c r="O21" s="45">
        <f t="shared" si="6"/>
        <v>7.4707508024739688E-2</v>
      </c>
      <c r="P21" s="45">
        <f t="shared" si="7"/>
        <v>7.7532220606858854E-2</v>
      </c>
      <c r="W21" s="58"/>
      <c r="X21" s="58"/>
      <c r="Y21" s="58"/>
      <c r="Z21" s="58"/>
      <c r="AA21" s="58"/>
    </row>
    <row r="22" spans="1:27" ht="16.5" customHeight="1">
      <c r="A22" s="27">
        <f t="shared" si="2"/>
        <v>11</v>
      </c>
      <c r="B22" s="28" t="s">
        <v>237</v>
      </c>
      <c r="C22" s="29"/>
      <c r="D22" s="25">
        <v>42.720666666666673</v>
      </c>
      <c r="E22" s="25">
        <v>2.2000000000000002</v>
      </c>
      <c r="F22" s="50">
        <f t="shared" si="3"/>
        <v>5.1497323699692572E-2</v>
      </c>
      <c r="G22" s="50"/>
      <c r="H22" s="50">
        <v>5.0000000000000001E-3</v>
      </c>
      <c r="I22" s="50">
        <v>1.37E-2</v>
      </c>
      <c r="J22" s="50">
        <v>0.01</v>
      </c>
      <c r="K22" s="50">
        <v>3.9532129420123151E-2</v>
      </c>
      <c r="L22" s="51"/>
      <c r="M22" s="45">
        <f t="shared" si="4"/>
        <v>5.649732369969257E-2</v>
      </c>
      <c r="N22" s="45">
        <f t="shared" si="5"/>
        <v>6.5197323699692569E-2</v>
      </c>
      <c r="O22" s="45">
        <f t="shared" si="6"/>
        <v>6.1497323699692574E-2</v>
      </c>
      <c r="P22" s="45">
        <f t="shared" si="7"/>
        <v>9.1029453119815723E-2</v>
      </c>
      <c r="W22" s="58"/>
      <c r="X22" s="58"/>
      <c r="Y22" s="58"/>
      <c r="Z22" s="58"/>
      <c r="AA22" s="58"/>
    </row>
    <row r="23" spans="1:27" ht="16.5" customHeight="1">
      <c r="A23" s="27">
        <f t="shared" si="2"/>
        <v>12</v>
      </c>
      <c r="B23" s="28" t="s">
        <v>238</v>
      </c>
      <c r="C23" s="29"/>
      <c r="D23" s="25">
        <v>20.874333333333336</v>
      </c>
      <c r="E23" s="25">
        <v>0.86</v>
      </c>
      <c r="F23" s="50">
        <f t="shared" si="3"/>
        <v>4.1198920524407961E-2</v>
      </c>
      <c r="G23" s="50"/>
      <c r="H23" s="50">
        <v>0.06</v>
      </c>
      <c r="I23" s="50">
        <v>4.1000000000000002E-2</v>
      </c>
      <c r="J23" s="50">
        <v>7.0000000000000007E-2</v>
      </c>
      <c r="K23" s="50">
        <v>2.4323800475511428E-2</v>
      </c>
      <c r="L23" s="51"/>
      <c r="M23" s="45">
        <f t="shared" si="4"/>
        <v>0.10119892052440796</v>
      </c>
      <c r="N23" s="45">
        <f t="shared" si="5"/>
        <v>8.219892052440797E-2</v>
      </c>
      <c r="O23" s="45">
        <f t="shared" si="6"/>
        <v>0.11119892052440797</v>
      </c>
      <c r="P23" s="45">
        <f t="shared" si="7"/>
        <v>6.552272099991939E-2</v>
      </c>
      <c r="W23" s="58"/>
      <c r="X23" s="58"/>
      <c r="Y23" s="58"/>
      <c r="Z23" s="58"/>
      <c r="AA23" s="58"/>
    </row>
    <row r="24" spans="1:27" ht="16.5" customHeight="1">
      <c r="A24" s="27">
        <f t="shared" si="2"/>
        <v>13</v>
      </c>
      <c r="B24" s="28" t="s">
        <v>239</v>
      </c>
      <c r="C24" s="29"/>
      <c r="D24" s="25">
        <v>25.812333333333335</v>
      </c>
      <c r="E24" s="25">
        <v>1.24</v>
      </c>
      <c r="F24" s="50">
        <f t="shared" si="3"/>
        <v>4.8039051099603547E-2</v>
      </c>
      <c r="G24" s="50"/>
      <c r="H24" s="50">
        <v>0.11</v>
      </c>
      <c r="I24" s="50">
        <v>0.1137</v>
      </c>
      <c r="J24" s="50">
        <v>6.5000000000000002E-2</v>
      </c>
      <c r="K24" s="50">
        <v>4.6925903301768219E-2</v>
      </c>
      <c r="L24" s="51"/>
      <c r="M24" s="45">
        <f t="shared" si="4"/>
        <v>0.15803905109960353</v>
      </c>
      <c r="N24" s="45">
        <f t="shared" si="5"/>
        <v>0.16173905109960354</v>
      </c>
      <c r="O24" s="45">
        <f t="shared" si="6"/>
        <v>0.11303905109960355</v>
      </c>
      <c r="P24" s="45">
        <f t="shared" si="7"/>
        <v>9.4964954401371759E-2</v>
      </c>
      <c r="W24" s="58"/>
      <c r="X24" s="58"/>
      <c r="Y24" s="58"/>
      <c r="Z24" s="58"/>
      <c r="AA24" s="58"/>
    </row>
    <row r="25" spans="1:27" ht="16.5" customHeight="1">
      <c r="A25" s="27">
        <f t="shared" si="2"/>
        <v>14</v>
      </c>
      <c r="B25" s="28" t="s">
        <v>240</v>
      </c>
      <c r="C25" s="29"/>
      <c r="D25" s="25">
        <v>41.802000000000007</v>
      </c>
      <c r="E25" s="25">
        <v>1.32</v>
      </c>
      <c r="F25" s="50">
        <f t="shared" si="3"/>
        <v>3.1577436486292521E-2</v>
      </c>
      <c r="G25" s="50"/>
      <c r="H25" s="50">
        <v>0.04</v>
      </c>
      <c r="I25" s="50">
        <v>0.04</v>
      </c>
      <c r="J25" s="50">
        <v>0.05</v>
      </c>
      <c r="K25" s="50">
        <v>3.7191205565633351E-2</v>
      </c>
      <c r="L25" s="51"/>
      <c r="M25" s="45">
        <f t="shared" si="4"/>
        <v>7.1577436486292528E-2</v>
      </c>
      <c r="N25" s="45">
        <f t="shared" si="5"/>
        <v>7.1577436486292528E-2</v>
      </c>
      <c r="O25" s="45">
        <f t="shared" si="6"/>
        <v>8.1577436486292523E-2</v>
      </c>
      <c r="P25" s="45">
        <f t="shared" si="7"/>
        <v>6.8768642051925871E-2</v>
      </c>
      <c r="W25" s="58"/>
      <c r="X25" s="58"/>
      <c r="Y25" s="58"/>
      <c r="Z25" s="58"/>
      <c r="AA25" s="58"/>
    </row>
    <row r="26" spans="1:27" ht="16.5" customHeight="1">
      <c r="A26" s="27">
        <f t="shared" si="2"/>
        <v>15</v>
      </c>
      <c r="B26" s="28" t="s">
        <v>241</v>
      </c>
      <c r="C26" s="29"/>
      <c r="D26" s="25">
        <v>53.722666666666662</v>
      </c>
      <c r="E26" s="25">
        <v>1.59</v>
      </c>
      <c r="F26" s="50">
        <f t="shared" si="3"/>
        <v>2.9596445944604394E-2</v>
      </c>
      <c r="G26" s="50"/>
      <c r="H26" s="50">
        <v>6.5000000000000002E-2</v>
      </c>
      <c r="I26" s="50">
        <v>7.6499999999999999E-2</v>
      </c>
      <c r="J26" s="50">
        <v>5.8999999999999997E-2</v>
      </c>
      <c r="K26" s="50">
        <v>7.0379242803832495E-2</v>
      </c>
      <c r="L26" s="51"/>
      <c r="M26" s="45">
        <f t="shared" si="4"/>
        <v>9.4596445944604396E-2</v>
      </c>
      <c r="N26" s="45">
        <f t="shared" si="5"/>
        <v>0.10609644594460439</v>
      </c>
      <c r="O26" s="45">
        <f t="shared" si="6"/>
        <v>8.8596445944604391E-2</v>
      </c>
      <c r="P26" s="45">
        <f t="shared" si="7"/>
        <v>9.9975688748436889E-2</v>
      </c>
      <c r="W26" s="58"/>
      <c r="X26" s="58"/>
      <c r="Y26" s="58"/>
      <c r="Z26" s="58"/>
      <c r="AA26" s="58"/>
    </row>
    <row r="27" spans="1:27" ht="16.5" customHeight="1">
      <c r="A27" s="27">
        <f t="shared" si="2"/>
        <v>16</v>
      </c>
      <c r="B27" s="28" t="s">
        <v>279</v>
      </c>
      <c r="C27" s="29"/>
      <c r="D27" s="25">
        <v>22.024999999999999</v>
      </c>
      <c r="E27" s="25">
        <v>1.19</v>
      </c>
      <c r="F27" s="50">
        <f t="shared" si="3"/>
        <v>5.4029511918274688E-2</v>
      </c>
      <c r="G27" s="50"/>
      <c r="H27" s="50">
        <v>0.13</v>
      </c>
      <c r="I27" s="50">
        <v>0.05</v>
      </c>
      <c r="J27" s="50">
        <v>0.05</v>
      </c>
      <c r="K27" s="50">
        <v>1.2101663749951959E-2</v>
      </c>
      <c r="L27" s="51"/>
      <c r="M27" s="45">
        <f t="shared" si="4"/>
        <v>0.18402951191827469</v>
      </c>
      <c r="N27" s="45">
        <f t="shared" si="5"/>
        <v>0.1040295119182747</v>
      </c>
      <c r="O27" s="45">
        <f t="shared" si="6"/>
        <v>0.1040295119182747</v>
      </c>
      <c r="P27" s="45">
        <f t="shared" si="7"/>
        <v>6.6131175668226641E-2</v>
      </c>
      <c r="W27" s="58"/>
      <c r="X27" s="58"/>
      <c r="Y27" s="58"/>
      <c r="Z27" s="58"/>
      <c r="AA27" s="58"/>
    </row>
    <row r="28" spans="1:27" ht="16.5" customHeight="1">
      <c r="A28" s="27">
        <f t="shared" si="2"/>
        <v>17</v>
      </c>
      <c r="B28" s="28" t="s">
        <v>242</v>
      </c>
      <c r="C28" s="29"/>
      <c r="D28" s="25">
        <v>41.32833333333334</v>
      </c>
      <c r="E28" s="25">
        <v>1.82</v>
      </c>
      <c r="F28" s="50">
        <f t="shared" si="3"/>
        <v>4.4037585191757059E-2</v>
      </c>
      <c r="G28" s="50"/>
      <c r="H28" s="50">
        <v>0.05</v>
      </c>
      <c r="I28" s="50">
        <v>2.3199999999999998E-2</v>
      </c>
      <c r="J28" s="50">
        <v>4.2999999999999997E-2</v>
      </c>
      <c r="K28" s="50">
        <v>5.9471565363402673E-2</v>
      </c>
      <c r="L28" s="51"/>
      <c r="M28" s="45">
        <f t="shared" si="4"/>
        <v>9.4037585191757062E-2</v>
      </c>
      <c r="N28" s="45">
        <f t="shared" si="5"/>
        <v>6.7237585191757057E-2</v>
      </c>
      <c r="O28" s="45">
        <f t="shared" si="6"/>
        <v>8.7037585191757055E-2</v>
      </c>
      <c r="P28" s="45">
        <f t="shared" si="7"/>
        <v>0.10350915055515973</v>
      </c>
      <c r="W28" s="58"/>
      <c r="X28" s="58"/>
      <c r="Y28" s="58"/>
      <c r="Z28" s="58"/>
      <c r="AA28" s="58"/>
    </row>
    <row r="29" spans="1:27" ht="16.5" customHeight="1">
      <c r="A29" s="27">
        <f t="shared" si="2"/>
        <v>18</v>
      </c>
      <c r="B29" s="28" t="s">
        <v>243</v>
      </c>
      <c r="C29" s="29"/>
      <c r="D29" s="25">
        <v>47.667666666666655</v>
      </c>
      <c r="E29" s="25">
        <v>2.1</v>
      </c>
      <c r="F29" s="50">
        <f t="shared" si="3"/>
        <v>4.4055019824758936E-2</v>
      </c>
      <c r="G29" s="50"/>
      <c r="H29" s="50">
        <v>0.06</v>
      </c>
      <c r="I29" s="50">
        <v>5.5199999999999999E-2</v>
      </c>
      <c r="J29" s="50">
        <v>5.2999999999999999E-2</v>
      </c>
      <c r="K29" s="50">
        <v>3.3466986119897811E-2</v>
      </c>
      <c r="L29" s="51"/>
      <c r="M29" s="45">
        <f t="shared" si="4"/>
        <v>0.10405501982475893</v>
      </c>
      <c r="N29" s="45">
        <f t="shared" si="5"/>
        <v>9.9255019824758928E-2</v>
      </c>
      <c r="O29" s="45">
        <f t="shared" si="6"/>
        <v>9.7055019824758934E-2</v>
      </c>
      <c r="P29" s="45">
        <f t="shared" si="7"/>
        <v>7.7522005944656747E-2</v>
      </c>
      <c r="W29" s="58"/>
      <c r="X29" s="58"/>
      <c r="Y29" s="58"/>
      <c r="Z29" s="58"/>
      <c r="AA29" s="58"/>
    </row>
    <row r="30" spans="1:27" ht="16.5" customHeight="1">
      <c r="A30" s="27">
        <f t="shared" si="2"/>
        <v>19</v>
      </c>
      <c r="B30" s="28" t="s">
        <v>244</v>
      </c>
      <c r="C30" s="29"/>
      <c r="D30" s="25">
        <v>24.992666666666665</v>
      </c>
      <c r="E30" s="25">
        <v>1.08</v>
      </c>
      <c r="F30" s="50">
        <f t="shared" si="3"/>
        <v>4.3212675718210684E-2</v>
      </c>
      <c r="G30" s="50"/>
      <c r="H30" s="50">
        <v>7.4999999999999997E-2</v>
      </c>
      <c r="I30" s="50">
        <v>5.2699999999999997E-2</v>
      </c>
      <c r="J30" s="50">
        <v>0.05</v>
      </c>
      <c r="K30" s="50">
        <v>4.1547123001352847E-2</v>
      </c>
      <c r="L30" s="51"/>
      <c r="M30" s="45">
        <f t="shared" si="4"/>
        <v>0.11821267571821067</v>
      </c>
      <c r="N30" s="45">
        <f t="shared" si="5"/>
        <v>9.5912675718210688E-2</v>
      </c>
      <c r="O30" s="45">
        <f t="shared" si="6"/>
        <v>9.321267571821068E-2</v>
      </c>
      <c r="P30" s="45">
        <f t="shared" si="7"/>
        <v>8.4759798719563531E-2</v>
      </c>
      <c r="W30" s="58"/>
      <c r="X30" s="58"/>
      <c r="Y30" s="58"/>
      <c r="Z30" s="58"/>
      <c r="AA30" s="58"/>
    </row>
    <row r="31" spans="1:27" ht="16.5" customHeight="1">
      <c r="A31" s="27">
        <f t="shared" si="2"/>
        <v>20</v>
      </c>
      <c r="B31" s="28" t="s">
        <v>245</v>
      </c>
      <c r="C31" s="29"/>
      <c r="D31" s="25">
        <v>27.981333333333335</v>
      </c>
      <c r="E31" s="25">
        <v>1.44</v>
      </c>
      <c r="F31" s="50">
        <f t="shared" si="3"/>
        <v>5.1462880015248257E-2</v>
      </c>
      <c r="G31" s="50"/>
      <c r="H31" s="50">
        <v>0.05</v>
      </c>
      <c r="I31" s="50">
        <v>4.5999999999999999E-2</v>
      </c>
      <c r="J31" s="50" t="s">
        <v>281</v>
      </c>
      <c r="K31" s="50">
        <v>5.8880819263319423E-2</v>
      </c>
      <c r="L31" s="51"/>
      <c r="M31" s="45">
        <f t="shared" si="4"/>
        <v>0.10146288001524825</v>
      </c>
      <c r="N31" s="45">
        <f t="shared" si="5"/>
        <v>9.7462880015248249E-2</v>
      </c>
      <c r="O31" s="45" t="s">
        <v>281</v>
      </c>
      <c r="P31" s="45">
        <f t="shared" si="7"/>
        <v>0.11034369927856769</v>
      </c>
      <c r="W31" s="58"/>
      <c r="X31" s="58"/>
      <c r="Y31" s="58"/>
      <c r="Z31" s="58"/>
      <c r="AA31" s="58"/>
    </row>
    <row r="32" spans="1:27" ht="16.5" customHeight="1">
      <c r="A32" s="27">
        <f t="shared" si="2"/>
        <v>21</v>
      </c>
      <c r="B32" s="28" t="s">
        <v>246</v>
      </c>
      <c r="C32" s="29"/>
      <c r="D32" s="25">
        <v>30.621666666666666</v>
      </c>
      <c r="E32" s="25">
        <v>1.37</v>
      </c>
      <c r="F32" s="50">
        <f t="shared" si="3"/>
        <v>4.4739563489903669E-2</v>
      </c>
      <c r="G32" s="25"/>
      <c r="H32" s="50">
        <v>0</v>
      </c>
      <c r="I32" s="50">
        <v>2.7699999999999999E-2</v>
      </c>
      <c r="J32" s="50">
        <v>0.02</v>
      </c>
      <c r="K32" s="50">
        <v>6.0095975877291472E-2</v>
      </c>
      <c r="L32" s="54"/>
      <c r="M32" s="45">
        <f t="shared" si="4"/>
        <v>4.4739563489903669E-2</v>
      </c>
      <c r="N32" s="45">
        <f t="shared" si="5"/>
        <v>7.2439563489903672E-2</v>
      </c>
      <c r="O32" s="45">
        <f t="shared" si="6"/>
        <v>6.4739563489903673E-2</v>
      </c>
      <c r="P32" s="45">
        <f t="shared" si="7"/>
        <v>0.10483553936719514</v>
      </c>
      <c r="W32" s="58"/>
      <c r="X32" s="58"/>
      <c r="Y32" s="58"/>
      <c r="Z32" s="58"/>
      <c r="AA32" s="58"/>
    </row>
    <row r="33" spans="1:27" ht="16.5" customHeight="1">
      <c r="A33" s="27">
        <f t="shared" si="2"/>
        <v>22</v>
      </c>
      <c r="B33" s="28" t="s">
        <v>247</v>
      </c>
      <c r="C33" s="29"/>
      <c r="D33" s="25">
        <v>44.95300000000001</v>
      </c>
      <c r="E33" s="25">
        <v>1.98</v>
      </c>
      <c r="F33" s="50">
        <f t="shared" si="3"/>
        <v>4.4046003603763921E-2</v>
      </c>
      <c r="G33" s="25"/>
      <c r="H33" s="50">
        <v>3.5000000000000003E-2</v>
      </c>
      <c r="I33" s="50">
        <v>4.1700000000000001E-2</v>
      </c>
      <c r="J33" s="50">
        <v>0.04</v>
      </c>
      <c r="K33" s="50">
        <v>5.2189183916654225E-2</v>
      </c>
      <c r="L33" s="54"/>
      <c r="M33" s="45">
        <f t="shared" si="4"/>
        <v>7.9046003603763931E-2</v>
      </c>
      <c r="N33" s="45">
        <f t="shared" si="5"/>
        <v>8.5746003603763915E-2</v>
      </c>
      <c r="O33" s="45">
        <f t="shared" si="6"/>
        <v>8.4046003603763922E-2</v>
      </c>
      <c r="P33" s="45">
        <f t="shared" si="7"/>
        <v>9.6235187520418153E-2</v>
      </c>
      <c r="W33" s="58"/>
      <c r="X33" s="58"/>
      <c r="Y33" s="58"/>
      <c r="Z33" s="58"/>
      <c r="AA33" s="58"/>
    </row>
    <row r="34" spans="1:27" ht="16.5" customHeight="1">
      <c r="A34" s="27">
        <f t="shared" si="2"/>
        <v>23</v>
      </c>
      <c r="B34" s="28" t="s">
        <v>248</v>
      </c>
      <c r="C34" s="29"/>
      <c r="D34" s="25">
        <v>57.271333333333352</v>
      </c>
      <c r="E34" s="25">
        <v>2.08</v>
      </c>
      <c r="F34" s="50">
        <f t="shared" si="3"/>
        <v>3.6318344255997753E-2</v>
      </c>
      <c r="G34" s="25"/>
      <c r="H34" s="50">
        <v>4.4999999999999998E-2</v>
      </c>
      <c r="I34" s="50">
        <v>7.5700000000000003E-2</v>
      </c>
      <c r="J34" s="50">
        <v>7.0000000000000007E-2</v>
      </c>
      <c r="K34" s="50">
        <v>6.5066154640026908E-2</v>
      </c>
      <c r="L34" s="54"/>
      <c r="M34" s="45">
        <f t="shared" si="4"/>
        <v>8.1318344255997752E-2</v>
      </c>
      <c r="N34" s="45">
        <f t="shared" si="5"/>
        <v>0.11201834425599776</v>
      </c>
      <c r="O34" s="45">
        <f t="shared" si="6"/>
        <v>0.10631834425599776</v>
      </c>
      <c r="P34" s="45">
        <f t="shared" si="7"/>
        <v>0.10138449889602466</v>
      </c>
      <c r="W34" s="58"/>
      <c r="X34" s="58"/>
      <c r="Y34" s="58"/>
      <c r="Z34" s="58"/>
      <c r="AA34" s="58"/>
    </row>
    <row r="35" spans="1:27" ht="16.5" customHeight="1">
      <c r="A35" s="27">
        <f t="shared" si="2"/>
        <v>24</v>
      </c>
      <c r="B35" s="28" t="s">
        <v>249</v>
      </c>
      <c r="C35" s="29"/>
      <c r="D35" s="25">
        <v>18.158333333333335</v>
      </c>
      <c r="E35" s="25">
        <v>0.89</v>
      </c>
      <c r="F35" s="50">
        <f t="shared" si="3"/>
        <v>4.9013308857273973E-2</v>
      </c>
      <c r="G35" s="25"/>
      <c r="H35" s="50">
        <v>0.09</v>
      </c>
      <c r="I35" s="50">
        <v>4.2200000000000001E-2</v>
      </c>
      <c r="J35" s="50">
        <v>3.6999999999999998E-2</v>
      </c>
      <c r="K35" s="50">
        <v>5.3314571362104504E-2</v>
      </c>
      <c r="L35" s="54"/>
      <c r="M35" s="45">
        <f t="shared" si="4"/>
        <v>0.13901330885727398</v>
      </c>
      <c r="N35" s="45">
        <f t="shared" si="5"/>
        <v>9.1213308857273967E-2</v>
      </c>
      <c r="O35" s="45">
        <f t="shared" si="6"/>
        <v>8.6013308857273971E-2</v>
      </c>
      <c r="P35" s="45">
        <f t="shared" si="7"/>
        <v>0.10232788021937847</v>
      </c>
      <c r="W35" s="58"/>
      <c r="X35" s="58"/>
      <c r="Y35" s="58"/>
      <c r="Z35" s="58"/>
      <c r="AA35" s="58"/>
    </row>
    <row r="36" spans="1:27" ht="16.5" customHeight="1">
      <c r="A36" s="27">
        <f t="shared" si="2"/>
        <v>25</v>
      </c>
      <c r="B36" s="28" t="s">
        <v>280</v>
      </c>
      <c r="C36" s="29"/>
      <c r="D36" s="25">
        <v>34.861999999999995</v>
      </c>
      <c r="E36" s="25">
        <v>1.73</v>
      </c>
      <c r="F36" s="50">
        <f t="shared" si="3"/>
        <v>4.9624232688887618E-2</v>
      </c>
      <c r="G36" s="25"/>
      <c r="H36" s="50">
        <v>0.03</v>
      </c>
      <c r="I36" s="50">
        <v>4.1000000000000002E-2</v>
      </c>
      <c r="J36" s="50">
        <v>0.04</v>
      </c>
      <c r="K36" s="50">
        <v>2.4703151655381023E-2</v>
      </c>
      <c r="L36" s="54"/>
      <c r="M36" s="45">
        <f t="shared" si="4"/>
        <v>7.9624232688887617E-2</v>
      </c>
      <c r="N36" s="45">
        <f t="shared" si="5"/>
        <v>9.0624232688887613E-2</v>
      </c>
      <c r="O36" s="45">
        <f t="shared" si="6"/>
        <v>8.9624232688887612E-2</v>
      </c>
      <c r="P36" s="45">
        <f t="shared" si="7"/>
        <v>7.4327384344268638E-2</v>
      </c>
      <c r="W36" s="58"/>
      <c r="X36" s="58"/>
      <c r="Y36" s="58"/>
      <c r="Z36" s="58"/>
      <c r="AA36" s="58"/>
    </row>
    <row r="37" spans="1:27" ht="16.5" customHeight="1">
      <c r="A37" s="27">
        <f t="shared" si="2"/>
        <v>26</v>
      </c>
      <c r="B37" s="28" t="s">
        <v>250</v>
      </c>
      <c r="C37" s="29"/>
      <c r="D37" s="25">
        <v>28.340666666666671</v>
      </c>
      <c r="E37" s="25">
        <v>1.31</v>
      </c>
      <c r="F37" s="50">
        <f t="shared" si="3"/>
        <v>4.6223330432123448E-2</v>
      </c>
      <c r="G37" s="25"/>
      <c r="H37" s="50">
        <v>8.5000000000000006E-2</v>
      </c>
      <c r="I37" s="50">
        <v>4.2299999999999997E-2</v>
      </c>
      <c r="J37" s="50">
        <v>6.0999999999999999E-2</v>
      </c>
      <c r="K37" s="50">
        <v>4.7110417010723125E-2</v>
      </c>
      <c r="L37" s="54"/>
      <c r="M37" s="45">
        <f t="shared" si="4"/>
        <v>0.13122333043212345</v>
      </c>
      <c r="N37" s="45">
        <f t="shared" si="5"/>
        <v>8.8523330432123445E-2</v>
      </c>
      <c r="O37" s="45">
        <f t="shared" si="6"/>
        <v>0.10722333043212345</v>
      </c>
      <c r="P37" s="45">
        <f t="shared" si="7"/>
        <v>9.3333747442846574E-2</v>
      </c>
      <c r="W37" s="58"/>
      <c r="X37" s="58"/>
      <c r="Y37" s="58"/>
      <c r="Z37" s="58"/>
      <c r="AA37" s="58"/>
    </row>
    <row r="38" spans="1:27" ht="16.5" customHeight="1">
      <c r="B38" s="29"/>
      <c r="C38" s="8"/>
      <c r="D38" s="25"/>
      <c r="E38" s="25"/>
      <c r="F38" s="25"/>
      <c r="G38" s="25"/>
      <c r="H38" s="50"/>
      <c r="I38" s="50"/>
      <c r="J38" s="50"/>
      <c r="K38" s="50"/>
      <c r="L38" s="54"/>
      <c r="M38" s="60"/>
      <c r="N38" s="60"/>
      <c r="O38" s="60"/>
      <c r="P38" s="60"/>
    </row>
    <row r="39" spans="1:27" ht="15.95" customHeight="1">
      <c r="A39" s="2">
        <f>MAX(A15:A38)+1</f>
        <v>27</v>
      </c>
      <c r="B39" s="36" t="s">
        <v>228</v>
      </c>
      <c r="C39" s="8"/>
      <c r="D39" s="62">
        <f>AVERAGE(D12:D37)</f>
        <v>36.398730769230767</v>
      </c>
      <c r="E39" s="62">
        <f t="shared" ref="E39:F39" si="8">AVERAGE(E12:E37)</f>
        <v>1.5415384615384615</v>
      </c>
      <c r="F39" s="55">
        <f t="shared" si="8"/>
        <v>4.3238170890009295E-2</v>
      </c>
      <c r="G39" s="37"/>
      <c r="H39" s="56">
        <f>AVERAGEIF(H12:H37,"&gt;=0")</f>
        <v>5.6799999999999996E-2</v>
      </c>
      <c r="I39" s="56">
        <f t="shared" ref="I39:K39" si="9">AVERAGEIF(I12:I37,"&gt;=0")</f>
        <v>4.6188E-2</v>
      </c>
      <c r="J39" s="56">
        <f t="shared" si="9"/>
        <v>4.7625000000000001E-2</v>
      </c>
      <c r="K39" s="56">
        <f t="shared" si="9"/>
        <v>4.3399218724568867E-2</v>
      </c>
      <c r="L39" s="56"/>
      <c r="M39" s="61">
        <f>AVERAGE(M12:M37)</f>
        <v>9.7084324736163116E-2</v>
      </c>
      <c r="N39" s="61">
        <f>AVERAGE(N12:N37)</f>
        <v>8.614970935154774E-2</v>
      </c>
      <c r="O39" s="61">
        <f>AVERAGE(O12:O37)</f>
        <v>9.0974269046364353E-2</v>
      </c>
      <c r="P39" s="61">
        <f>AVERAGE(P12:P37)</f>
        <v>8.6637389614578147E-2</v>
      </c>
    </row>
    <row r="40" spans="1:27" ht="15.95" customHeight="1">
      <c r="B40" s="2"/>
      <c r="C40" s="2"/>
      <c r="D40" s="25"/>
      <c r="E40" s="25"/>
      <c r="F40" s="25"/>
      <c r="G40" s="25"/>
      <c r="H40" s="26"/>
      <c r="I40" s="26"/>
      <c r="J40" s="26"/>
      <c r="K40" s="26"/>
      <c r="L40" s="25"/>
      <c r="M40" s="49"/>
      <c r="N40" s="49"/>
      <c r="O40" s="49"/>
      <c r="P40" s="49"/>
    </row>
    <row r="41" spans="1:27" ht="16.5" customHeight="1">
      <c r="B41" s="39"/>
      <c r="C41" s="40"/>
      <c r="D41" s="25"/>
      <c r="E41" s="25"/>
      <c r="F41" s="25"/>
      <c r="G41" s="25"/>
      <c r="H41" s="26"/>
      <c r="I41" s="26"/>
      <c r="J41" s="26"/>
      <c r="K41" s="26"/>
      <c r="L41" s="25"/>
      <c r="M41" s="30"/>
      <c r="N41" s="30"/>
      <c r="O41" s="30"/>
      <c r="P41" s="30"/>
    </row>
    <row r="42" spans="1:27" ht="15.95" customHeight="1">
      <c r="B42" t="s">
        <v>266</v>
      </c>
      <c r="C42"/>
      <c r="D42" s="25"/>
      <c r="E42" s="25"/>
      <c r="F42" s="25"/>
      <c r="G42" s="25"/>
      <c r="H42" s="26"/>
      <c r="I42" s="26"/>
      <c r="J42" s="26"/>
      <c r="K42" s="26"/>
      <c r="L42" s="25"/>
      <c r="M42" s="59"/>
      <c r="N42" s="59"/>
      <c r="O42" s="59"/>
      <c r="P42" s="59"/>
    </row>
    <row r="43" spans="1:27" ht="15">
      <c r="B43" s="44" t="s">
        <v>273</v>
      </c>
      <c r="C43" s="41"/>
      <c r="D43" s="37"/>
      <c r="E43" s="37"/>
      <c r="F43" s="37"/>
      <c r="G43" s="37"/>
      <c r="H43" s="57"/>
      <c r="I43" s="57"/>
      <c r="J43" s="57"/>
      <c r="K43" s="57"/>
      <c r="L43" s="37"/>
      <c r="M43" s="30"/>
      <c r="N43" s="30"/>
      <c r="O43" s="30"/>
      <c r="P43" s="30"/>
    </row>
    <row r="44" spans="1:27">
      <c r="L44" s="48"/>
      <c r="M44" s="30"/>
      <c r="N44" s="30"/>
      <c r="O44" s="30"/>
      <c r="P44" s="30"/>
    </row>
    <row r="45" spans="1:27">
      <c r="L45" s="48"/>
      <c r="M45" s="30"/>
      <c r="N45" s="30"/>
      <c r="O45" s="30"/>
      <c r="P45" s="30"/>
    </row>
    <row r="46" spans="1:27">
      <c r="B46" s="41"/>
      <c r="C46" s="41"/>
      <c r="L46" s="48"/>
      <c r="M46" s="30"/>
      <c r="N46" s="30"/>
      <c r="O46" s="30"/>
      <c r="P46" s="30"/>
    </row>
    <row r="47" spans="1:27">
      <c r="B47" s="41"/>
      <c r="C47" s="41"/>
      <c r="M47" s="30"/>
      <c r="N47" s="30"/>
      <c r="O47" s="30"/>
      <c r="P47" s="30"/>
    </row>
    <row r="49" spans="1:18" s="3" customFormat="1">
      <c r="A49" s="2"/>
      <c r="B49" s="24"/>
      <c r="C49" s="24"/>
      <c r="L49" s="2"/>
      <c r="M49" s="2"/>
      <c r="N49" s="2"/>
      <c r="O49" s="2"/>
      <c r="P49" s="2"/>
      <c r="Q49" s="1"/>
      <c r="R49" s="1"/>
    </row>
  </sheetData>
  <mergeCells count="5">
    <mergeCell ref="A1:P1"/>
    <mergeCell ref="A4:P4"/>
    <mergeCell ref="B9:C9"/>
    <mergeCell ref="H8:K8"/>
    <mergeCell ref="M8:P8"/>
  </mergeCells>
  <printOptions horizontalCentered="1"/>
  <pageMargins left="0.7" right="0.7" top="0.8" bottom="0.75" header="0.3" footer="0.51"/>
  <pageSetup scale="73" orientation="landscape" r:id="rId1"/>
  <headerFooter differentFirst="1">
    <firstHeader>&amp;R&amp;12Exhibit No.___(MPG-20)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K47"/>
  <sheetViews>
    <sheetView tabSelected="1" view="pageLayout" zoomScale="75" zoomScaleNormal="80" zoomScaleSheetLayoutView="80" zoomScalePageLayoutView="75" workbookViewId="0">
      <selection activeCell="E53" sqref="E53"/>
    </sheetView>
  </sheetViews>
  <sheetFormatPr defaultRowHeight="14.25"/>
  <cols>
    <col min="1" max="1" width="5.25" style="2" customWidth="1"/>
    <col min="2" max="2" width="12.75" style="1" customWidth="1"/>
    <col min="3" max="3" width="12.5" style="1" customWidth="1"/>
    <col min="4" max="5" width="13" style="3" customWidth="1"/>
    <col min="6" max="9" width="8.375" style="3" customWidth="1"/>
    <col min="10" max="16" width="13" style="3" customWidth="1"/>
    <col min="17" max="17" width="13" style="2" customWidth="1"/>
    <col min="18" max="18" width="9" style="1"/>
    <col min="19" max="19" width="12.125" style="1" bestFit="1" customWidth="1"/>
    <col min="20" max="22" width="8.875" style="1" bestFit="1" customWidth="1"/>
    <col min="23" max="23" width="11.125" style="1" bestFit="1" customWidth="1"/>
    <col min="24" max="24" width="8.75" style="1" bestFit="1" customWidth="1"/>
    <col min="25" max="25" width="8.625" style="1" bestFit="1" customWidth="1"/>
    <col min="26" max="26" width="9.125" style="1" bestFit="1" customWidth="1"/>
    <col min="27" max="16384" width="9" style="1"/>
  </cols>
  <sheetData>
    <row r="1" spans="1:219" ht="28.5" customHeight="1">
      <c r="A1" s="69" t="str">
        <f>'MPG-20'!A1:P1</f>
        <v>Avista Corporation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9">
      <c r="K2" s="2"/>
      <c r="L2" s="2"/>
      <c r="M2" s="2"/>
      <c r="N2" s="1"/>
      <c r="O2" s="1"/>
      <c r="Q2" s="3"/>
    </row>
    <row r="3" spans="1:219" ht="15">
      <c r="K3" s="2"/>
      <c r="L3" s="2"/>
      <c r="M3" s="2"/>
      <c r="N3" s="1"/>
      <c r="O3" s="4"/>
      <c r="Q3" s="3"/>
    </row>
    <row r="4" spans="1:219" ht="18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19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7"/>
    </row>
    <row r="6" spans="1:219">
      <c r="Q6" s="3"/>
    </row>
    <row r="7" spans="1:219">
      <c r="Q7" s="3"/>
    </row>
    <row r="8" spans="1:219" ht="17.25">
      <c r="D8" s="8"/>
      <c r="E8" s="8"/>
      <c r="F8" s="71" t="s">
        <v>269</v>
      </c>
      <c r="G8" s="71"/>
      <c r="H8" s="71"/>
      <c r="I8" s="71"/>
      <c r="J8" s="8" t="s">
        <v>2</v>
      </c>
      <c r="K8" s="68" t="s">
        <v>3</v>
      </c>
      <c r="L8" s="68"/>
      <c r="M8" s="68"/>
      <c r="N8" s="68"/>
      <c r="O8" s="68"/>
      <c r="P8" s="9" t="s">
        <v>4</v>
      </c>
      <c r="Q8" s="8" t="s">
        <v>5</v>
      </c>
      <c r="T8" s="1" t="s">
        <v>2</v>
      </c>
      <c r="Y8" s="1" t="s">
        <v>6</v>
      </c>
      <c r="AD8" s="1" t="s">
        <v>4</v>
      </c>
    </row>
    <row r="9" spans="1:219" ht="17.25">
      <c r="A9" s="10" t="s">
        <v>7</v>
      </c>
      <c r="B9" s="67" t="s">
        <v>8</v>
      </c>
      <c r="C9" s="67"/>
      <c r="D9" s="11" t="s">
        <v>9</v>
      </c>
      <c r="E9" s="11" t="s">
        <v>252</v>
      </c>
      <c r="F9" s="20" t="s">
        <v>253</v>
      </c>
      <c r="G9" s="20" t="s">
        <v>254</v>
      </c>
      <c r="H9" s="20" t="s">
        <v>255</v>
      </c>
      <c r="I9" s="20" t="s">
        <v>256</v>
      </c>
      <c r="J9" s="11" t="s">
        <v>270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2" t="s">
        <v>10</v>
      </c>
      <c r="Q9" s="11" t="s">
        <v>16</v>
      </c>
      <c r="S9" s="13" t="s">
        <v>17</v>
      </c>
      <c r="T9" s="14" t="s">
        <v>18</v>
      </c>
      <c r="U9" s="15" t="s">
        <v>19</v>
      </c>
      <c r="V9" s="15" t="s">
        <v>20</v>
      </c>
      <c r="W9" s="15" t="s">
        <v>21</v>
      </c>
      <c r="X9" s="15" t="s">
        <v>22</v>
      </c>
      <c r="Y9" s="14" t="s">
        <v>23</v>
      </c>
      <c r="Z9" s="15" t="s">
        <v>24</v>
      </c>
      <c r="AA9" s="15" t="s">
        <v>25</v>
      </c>
      <c r="AB9" s="15" t="s">
        <v>26</v>
      </c>
      <c r="AC9" s="16" t="s">
        <v>27</v>
      </c>
      <c r="AD9" s="8" t="s">
        <v>28</v>
      </c>
      <c r="AE9" s="8" t="s">
        <v>29</v>
      </c>
      <c r="AF9" s="8" t="s">
        <v>30</v>
      </c>
      <c r="AG9" s="8" t="s">
        <v>31</v>
      </c>
      <c r="AH9" s="8" t="s">
        <v>32</v>
      </c>
      <c r="AI9" s="8" t="s">
        <v>33</v>
      </c>
      <c r="AJ9" s="8" t="s">
        <v>34</v>
      </c>
      <c r="AK9" s="8" t="s">
        <v>35</v>
      </c>
      <c r="AL9" s="8" t="s">
        <v>36</v>
      </c>
      <c r="AM9" s="8" t="s">
        <v>37</v>
      </c>
      <c r="AN9" s="8" t="s">
        <v>38</v>
      </c>
      <c r="AO9" s="8" t="s">
        <v>39</v>
      </c>
      <c r="AP9" s="8" t="s">
        <v>40</v>
      </c>
      <c r="AQ9" s="8" t="s">
        <v>41</v>
      </c>
      <c r="AR9" s="8" t="s">
        <v>42</v>
      </c>
      <c r="AS9" s="8" t="s">
        <v>43</v>
      </c>
      <c r="AT9" s="8" t="s">
        <v>44</v>
      </c>
      <c r="AU9" s="8" t="s">
        <v>45</v>
      </c>
      <c r="AV9" s="8" t="s">
        <v>46</v>
      </c>
      <c r="AW9" s="8" t="s">
        <v>47</v>
      </c>
      <c r="AX9" s="8" t="s">
        <v>48</v>
      </c>
      <c r="AY9" s="8" t="s">
        <v>49</v>
      </c>
      <c r="AZ9" s="8" t="s">
        <v>50</v>
      </c>
      <c r="BA9" s="8" t="s">
        <v>51</v>
      </c>
      <c r="BB9" s="8" t="s">
        <v>52</v>
      </c>
      <c r="BC9" s="8" t="s">
        <v>53</v>
      </c>
      <c r="BD9" s="8" t="s">
        <v>54</v>
      </c>
      <c r="BE9" s="8" t="s">
        <v>55</v>
      </c>
      <c r="BF9" s="8" t="s">
        <v>56</v>
      </c>
      <c r="BG9" s="8" t="s">
        <v>57</v>
      </c>
      <c r="BH9" s="8" t="s">
        <v>58</v>
      </c>
      <c r="BI9" s="8" t="s">
        <v>59</v>
      </c>
      <c r="BJ9" s="8" t="s">
        <v>60</v>
      </c>
      <c r="BK9" s="8" t="s">
        <v>61</v>
      </c>
      <c r="BL9" s="8" t="s">
        <v>62</v>
      </c>
      <c r="BM9" s="8" t="s">
        <v>63</v>
      </c>
      <c r="BN9" s="8" t="s">
        <v>64</v>
      </c>
      <c r="BO9" s="8" t="s">
        <v>65</v>
      </c>
      <c r="BP9" s="8" t="s">
        <v>66</v>
      </c>
      <c r="BQ9" s="8" t="s">
        <v>67</v>
      </c>
      <c r="BR9" s="8" t="s">
        <v>68</v>
      </c>
      <c r="BS9" s="8" t="s">
        <v>69</v>
      </c>
      <c r="BT9" s="8" t="s">
        <v>70</v>
      </c>
      <c r="BU9" s="8" t="s">
        <v>71</v>
      </c>
      <c r="BV9" s="8" t="s">
        <v>72</v>
      </c>
      <c r="BW9" s="8" t="s">
        <v>73</v>
      </c>
      <c r="BX9" s="8" t="s">
        <v>74</v>
      </c>
      <c r="BY9" s="8" t="s">
        <v>75</v>
      </c>
      <c r="BZ9" s="8" t="s">
        <v>76</v>
      </c>
      <c r="CA9" s="8" t="s">
        <v>77</v>
      </c>
      <c r="CB9" s="8" t="s">
        <v>78</v>
      </c>
      <c r="CC9" s="8" t="s">
        <v>79</v>
      </c>
      <c r="CD9" s="8" t="s">
        <v>80</v>
      </c>
      <c r="CE9" s="8" t="s">
        <v>81</v>
      </c>
      <c r="CF9" s="8" t="s">
        <v>82</v>
      </c>
      <c r="CG9" s="8" t="s">
        <v>83</v>
      </c>
      <c r="CH9" s="8" t="s">
        <v>84</v>
      </c>
      <c r="CI9" s="8" t="s">
        <v>85</v>
      </c>
      <c r="CJ9" s="8" t="s">
        <v>86</v>
      </c>
      <c r="CK9" s="8" t="s">
        <v>87</v>
      </c>
      <c r="CL9" s="8" t="s">
        <v>88</v>
      </c>
      <c r="CM9" s="8" t="s">
        <v>89</v>
      </c>
      <c r="CN9" s="8" t="s">
        <v>90</v>
      </c>
      <c r="CO9" s="8" t="s">
        <v>91</v>
      </c>
      <c r="CP9" s="8" t="s">
        <v>92</v>
      </c>
      <c r="CQ9" s="8" t="s">
        <v>93</v>
      </c>
      <c r="CR9" s="8" t="s">
        <v>94</v>
      </c>
      <c r="CS9" s="8" t="s">
        <v>95</v>
      </c>
      <c r="CT9" s="8" t="s">
        <v>96</v>
      </c>
      <c r="CU9" s="8" t="s">
        <v>97</v>
      </c>
      <c r="CV9" s="8" t="s">
        <v>98</v>
      </c>
      <c r="CW9" s="8" t="s">
        <v>99</v>
      </c>
      <c r="CX9" s="8" t="s">
        <v>100</v>
      </c>
      <c r="CY9" s="8" t="s">
        <v>101</v>
      </c>
      <c r="CZ9" s="8" t="s">
        <v>102</v>
      </c>
      <c r="DA9" s="8" t="s">
        <v>103</v>
      </c>
      <c r="DB9" s="8" t="s">
        <v>104</v>
      </c>
      <c r="DC9" s="8" t="s">
        <v>105</v>
      </c>
      <c r="DD9" s="8" t="s">
        <v>106</v>
      </c>
      <c r="DE9" s="8" t="s">
        <v>107</v>
      </c>
      <c r="DF9" s="8" t="s">
        <v>108</v>
      </c>
      <c r="DG9" s="8" t="s">
        <v>109</v>
      </c>
      <c r="DH9" s="8" t="s">
        <v>110</v>
      </c>
      <c r="DI9" s="8" t="s">
        <v>111</v>
      </c>
      <c r="DJ9" s="8" t="s">
        <v>112</v>
      </c>
      <c r="DK9" s="8" t="s">
        <v>113</v>
      </c>
      <c r="DL9" s="8" t="s">
        <v>114</v>
      </c>
      <c r="DM9" s="8" t="s">
        <v>115</v>
      </c>
      <c r="DN9" s="8" t="s">
        <v>116</v>
      </c>
      <c r="DO9" s="8" t="s">
        <v>117</v>
      </c>
      <c r="DP9" s="8" t="s">
        <v>118</v>
      </c>
      <c r="DQ9" s="8" t="s">
        <v>119</v>
      </c>
      <c r="DR9" s="8" t="s">
        <v>120</v>
      </c>
      <c r="DS9" s="8" t="s">
        <v>121</v>
      </c>
      <c r="DT9" s="8" t="s">
        <v>122</v>
      </c>
      <c r="DU9" s="8" t="s">
        <v>123</v>
      </c>
      <c r="DV9" s="8" t="s">
        <v>124</v>
      </c>
      <c r="DW9" s="8" t="s">
        <v>125</v>
      </c>
      <c r="DX9" s="8" t="s">
        <v>126</v>
      </c>
      <c r="DY9" s="8" t="s">
        <v>127</v>
      </c>
      <c r="DZ9" s="8" t="s">
        <v>128</v>
      </c>
      <c r="EA9" s="8" t="s">
        <v>129</v>
      </c>
      <c r="EB9" s="8" t="s">
        <v>130</v>
      </c>
      <c r="EC9" s="8" t="s">
        <v>131</v>
      </c>
      <c r="ED9" s="8" t="s">
        <v>132</v>
      </c>
      <c r="EE9" s="8" t="s">
        <v>133</v>
      </c>
      <c r="EF9" s="8" t="s">
        <v>134</v>
      </c>
      <c r="EG9" s="8" t="s">
        <v>135</v>
      </c>
      <c r="EH9" s="8" t="s">
        <v>136</v>
      </c>
      <c r="EI9" s="8" t="s">
        <v>137</v>
      </c>
      <c r="EJ9" s="8" t="s">
        <v>138</v>
      </c>
      <c r="EK9" s="8" t="s">
        <v>139</v>
      </c>
      <c r="EL9" s="8" t="s">
        <v>140</v>
      </c>
      <c r="EM9" s="8" t="s">
        <v>141</v>
      </c>
      <c r="EN9" s="8" t="s">
        <v>142</v>
      </c>
      <c r="EO9" s="8" t="s">
        <v>143</v>
      </c>
      <c r="EP9" s="8" t="s">
        <v>144</v>
      </c>
      <c r="EQ9" s="8" t="s">
        <v>145</v>
      </c>
      <c r="ER9" s="8" t="s">
        <v>146</v>
      </c>
      <c r="ES9" s="8" t="s">
        <v>147</v>
      </c>
      <c r="ET9" s="8" t="s">
        <v>148</v>
      </c>
      <c r="EU9" s="8" t="s">
        <v>149</v>
      </c>
      <c r="EV9" s="8" t="s">
        <v>150</v>
      </c>
      <c r="EW9" s="8" t="s">
        <v>151</v>
      </c>
      <c r="EX9" s="8" t="s">
        <v>152</v>
      </c>
      <c r="EY9" s="8" t="s">
        <v>153</v>
      </c>
      <c r="EZ9" s="8" t="s">
        <v>154</v>
      </c>
      <c r="FA9" s="8" t="s">
        <v>155</v>
      </c>
      <c r="FB9" s="8" t="s">
        <v>156</v>
      </c>
      <c r="FC9" s="8" t="s">
        <v>157</v>
      </c>
      <c r="FD9" s="8" t="s">
        <v>158</v>
      </c>
      <c r="FE9" s="8" t="s">
        <v>159</v>
      </c>
      <c r="FF9" s="8" t="s">
        <v>160</v>
      </c>
      <c r="FG9" s="8" t="s">
        <v>161</v>
      </c>
      <c r="FH9" s="8" t="s">
        <v>162</v>
      </c>
      <c r="FI9" s="8" t="s">
        <v>163</v>
      </c>
      <c r="FJ9" s="8" t="s">
        <v>164</v>
      </c>
      <c r="FK9" s="8" t="s">
        <v>165</v>
      </c>
      <c r="FL9" s="8" t="s">
        <v>166</v>
      </c>
      <c r="FM9" s="8" t="s">
        <v>167</v>
      </c>
      <c r="FN9" s="8" t="s">
        <v>168</v>
      </c>
      <c r="FO9" s="8" t="s">
        <v>169</v>
      </c>
      <c r="FP9" s="8" t="s">
        <v>170</v>
      </c>
      <c r="FQ9" s="8" t="s">
        <v>171</v>
      </c>
      <c r="FR9" s="8" t="s">
        <v>172</v>
      </c>
      <c r="FS9" s="8" t="s">
        <v>173</v>
      </c>
      <c r="FT9" s="8" t="s">
        <v>174</v>
      </c>
      <c r="FU9" s="8" t="s">
        <v>175</v>
      </c>
      <c r="FV9" s="8" t="s">
        <v>176</v>
      </c>
      <c r="FW9" s="8" t="s">
        <v>177</v>
      </c>
      <c r="FX9" s="8" t="s">
        <v>178</v>
      </c>
      <c r="FY9" s="8" t="s">
        <v>179</v>
      </c>
      <c r="FZ9" s="8" t="s">
        <v>180</v>
      </c>
      <c r="GA9" s="8" t="s">
        <v>181</v>
      </c>
      <c r="GB9" s="8" t="s">
        <v>182</v>
      </c>
      <c r="GC9" s="8" t="s">
        <v>183</v>
      </c>
      <c r="GD9" s="8" t="s">
        <v>184</v>
      </c>
      <c r="GE9" s="8" t="s">
        <v>185</v>
      </c>
      <c r="GF9" s="8" t="s">
        <v>186</v>
      </c>
      <c r="GG9" s="8" t="s">
        <v>187</v>
      </c>
      <c r="GH9" s="8" t="s">
        <v>188</v>
      </c>
      <c r="GI9" s="8" t="s">
        <v>189</v>
      </c>
      <c r="GJ9" s="8" t="s">
        <v>190</v>
      </c>
      <c r="GK9" s="8" t="s">
        <v>191</v>
      </c>
      <c r="GL9" s="8" t="s">
        <v>192</v>
      </c>
      <c r="GM9" s="8" t="s">
        <v>193</v>
      </c>
      <c r="GN9" s="8" t="s">
        <v>194</v>
      </c>
      <c r="GO9" s="8" t="s">
        <v>195</v>
      </c>
      <c r="GP9" s="8" t="s">
        <v>196</v>
      </c>
      <c r="GQ9" s="8" t="s">
        <v>197</v>
      </c>
      <c r="GR9" s="8" t="s">
        <v>198</v>
      </c>
      <c r="GS9" s="8" t="s">
        <v>199</v>
      </c>
      <c r="GT9" s="8" t="s">
        <v>200</v>
      </c>
      <c r="GU9" s="8" t="s">
        <v>201</v>
      </c>
      <c r="GV9" s="8" t="s">
        <v>202</v>
      </c>
      <c r="GW9" s="8" t="s">
        <v>203</v>
      </c>
      <c r="GX9" s="8" t="s">
        <v>204</v>
      </c>
      <c r="GY9" s="8" t="s">
        <v>205</v>
      </c>
      <c r="GZ9" s="8" t="s">
        <v>206</v>
      </c>
      <c r="HA9" s="8" t="s">
        <v>207</v>
      </c>
      <c r="HB9" s="8" t="s">
        <v>208</v>
      </c>
      <c r="HC9" s="8" t="s">
        <v>209</v>
      </c>
      <c r="HD9" s="8" t="s">
        <v>210</v>
      </c>
      <c r="HE9" s="8" t="s">
        <v>211</v>
      </c>
      <c r="HF9" s="8" t="s">
        <v>212</v>
      </c>
      <c r="HG9" s="8" t="s">
        <v>213</v>
      </c>
      <c r="HH9" s="8" t="s">
        <v>214</v>
      </c>
      <c r="HI9" s="8" t="s">
        <v>215</v>
      </c>
      <c r="HJ9" s="8" t="s">
        <v>216</v>
      </c>
      <c r="HK9" s="8" t="s">
        <v>217</v>
      </c>
    </row>
    <row r="10" spans="1:219" ht="15">
      <c r="A10" s="17"/>
      <c r="B10" s="18"/>
      <c r="C10" s="18"/>
      <c r="D10" s="19" t="s">
        <v>218</v>
      </c>
      <c r="E10" s="20" t="s">
        <v>219</v>
      </c>
      <c r="F10" s="20" t="s">
        <v>220</v>
      </c>
      <c r="G10" s="21" t="s">
        <v>221</v>
      </c>
      <c r="H10" s="19" t="s">
        <v>222</v>
      </c>
      <c r="I10" s="20" t="s">
        <v>223</v>
      </c>
      <c r="J10" s="19" t="s">
        <v>225</v>
      </c>
      <c r="K10" s="19" t="s">
        <v>226</v>
      </c>
      <c r="L10" s="22" t="s">
        <v>227</v>
      </c>
      <c r="M10" s="19" t="s">
        <v>265</v>
      </c>
      <c r="N10" s="19" t="s">
        <v>267</v>
      </c>
      <c r="O10" s="19" t="s">
        <v>268</v>
      </c>
      <c r="P10" s="19" t="s">
        <v>271</v>
      </c>
      <c r="Q10" s="22" t="s">
        <v>272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</row>
    <row r="11" spans="1:219">
      <c r="B11" s="24"/>
      <c r="C11" s="24"/>
      <c r="D11" s="25"/>
      <c r="E11" s="25"/>
      <c r="F11" s="25"/>
      <c r="G11" s="25"/>
      <c r="H11" s="25"/>
      <c r="I11" s="25"/>
      <c r="J11" s="26"/>
      <c r="Q11" s="3"/>
    </row>
    <row r="12" spans="1:219" ht="16.5" customHeight="1">
      <c r="A12" s="27">
        <f>IF(B12=0,"N/A",MAX(A8:A11)+1)</f>
        <v>1</v>
      </c>
      <c r="B12" s="29" t="str">
        <f>'MPG-20'!B12</f>
        <v>ALLETE</v>
      </c>
      <c r="C12" s="29"/>
      <c r="D12" s="25">
        <f>'MPG-20'!D12</f>
        <v>41.494333333333337</v>
      </c>
      <c r="E12" s="25">
        <f>'MPG-20'!E12</f>
        <v>1.84</v>
      </c>
      <c r="F12" s="45">
        <f>'MPG-20'!H12</f>
        <v>0.06</v>
      </c>
      <c r="G12" s="45">
        <f>'MPG-20'!I12</f>
        <v>0.05</v>
      </c>
      <c r="H12" s="45">
        <f>'MPG-20'!J12</f>
        <v>0.05</v>
      </c>
      <c r="I12" s="45">
        <f>'MPG-20'!K12</f>
        <v>4.6094632234592342E-2</v>
      </c>
      <c r="J12" s="26">
        <f>AVERAGEIF(F12:I12,"&gt;=0")</f>
        <v>5.1523658058648086E-2</v>
      </c>
      <c r="K12" s="30">
        <f>IFERROR(J12-($J12-$P12)/6,"N/A")</f>
        <v>5.1103048382206737E-2</v>
      </c>
      <c r="L12" s="30">
        <f>IFERROR(K12-($J12-$P12)/6,"N/A")</f>
        <v>5.0682438705765387E-2</v>
      </c>
      <c r="M12" s="30">
        <f>IFERROR(L12-($J12-$P12)/6,"N/A")</f>
        <v>5.0261829029324037E-2</v>
      </c>
      <c r="N12" s="30">
        <f>IFERROR(M12-($J12-$P12)/6,"N/A")</f>
        <v>4.9841219352882687E-2</v>
      </c>
      <c r="O12" s="30">
        <f>IFERROR(N12-($J12-$P12)/6,"N/A")</f>
        <v>4.9420609676441338E-2</v>
      </c>
      <c r="P12" s="31">
        <v>4.9000000000000002E-2</v>
      </c>
      <c r="Q12" s="32">
        <f>IFERROR(IRR(S12:HK12),"N/A")</f>
        <v>9.6239881612667375E-2</v>
      </c>
      <c r="S12" s="33">
        <f>-D12</f>
        <v>-41.494333333333337</v>
      </c>
      <c r="T12" s="34">
        <f t="shared" ref="T12:T37" si="0">E12*(1+$J12)</f>
        <v>1.9348035308279123</v>
      </c>
      <c r="U12" s="34">
        <f>T12*(1+$J12)</f>
        <v>2.0344916863609543</v>
      </c>
      <c r="V12" s="34">
        <f>U12*(1+$J12)</f>
        <v>2.1393161403321783</v>
      </c>
      <c r="W12" s="34">
        <f>V12*(1+$J12)</f>
        <v>2.2495415336260001</v>
      </c>
      <c r="X12" s="34">
        <f>W12*(1+$J12)</f>
        <v>2.3654461423932727</v>
      </c>
      <c r="Y12" s="34">
        <f t="shared" ref="Y12:AC29" si="1">X12*(1+K12)</f>
        <v>2.4863276510535006</v>
      </c>
      <c r="Z12" s="34">
        <f t="shared" si="1"/>
        <v>2.6123407998304695</v>
      </c>
      <c r="AA12" s="34">
        <f t="shared" si="1"/>
        <v>2.7436418264778761</v>
      </c>
      <c r="AB12" s="34">
        <f t="shared" si="1"/>
        <v>2.8803882805771037</v>
      </c>
      <c r="AC12" s="34">
        <f t="shared" si="1"/>
        <v>3.0227388255081009</v>
      </c>
      <c r="AD12" s="34">
        <f t="shared" ref="AD12:BI12" si="2">AC12*(1+$P12)</f>
        <v>3.1708530279579978</v>
      </c>
      <c r="AE12" s="34">
        <f t="shared" si="2"/>
        <v>3.3262248263279397</v>
      </c>
      <c r="AF12" s="34">
        <f t="shared" si="2"/>
        <v>3.4892098428180085</v>
      </c>
      <c r="AG12" s="34">
        <f t="shared" si="2"/>
        <v>3.6601811251160905</v>
      </c>
      <c r="AH12" s="34">
        <f t="shared" si="2"/>
        <v>3.8395300002467785</v>
      </c>
      <c r="AI12" s="34">
        <f t="shared" si="2"/>
        <v>4.0276669702588705</v>
      </c>
      <c r="AJ12" s="34">
        <f t="shared" si="2"/>
        <v>4.225022651801555</v>
      </c>
      <c r="AK12" s="34">
        <f t="shared" si="2"/>
        <v>4.4320487617398312</v>
      </c>
      <c r="AL12" s="34">
        <f t="shared" si="2"/>
        <v>4.6492191510650827</v>
      </c>
      <c r="AM12" s="34">
        <f t="shared" si="2"/>
        <v>4.8770308894672718</v>
      </c>
      <c r="AN12" s="34">
        <f t="shared" si="2"/>
        <v>5.1160054030511679</v>
      </c>
      <c r="AO12" s="34">
        <f t="shared" si="2"/>
        <v>5.3666896678006744</v>
      </c>
      <c r="AP12" s="34">
        <f t="shared" si="2"/>
        <v>5.6296574615229069</v>
      </c>
      <c r="AQ12" s="34">
        <f t="shared" si="2"/>
        <v>5.9055106771375288</v>
      </c>
      <c r="AR12" s="34">
        <f t="shared" si="2"/>
        <v>6.1948807003172677</v>
      </c>
      <c r="AS12" s="34">
        <f t="shared" si="2"/>
        <v>6.4984298546328132</v>
      </c>
      <c r="AT12" s="34">
        <f t="shared" si="2"/>
        <v>6.8168529175098209</v>
      </c>
      <c r="AU12" s="34">
        <f t="shared" si="2"/>
        <v>7.1508787104678015</v>
      </c>
      <c r="AV12" s="34">
        <f t="shared" si="2"/>
        <v>7.5012717672807234</v>
      </c>
      <c r="AW12" s="34">
        <f t="shared" si="2"/>
        <v>7.868834083877478</v>
      </c>
      <c r="AX12" s="34">
        <f t="shared" si="2"/>
        <v>8.2544069539874734</v>
      </c>
      <c r="AY12" s="34">
        <f t="shared" si="2"/>
        <v>8.658872894732859</v>
      </c>
      <c r="AZ12" s="34">
        <f t="shared" si="2"/>
        <v>9.0831576665747686</v>
      </c>
      <c r="BA12" s="34">
        <f t="shared" si="2"/>
        <v>9.5282323922369319</v>
      </c>
      <c r="BB12" s="34">
        <f t="shared" si="2"/>
        <v>9.9951157794565404</v>
      </c>
      <c r="BC12" s="34">
        <f t="shared" si="2"/>
        <v>10.48487645264991</v>
      </c>
      <c r="BD12" s="34">
        <f t="shared" si="2"/>
        <v>10.998635398829755</v>
      </c>
      <c r="BE12" s="34">
        <f t="shared" si="2"/>
        <v>11.537568533372413</v>
      </c>
      <c r="BF12" s="34">
        <f t="shared" si="2"/>
        <v>12.10290939150766</v>
      </c>
      <c r="BG12" s="34">
        <f t="shared" si="2"/>
        <v>12.695951951691535</v>
      </c>
      <c r="BH12" s="34">
        <f t="shared" si="2"/>
        <v>13.31805359732442</v>
      </c>
      <c r="BI12" s="34">
        <f t="shared" si="2"/>
        <v>13.970638223593316</v>
      </c>
      <c r="BJ12" s="34">
        <f t="shared" ref="BJ12:CO12" si="3">BI12*(1+$P12)</f>
        <v>14.655199496549388</v>
      </c>
      <c r="BK12" s="34">
        <f t="shared" si="3"/>
        <v>15.373304271880308</v>
      </c>
      <c r="BL12" s="34">
        <f t="shared" si="3"/>
        <v>16.126596181202441</v>
      </c>
      <c r="BM12" s="34">
        <f t="shared" si="3"/>
        <v>16.916799394081359</v>
      </c>
      <c r="BN12" s="34">
        <f t="shared" si="3"/>
        <v>17.745722564391343</v>
      </c>
      <c r="BO12" s="34">
        <f t="shared" si="3"/>
        <v>18.615262970046519</v>
      </c>
      <c r="BP12" s="34">
        <f t="shared" si="3"/>
        <v>19.527410855578797</v>
      </c>
      <c r="BQ12" s="34">
        <f t="shared" si="3"/>
        <v>20.484253987502157</v>
      </c>
      <c r="BR12" s="34">
        <f t="shared" si="3"/>
        <v>21.487982432889762</v>
      </c>
      <c r="BS12" s="34">
        <f t="shared" si="3"/>
        <v>22.540893572101361</v>
      </c>
      <c r="BT12" s="34">
        <f t="shared" si="3"/>
        <v>23.645397357134325</v>
      </c>
      <c r="BU12" s="34">
        <f t="shared" si="3"/>
        <v>24.804021827633907</v>
      </c>
      <c r="BV12" s="34">
        <f t="shared" si="3"/>
        <v>26.019418897187968</v>
      </c>
      <c r="BW12" s="34">
        <f t="shared" si="3"/>
        <v>27.294370423150177</v>
      </c>
      <c r="BX12" s="34">
        <f t="shared" si="3"/>
        <v>28.631794573884534</v>
      </c>
      <c r="BY12" s="34">
        <f t="shared" si="3"/>
        <v>30.034752508004875</v>
      </c>
      <c r="BZ12" s="34">
        <f t="shared" si="3"/>
        <v>31.506455380897112</v>
      </c>
      <c r="CA12" s="34">
        <f t="shared" si="3"/>
        <v>33.050271694561069</v>
      </c>
      <c r="CB12" s="34">
        <f t="shared" si="3"/>
        <v>34.669735007594561</v>
      </c>
      <c r="CC12" s="34">
        <f t="shared" si="3"/>
        <v>36.368552022966689</v>
      </c>
      <c r="CD12" s="34">
        <f t="shared" si="3"/>
        <v>38.150611072092055</v>
      </c>
      <c r="CE12" s="34">
        <f t="shared" si="3"/>
        <v>40.019991014624566</v>
      </c>
      <c r="CF12" s="34">
        <f t="shared" si="3"/>
        <v>41.980970574341164</v>
      </c>
      <c r="CG12" s="34">
        <f t="shared" si="3"/>
        <v>44.038038132483877</v>
      </c>
      <c r="CH12" s="34">
        <f t="shared" si="3"/>
        <v>46.195902000975586</v>
      </c>
      <c r="CI12" s="34">
        <f t="shared" si="3"/>
        <v>48.459501199023386</v>
      </c>
      <c r="CJ12" s="34">
        <f t="shared" si="3"/>
        <v>50.83401675777553</v>
      </c>
      <c r="CK12" s="34">
        <f t="shared" si="3"/>
        <v>53.32488357890653</v>
      </c>
      <c r="CL12" s="34">
        <f t="shared" si="3"/>
        <v>55.937802874272947</v>
      </c>
      <c r="CM12" s="34">
        <f t="shared" si="3"/>
        <v>58.678755215112318</v>
      </c>
      <c r="CN12" s="34">
        <f t="shared" si="3"/>
        <v>61.554014220652817</v>
      </c>
      <c r="CO12" s="34">
        <f t="shared" si="3"/>
        <v>64.570160917464804</v>
      </c>
      <c r="CP12" s="34">
        <f t="shared" ref="CP12:DU12" si="4">CO12*(1+$P12)</f>
        <v>67.734098802420576</v>
      </c>
      <c r="CQ12" s="34">
        <f t="shared" si="4"/>
        <v>71.053069643739178</v>
      </c>
      <c r="CR12" s="34">
        <f t="shared" si="4"/>
        <v>74.534670056282394</v>
      </c>
      <c r="CS12" s="34">
        <f t="shared" si="4"/>
        <v>78.186868889040227</v>
      </c>
      <c r="CT12" s="34">
        <f t="shared" si="4"/>
        <v>82.018025464603198</v>
      </c>
      <c r="CU12" s="34">
        <f t="shared" si="4"/>
        <v>86.036908712368756</v>
      </c>
      <c r="CV12" s="34">
        <f t="shared" si="4"/>
        <v>90.252717239274816</v>
      </c>
      <c r="CW12" s="34">
        <f t="shared" si="4"/>
        <v>94.675100383999279</v>
      </c>
      <c r="CX12" s="34">
        <f t="shared" si="4"/>
        <v>99.314180302815231</v>
      </c>
      <c r="CY12" s="34">
        <f t="shared" si="4"/>
        <v>104.18057513765316</v>
      </c>
      <c r="CZ12" s="34">
        <f t="shared" si="4"/>
        <v>109.28542331939816</v>
      </c>
      <c r="DA12" s="34">
        <f t="shared" si="4"/>
        <v>114.64040906204866</v>
      </c>
      <c r="DB12" s="34">
        <f t="shared" si="4"/>
        <v>120.25778910608904</v>
      </c>
      <c r="DC12" s="34">
        <f t="shared" si="4"/>
        <v>126.15042077228739</v>
      </c>
      <c r="DD12" s="34">
        <f t="shared" si="4"/>
        <v>132.33179139012947</v>
      </c>
      <c r="DE12" s="34">
        <f t="shared" si="4"/>
        <v>138.8160491682458</v>
      </c>
      <c r="DF12" s="34">
        <f t="shared" si="4"/>
        <v>145.61803557748982</v>
      </c>
      <c r="DG12" s="34">
        <f t="shared" si="4"/>
        <v>152.7533193207868</v>
      </c>
      <c r="DH12" s="34">
        <f t="shared" si="4"/>
        <v>160.23823196750536</v>
      </c>
      <c r="DI12" s="34">
        <f t="shared" si="4"/>
        <v>168.08990533391309</v>
      </c>
      <c r="DJ12" s="34">
        <f t="shared" si="4"/>
        <v>176.32631069527483</v>
      </c>
      <c r="DK12" s="34">
        <f t="shared" si="4"/>
        <v>184.96629991934327</v>
      </c>
      <c r="DL12" s="34">
        <f t="shared" si="4"/>
        <v>194.02964861539107</v>
      </c>
      <c r="DM12" s="34">
        <f t="shared" si="4"/>
        <v>203.53710139754523</v>
      </c>
      <c r="DN12" s="34">
        <f t="shared" si="4"/>
        <v>213.51041936602493</v>
      </c>
      <c r="DO12" s="34">
        <f t="shared" si="4"/>
        <v>223.97242991496014</v>
      </c>
      <c r="DP12" s="34">
        <f t="shared" si="4"/>
        <v>234.94707898079318</v>
      </c>
      <c r="DQ12" s="34">
        <f t="shared" si="4"/>
        <v>246.45948585085202</v>
      </c>
      <c r="DR12" s="34">
        <f t="shared" si="4"/>
        <v>258.53600065754375</v>
      </c>
      <c r="DS12" s="34">
        <f t="shared" si="4"/>
        <v>271.20426468976336</v>
      </c>
      <c r="DT12" s="34">
        <f t="shared" si="4"/>
        <v>284.49327365956174</v>
      </c>
      <c r="DU12" s="34">
        <f t="shared" si="4"/>
        <v>298.43344406888025</v>
      </c>
      <c r="DV12" s="34">
        <f t="shared" ref="DV12:FA12" si="5">DU12*(1+$P12)</f>
        <v>313.05668282825536</v>
      </c>
      <c r="DW12" s="34">
        <f t="shared" si="5"/>
        <v>328.39646028683984</v>
      </c>
      <c r="DX12" s="34">
        <f t="shared" si="5"/>
        <v>344.48788684089499</v>
      </c>
      <c r="DY12" s="34">
        <f t="shared" si="5"/>
        <v>361.3677932960988</v>
      </c>
      <c r="DZ12" s="34">
        <f t="shared" si="5"/>
        <v>379.0748151676076</v>
      </c>
      <c r="EA12" s="34">
        <f t="shared" si="5"/>
        <v>397.64948111082032</v>
      </c>
      <c r="EB12" s="34">
        <f t="shared" si="5"/>
        <v>417.13430568525047</v>
      </c>
      <c r="EC12" s="34">
        <f t="shared" si="5"/>
        <v>437.57388666382769</v>
      </c>
      <c r="ED12" s="34">
        <f t="shared" si="5"/>
        <v>459.01500711035521</v>
      </c>
      <c r="EE12" s="34">
        <f t="shared" si="5"/>
        <v>481.50674245876257</v>
      </c>
      <c r="EF12" s="34">
        <f t="shared" si="5"/>
        <v>505.10057283924192</v>
      </c>
      <c r="EG12" s="34">
        <f t="shared" si="5"/>
        <v>529.85050090836478</v>
      </c>
      <c r="EH12" s="34">
        <f t="shared" si="5"/>
        <v>555.81317545287459</v>
      </c>
      <c r="EI12" s="34">
        <f t="shared" si="5"/>
        <v>583.04802105006536</v>
      </c>
      <c r="EJ12" s="34">
        <f t="shared" si="5"/>
        <v>611.61737408151851</v>
      </c>
      <c r="EK12" s="34">
        <f t="shared" si="5"/>
        <v>641.58662541151284</v>
      </c>
      <c r="EL12" s="34">
        <f t="shared" si="5"/>
        <v>673.02437005667696</v>
      </c>
      <c r="EM12" s="34">
        <f t="shared" si="5"/>
        <v>706.00256418945412</v>
      </c>
      <c r="EN12" s="34">
        <f t="shared" si="5"/>
        <v>740.59668983473728</v>
      </c>
      <c r="EO12" s="34">
        <f t="shared" si="5"/>
        <v>776.88592763663939</v>
      </c>
      <c r="EP12" s="34">
        <f t="shared" si="5"/>
        <v>814.95333809083468</v>
      </c>
      <c r="EQ12" s="34">
        <f t="shared" si="5"/>
        <v>854.88605165728552</v>
      </c>
      <c r="ER12" s="34">
        <f t="shared" si="5"/>
        <v>896.77546818849248</v>
      </c>
      <c r="ES12" s="34">
        <f t="shared" si="5"/>
        <v>940.71746612972856</v>
      </c>
      <c r="ET12" s="34">
        <f t="shared" si="5"/>
        <v>986.81262197008516</v>
      </c>
      <c r="EU12" s="34">
        <f t="shared" si="5"/>
        <v>1035.1664404466192</v>
      </c>
      <c r="EV12" s="34">
        <f t="shared" si="5"/>
        <v>1085.8895960285033</v>
      </c>
      <c r="EW12" s="34">
        <f t="shared" si="5"/>
        <v>1139.0981862338999</v>
      </c>
      <c r="EX12" s="34">
        <f t="shared" si="5"/>
        <v>1194.913997359361</v>
      </c>
      <c r="EY12" s="34">
        <f t="shared" si="5"/>
        <v>1253.4647832299697</v>
      </c>
      <c r="EZ12" s="34">
        <f t="shared" si="5"/>
        <v>1314.8845576082381</v>
      </c>
      <c r="FA12" s="34">
        <f t="shared" si="5"/>
        <v>1379.3139009310416</v>
      </c>
      <c r="FB12" s="34">
        <f t="shared" ref="FB12:GG12" si="6">FA12*(1+$P12)</f>
        <v>1446.9002820766625</v>
      </c>
      <c r="FC12" s="34">
        <f t="shared" si="6"/>
        <v>1517.7983958984189</v>
      </c>
      <c r="FD12" s="34">
        <f t="shared" si="6"/>
        <v>1592.1705172974414</v>
      </c>
      <c r="FE12" s="34">
        <f t="shared" si="6"/>
        <v>1670.1868726450159</v>
      </c>
      <c r="FF12" s="34">
        <f t="shared" si="6"/>
        <v>1752.0260294046216</v>
      </c>
      <c r="FG12" s="34">
        <f t="shared" si="6"/>
        <v>1837.875304845448</v>
      </c>
      <c r="FH12" s="34">
        <f t="shared" si="6"/>
        <v>1927.9311947828749</v>
      </c>
      <c r="FI12" s="34">
        <f t="shared" si="6"/>
        <v>2022.3998233272355</v>
      </c>
      <c r="FJ12" s="34">
        <f t="shared" si="6"/>
        <v>2121.4974146702698</v>
      </c>
      <c r="FK12" s="34">
        <f t="shared" si="6"/>
        <v>2225.450787989113</v>
      </c>
      <c r="FL12" s="34">
        <f t="shared" si="6"/>
        <v>2334.4978766005793</v>
      </c>
      <c r="FM12" s="34">
        <f t="shared" si="6"/>
        <v>2448.8882725540075</v>
      </c>
      <c r="FN12" s="34">
        <f t="shared" si="6"/>
        <v>2568.8837979091536</v>
      </c>
      <c r="FO12" s="34">
        <f t="shared" si="6"/>
        <v>2694.7591040067018</v>
      </c>
      <c r="FP12" s="34">
        <f t="shared" si="6"/>
        <v>2826.8023001030301</v>
      </c>
      <c r="FQ12" s="34">
        <f t="shared" si="6"/>
        <v>2965.3156128080782</v>
      </c>
      <c r="FR12" s="34">
        <f t="shared" si="6"/>
        <v>3110.6160778356739</v>
      </c>
      <c r="FS12" s="34">
        <f t="shared" si="6"/>
        <v>3263.0362656496218</v>
      </c>
      <c r="FT12" s="34">
        <f t="shared" si="6"/>
        <v>3422.925042666453</v>
      </c>
      <c r="FU12" s="34">
        <f t="shared" si="6"/>
        <v>3590.6483697571089</v>
      </c>
      <c r="FV12" s="34">
        <f t="shared" si="6"/>
        <v>3766.5901398752071</v>
      </c>
      <c r="FW12" s="34">
        <f t="shared" si="6"/>
        <v>3951.153056729092</v>
      </c>
      <c r="FX12" s="34">
        <f t="shared" si="6"/>
        <v>4144.7595565088168</v>
      </c>
      <c r="FY12" s="34">
        <f t="shared" si="6"/>
        <v>4347.8527747777489</v>
      </c>
      <c r="FZ12" s="34">
        <f t="shared" si="6"/>
        <v>4560.8975607418579</v>
      </c>
      <c r="GA12" s="34">
        <f t="shared" si="6"/>
        <v>4784.3815412182084</v>
      </c>
      <c r="GB12" s="34">
        <f t="shared" si="6"/>
        <v>5018.8162367379</v>
      </c>
      <c r="GC12" s="34">
        <f t="shared" si="6"/>
        <v>5264.7382323380571</v>
      </c>
      <c r="GD12" s="34">
        <f t="shared" si="6"/>
        <v>5522.7104057226215</v>
      </c>
      <c r="GE12" s="34">
        <f t="shared" si="6"/>
        <v>5793.3232156030299</v>
      </c>
      <c r="GF12" s="34">
        <f t="shared" si="6"/>
        <v>6077.1960531675777</v>
      </c>
      <c r="GG12" s="34">
        <f t="shared" si="6"/>
        <v>6374.9786597727889</v>
      </c>
      <c r="GH12" s="34">
        <f t="shared" ref="GH12:HK12" si="7">GG12*(1+$P12)</f>
        <v>6687.3526141016555</v>
      </c>
      <c r="GI12" s="34">
        <f t="shared" si="7"/>
        <v>7015.0328921926366</v>
      </c>
      <c r="GJ12" s="34">
        <f t="shared" si="7"/>
        <v>7358.7695039100754</v>
      </c>
      <c r="GK12" s="34">
        <f t="shared" si="7"/>
        <v>7719.3492096016689</v>
      </c>
      <c r="GL12" s="34">
        <f t="shared" si="7"/>
        <v>8097.5973208721498</v>
      </c>
      <c r="GM12" s="34">
        <f t="shared" si="7"/>
        <v>8494.3795895948842</v>
      </c>
      <c r="GN12" s="34">
        <f t="shared" si="7"/>
        <v>8910.6041894850332</v>
      </c>
      <c r="GO12" s="34">
        <f t="shared" si="7"/>
        <v>9347.2237947697995</v>
      </c>
      <c r="GP12" s="34">
        <f t="shared" si="7"/>
        <v>9805.2377607135186</v>
      </c>
      <c r="GQ12" s="34">
        <f t="shared" si="7"/>
        <v>10285.694410988481</v>
      </c>
      <c r="GR12" s="34">
        <f t="shared" si="7"/>
        <v>10789.693437126916</v>
      </c>
      <c r="GS12" s="34">
        <f t="shared" si="7"/>
        <v>11318.388415546135</v>
      </c>
      <c r="GT12" s="34">
        <f t="shared" si="7"/>
        <v>11872.989447907894</v>
      </c>
      <c r="GU12" s="34">
        <f t="shared" si="7"/>
        <v>12454.765930855379</v>
      </c>
      <c r="GV12" s="34">
        <f t="shared" si="7"/>
        <v>13065.049461467292</v>
      </c>
      <c r="GW12" s="34">
        <f t="shared" si="7"/>
        <v>13705.236885079188</v>
      </c>
      <c r="GX12" s="34">
        <f t="shared" si="7"/>
        <v>14376.793492448067</v>
      </c>
      <c r="GY12" s="34">
        <f t="shared" si="7"/>
        <v>15081.25637357802</v>
      </c>
      <c r="GZ12" s="34">
        <f t="shared" si="7"/>
        <v>15820.237935883342</v>
      </c>
      <c r="HA12" s="34">
        <f t="shared" si="7"/>
        <v>16595.429594741625</v>
      </c>
      <c r="HB12" s="34">
        <f t="shared" si="7"/>
        <v>17408.605644883963</v>
      </c>
      <c r="HC12" s="34">
        <f t="shared" si="7"/>
        <v>18261.627321483276</v>
      </c>
      <c r="HD12" s="34">
        <f t="shared" si="7"/>
        <v>19156.447060235954</v>
      </c>
      <c r="HE12" s="34">
        <f t="shared" si="7"/>
        <v>20095.112966187513</v>
      </c>
      <c r="HF12" s="34">
        <f t="shared" si="7"/>
        <v>21079.773501530701</v>
      </c>
      <c r="HG12" s="34">
        <f t="shared" si="7"/>
        <v>22112.682403105704</v>
      </c>
      <c r="HH12" s="34">
        <f t="shared" si="7"/>
        <v>23196.203840857881</v>
      </c>
      <c r="HI12" s="34">
        <f t="shared" si="7"/>
        <v>24332.817829059917</v>
      </c>
      <c r="HJ12" s="34">
        <f t="shared" si="7"/>
        <v>25525.125902683852</v>
      </c>
      <c r="HK12" s="34">
        <f t="shared" si="7"/>
        <v>26775.857071915361</v>
      </c>
    </row>
    <row r="13" spans="1:219" ht="16.5" customHeight="1">
      <c r="A13" s="27">
        <f t="shared" ref="A13:A37" si="8">IF(B13=0,"N/A",MAX(A9:A12)+1)</f>
        <v>2</v>
      </c>
      <c r="B13" s="29" t="str">
        <f>'MPG-20'!B13</f>
        <v>Alliant Energy</v>
      </c>
      <c r="C13" s="29"/>
      <c r="D13" s="25">
        <f>'MPG-20'!D13</f>
        <v>42.923666666666655</v>
      </c>
      <c r="E13" s="25">
        <f>'MPG-20'!E13</f>
        <v>1.8</v>
      </c>
      <c r="F13" s="45">
        <f>'MPG-20'!H13</f>
        <v>7.0000000000000007E-2</v>
      </c>
      <c r="G13" s="45">
        <f>'MPG-20'!I13</f>
        <v>4.7500000000000001E-2</v>
      </c>
      <c r="H13" s="45">
        <f>'MPG-20'!J13</f>
        <v>0.06</v>
      </c>
      <c r="I13" s="45">
        <f>'MPG-20'!K13</f>
        <v>5.5916622454740821E-2</v>
      </c>
      <c r="J13" s="26">
        <f t="shared" ref="J13:J37" si="9">AVERAGEIF(F13:I13,"&gt;=0")</f>
        <v>5.8354155613685205E-2</v>
      </c>
      <c r="K13" s="30">
        <f t="shared" ref="K13:K37" si="10">IFERROR(J13-($J13-$P13)/6,"N/A")</f>
        <v>5.6795129678071002E-2</v>
      </c>
      <c r="L13" s="30">
        <f t="shared" ref="L13:L37" si="11">IFERROR(K13-($J13-$P13)/6,"N/A")</f>
        <v>5.5236103742456799E-2</v>
      </c>
      <c r="M13" s="30">
        <f t="shared" ref="M13:M37" si="12">IFERROR(L13-($J13-$P13)/6,"N/A")</f>
        <v>5.3677077806842596E-2</v>
      </c>
      <c r="N13" s="30">
        <f t="shared" ref="N13:N37" si="13">IFERROR(M13-($J13-$P13)/6,"N/A")</f>
        <v>5.2118051871228394E-2</v>
      </c>
      <c r="O13" s="30">
        <f t="shared" ref="O13:O37" si="14">IFERROR(N13-($J13-$P13)/6,"N/A")</f>
        <v>5.0559025935614191E-2</v>
      </c>
      <c r="P13" s="31">
        <v>4.9000000000000002E-2</v>
      </c>
      <c r="Q13" s="32">
        <f t="shared" ref="Q13:Q19" si="15">IFERROR(IRR(S13:HK13),"N/A")</f>
        <v>9.5600166558769975E-2</v>
      </c>
      <c r="S13" s="33">
        <f t="shared" ref="S13:S19" si="16">-D13</f>
        <v>-42.923666666666655</v>
      </c>
      <c r="T13" s="34">
        <f t="shared" si="0"/>
        <v>1.9050374801046335</v>
      </c>
      <c r="U13" s="34">
        <f t="shared" ref="U13:U19" si="17">T13*(1+$J13)</f>
        <v>2.0162043336685622</v>
      </c>
      <c r="V13" s="34">
        <f t="shared" ref="V13:V19" si="18">U13*(1+$J13)</f>
        <v>2.1338582351044439</v>
      </c>
      <c r="W13" s="34">
        <f t="shared" ref="W13:W19" si="19">V13*(1+$J13)</f>
        <v>2.2583777306132724</v>
      </c>
      <c r="X13" s="34">
        <f t="shared" ref="X13:X19" si="20">W13*(1+$J13)</f>
        <v>2.3901634561399607</v>
      </c>
      <c r="Y13" s="34">
        <f t="shared" ref="Y13:Y19" si="21">X13*(1+K13)</f>
        <v>2.5259130995832164</v>
      </c>
      <c r="Z13" s="34">
        <f t="shared" ref="Z13:Z19" si="22">Y13*(1+L13)</f>
        <v>2.6654346975962251</v>
      </c>
      <c r="AA13" s="34">
        <f t="shared" ref="AA13:AA19" si="23">Z13*(1+M13)</f>
        <v>2.8085074432481552</v>
      </c>
      <c r="AB13" s="34">
        <f t="shared" ref="AB13:AB19" si="24">AA13*(1+N13)</f>
        <v>2.9548813798560931</v>
      </c>
      <c r="AC13" s="34">
        <f t="shared" ref="AC13:AC19" si="25">AB13*(1+O13)</f>
        <v>3.1042773041769007</v>
      </c>
      <c r="AD13" s="34">
        <f t="shared" ref="AD13:AS19" si="26">AC13*(1+$P13)</f>
        <v>3.2563868920815686</v>
      </c>
      <c r="AE13" s="34">
        <f t="shared" si="26"/>
        <v>3.4159498497935652</v>
      </c>
      <c r="AF13" s="34">
        <f t="shared" si="26"/>
        <v>3.5833313924334496</v>
      </c>
      <c r="AG13" s="34">
        <f t="shared" si="26"/>
        <v>3.7589146306626882</v>
      </c>
      <c r="AH13" s="34">
        <f t="shared" si="26"/>
        <v>3.9431014475651596</v>
      </c>
      <c r="AI13" s="34">
        <f t="shared" si="26"/>
        <v>4.1363134184958525</v>
      </c>
      <c r="AJ13" s="34">
        <f t="shared" si="26"/>
        <v>4.3389927760021489</v>
      </c>
      <c r="AK13" s="34">
        <f t="shared" si="26"/>
        <v>4.551603422026254</v>
      </c>
      <c r="AL13" s="34">
        <f t="shared" si="26"/>
        <v>4.77463198970554</v>
      </c>
      <c r="AM13" s="34">
        <f t="shared" si="26"/>
        <v>5.0085889572011109</v>
      </c>
      <c r="AN13" s="34">
        <f t="shared" si="26"/>
        <v>5.2540098161039648</v>
      </c>
      <c r="AO13" s="34">
        <f t="shared" si="26"/>
        <v>5.5114562970930585</v>
      </c>
      <c r="AP13" s="34">
        <f t="shared" si="26"/>
        <v>5.7815176556506183</v>
      </c>
      <c r="AQ13" s="34">
        <f t="shared" si="26"/>
        <v>6.0648120207774978</v>
      </c>
      <c r="AR13" s="34">
        <f t="shared" si="26"/>
        <v>6.3619878097955951</v>
      </c>
      <c r="AS13" s="34">
        <f t="shared" si="26"/>
        <v>6.6737252124755786</v>
      </c>
      <c r="AT13" s="34">
        <f t="shared" ref="AT13:BI19" si="27">AS13*(1+$P13)</f>
        <v>7.0007377478868813</v>
      </c>
      <c r="AU13" s="34">
        <f t="shared" si="27"/>
        <v>7.343773897533338</v>
      </c>
      <c r="AV13" s="34">
        <f t="shared" si="27"/>
        <v>7.7036188185124708</v>
      </c>
      <c r="AW13" s="34">
        <f t="shared" si="27"/>
        <v>8.0810961406195805</v>
      </c>
      <c r="AX13" s="34">
        <f t="shared" si="27"/>
        <v>8.4770698515099401</v>
      </c>
      <c r="AY13" s="34">
        <f t="shared" si="27"/>
        <v>8.8924462742339259</v>
      </c>
      <c r="AZ13" s="34">
        <f t="shared" si="27"/>
        <v>9.3281761416713884</v>
      </c>
      <c r="BA13" s="34">
        <f t="shared" si="27"/>
        <v>9.7852567726132857</v>
      </c>
      <c r="BB13" s="34">
        <f t="shared" si="27"/>
        <v>10.264734354471337</v>
      </c>
      <c r="BC13" s="34">
        <f t="shared" si="27"/>
        <v>10.767706337840432</v>
      </c>
      <c r="BD13" s="34">
        <f t="shared" si="27"/>
        <v>11.295323948394612</v>
      </c>
      <c r="BE13" s="34">
        <f t="shared" si="27"/>
        <v>11.848794821865948</v>
      </c>
      <c r="BF13" s="34">
        <f t="shared" si="27"/>
        <v>12.429385768137378</v>
      </c>
      <c r="BG13" s="34">
        <f t="shared" si="27"/>
        <v>13.038425670776109</v>
      </c>
      <c r="BH13" s="34">
        <f t="shared" si="27"/>
        <v>13.677308528644136</v>
      </c>
      <c r="BI13" s="34">
        <f t="shared" si="27"/>
        <v>14.347496646547699</v>
      </c>
      <c r="BJ13" s="34">
        <f t="shared" ref="BJ13:BY19" si="28">BI13*(1+$P13)</f>
        <v>15.050523982228535</v>
      </c>
      <c r="BK13" s="34">
        <f t="shared" si="28"/>
        <v>15.787999657357732</v>
      </c>
      <c r="BL13" s="34">
        <f t="shared" si="28"/>
        <v>16.561611640568259</v>
      </c>
      <c r="BM13" s="34">
        <f t="shared" si="28"/>
        <v>17.373130610956103</v>
      </c>
      <c r="BN13" s="34">
        <f t="shared" si="28"/>
        <v>18.22441401089295</v>
      </c>
      <c r="BO13" s="34">
        <f t="shared" si="28"/>
        <v>19.117410297426705</v>
      </c>
      <c r="BP13" s="34">
        <f t="shared" si="28"/>
        <v>20.054163402000611</v>
      </c>
      <c r="BQ13" s="34">
        <f t="shared" si="28"/>
        <v>21.036817408698639</v>
      </c>
      <c r="BR13" s="34">
        <f t="shared" si="28"/>
        <v>22.067621461724869</v>
      </c>
      <c r="BS13" s="34">
        <f t="shared" si="28"/>
        <v>23.148934913349386</v>
      </c>
      <c r="BT13" s="34">
        <f t="shared" si="28"/>
        <v>24.283232724103506</v>
      </c>
      <c r="BU13" s="34">
        <f t="shared" si="28"/>
        <v>25.473111127584577</v>
      </c>
      <c r="BV13" s="34">
        <f t="shared" si="28"/>
        <v>26.72129357283622</v>
      </c>
      <c r="BW13" s="34">
        <f t="shared" si="28"/>
        <v>28.030636957905195</v>
      </c>
      <c r="BX13" s="34">
        <f t="shared" si="28"/>
        <v>29.404138168842547</v>
      </c>
      <c r="BY13" s="34">
        <f t="shared" si="28"/>
        <v>30.84494093911583</v>
      </c>
      <c r="BZ13" s="34">
        <f t="shared" ref="BZ13:CO19" si="29">BY13*(1+$P13)</f>
        <v>32.356343045132505</v>
      </c>
      <c r="CA13" s="34">
        <f t="shared" si="29"/>
        <v>33.941803854343995</v>
      </c>
      <c r="CB13" s="34">
        <f t="shared" si="29"/>
        <v>35.604952243206846</v>
      </c>
      <c r="CC13" s="34">
        <f t="shared" si="29"/>
        <v>37.349594903123979</v>
      </c>
      <c r="CD13" s="34">
        <f t="shared" si="29"/>
        <v>39.179725053377048</v>
      </c>
      <c r="CE13" s="34">
        <f t="shared" si="29"/>
        <v>41.099531580992519</v>
      </c>
      <c r="CF13" s="34">
        <f t="shared" si="29"/>
        <v>43.113408628461151</v>
      </c>
      <c r="CG13" s="34">
        <f t="shared" si="29"/>
        <v>45.225965651255741</v>
      </c>
      <c r="CH13" s="34">
        <f t="shared" si="29"/>
        <v>47.44203796816727</v>
      </c>
      <c r="CI13" s="34">
        <f t="shared" si="29"/>
        <v>49.766697828607462</v>
      </c>
      <c r="CJ13" s="34">
        <f t="shared" si="29"/>
        <v>52.205266022209223</v>
      </c>
      <c r="CK13" s="34">
        <f t="shared" si="29"/>
        <v>54.763324057297474</v>
      </c>
      <c r="CL13" s="34">
        <f t="shared" si="29"/>
        <v>57.446726936105044</v>
      </c>
      <c r="CM13" s="34">
        <f t="shared" si="29"/>
        <v>60.261616555974186</v>
      </c>
      <c r="CN13" s="34">
        <f t="shared" si="29"/>
        <v>63.214435767216919</v>
      </c>
      <c r="CO13" s="34">
        <f t="shared" si="29"/>
        <v>66.31194311981055</v>
      </c>
      <c r="CP13" s="34">
        <f t="shared" ref="CP13:DE19" si="30">CO13*(1+$P13)</f>
        <v>69.561228332681267</v>
      </c>
      <c r="CQ13" s="34">
        <f t="shared" si="30"/>
        <v>72.969728520982642</v>
      </c>
      <c r="CR13" s="34">
        <f t="shared" si="30"/>
        <v>76.545245218510786</v>
      </c>
      <c r="CS13" s="34">
        <f t="shared" si="30"/>
        <v>80.295962234217811</v>
      </c>
      <c r="CT13" s="34">
        <f t="shared" si="30"/>
        <v>84.230464383694482</v>
      </c>
      <c r="CU13" s="34">
        <f t="shared" si="30"/>
        <v>88.357757138495501</v>
      </c>
      <c r="CV13" s="34">
        <f t="shared" si="30"/>
        <v>92.687287238281769</v>
      </c>
      <c r="CW13" s="34">
        <f t="shared" si="30"/>
        <v>97.228964312957572</v>
      </c>
      <c r="CX13" s="34">
        <f t="shared" si="30"/>
        <v>101.99318356429249</v>
      </c>
      <c r="CY13" s="34">
        <f t="shared" si="30"/>
        <v>106.99084955894281</v>
      </c>
      <c r="CZ13" s="34">
        <f t="shared" si="30"/>
        <v>112.233401187331</v>
      </c>
      <c r="DA13" s="34">
        <f t="shared" si="30"/>
        <v>117.7328378455102</v>
      </c>
      <c r="DB13" s="34">
        <f t="shared" si="30"/>
        <v>123.5017468999402</v>
      </c>
      <c r="DC13" s="34">
        <f t="shared" si="30"/>
        <v>129.55333249803726</v>
      </c>
      <c r="DD13" s="34">
        <f t="shared" si="30"/>
        <v>135.90144579044107</v>
      </c>
      <c r="DE13" s="34">
        <f t="shared" si="30"/>
        <v>142.56061663417267</v>
      </c>
      <c r="DF13" s="34">
        <f t="shared" ref="DF13:DU19" si="31">DE13*(1+$P13)</f>
        <v>149.54608684924713</v>
      </c>
      <c r="DG13" s="34">
        <f t="shared" si="31"/>
        <v>156.87384510486024</v>
      </c>
      <c r="DH13" s="34">
        <f t="shared" si="31"/>
        <v>164.56066351499837</v>
      </c>
      <c r="DI13" s="34">
        <f t="shared" si="31"/>
        <v>172.62413602723328</v>
      </c>
      <c r="DJ13" s="34">
        <f t="shared" si="31"/>
        <v>181.08271869256771</v>
      </c>
      <c r="DK13" s="34">
        <f t="shared" si="31"/>
        <v>189.95577190850352</v>
      </c>
      <c r="DL13" s="34">
        <f t="shared" si="31"/>
        <v>199.26360473202018</v>
      </c>
      <c r="DM13" s="34">
        <f t="shared" si="31"/>
        <v>209.02752136388915</v>
      </c>
      <c r="DN13" s="34">
        <f t="shared" si="31"/>
        <v>219.26986991071971</v>
      </c>
      <c r="DO13" s="34">
        <f t="shared" si="31"/>
        <v>230.01409353634494</v>
      </c>
      <c r="DP13" s="34">
        <f t="shared" si="31"/>
        <v>241.28478411962584</v>
      </c>
      <c r="DQ13" s="34">
        <f t="shared" si="31"/>
        <v>253.10773854148749</v>
      </c>
      <c r="DR13" s="34">
        <f t="shared" si="31"/>
        <v>265.51001773002037</v>
      </c>
      <c r="DS13" s="34">
        <f t="shared" si="31"/>
        <v>278.52000859879132</v>
      </c>
      <c r="DT13" s="34">
        <f t="shared" si="31"/>
        <v>292.16748902013205</v>
      </c>
      <c r="DU13" s="34">
        <f t="shared" si="31"/>
        <v>306.48369598211849</v>
      </c>
      <c r="DV13" s="34">
        <f t="shared" ref="DV13:EK19" si="32">DU13*(1+$P13)</f>
        <v>321.50139708524227</v>
      </c>
      <c r="DW13" s="34">
        <f t="shared" si="32"/>
        <v>337.25496554241914</v>
      </c>
      <c r="DX13" s="34">
        <f t="shared" si="32"/>
        <v>353.78045885399769</v>
      </c>
      <c r="DY13" s="34">
        <f t="shared" si="32"/>
        <v>371.11570133784357</v>
      </c>
      <c r="DZ13" s="34">
        <f t="shared" si="32"/>
        <v>389.3003707033979</v>
      </c>
      <c r="EA13" s="34">
        <f t="shared" si="32"/>
        <v>408.37608886786438</v>
      </c>
      <c r="EB13" s="34">
        <f t="shared" si="32"/>
        <v>428.38651722238973</v>
      </c>
      <c r="EC13" s="34">
        <f t="shared" si="32"/>
        <v>449.37745656628681</v>
      </c>
      <c r="ED13" s="34">
        <f t="shared" si="32"/>
        <v>471.39695193803482</v>
      </c>
      <c r="EE13" s="34">
        <f t="shared" si="32"/>
        <v>494.49540258299851</v>
      </c>
      <c r="EF13" s="34">
        <f t="shared" si="32"/>
        <v>518.72567730956541</v>
      </c>
      <c r="EG13" s="34">
        <f t="shared" si="32"/>
        <v>544.14323549773405</v>
      </c>
      <c r="EH13" s="34">
        <f t="shared" si="32"/>
        <v>570.80625403712304</v>
      </c>
      <c r="EI13" s="34">
        <f t="shared" si="32"/>
        <v>598.775760484942</v>
      </c>
      <c r="EJ13" s="34">
        <f t="shared" si="32"/>
        <v>628.1157727487041</v>
      </c>
      <c r="EK13" s="34">
        <f t="shared" si="32"/>
        <v>658.89344561339055</v>
      </c>
      <c r="EL13" s="34">
        <f t="shared" ref="EL13:FA19" si="33">EK13*(1+$P13)</f>
        <v>691.17922444844669</v>
      </c>
      <c r="EM13" s="34">
        <f t="shared" si="33"/>
        <v>725.04700644642048</v>
      </c>
      <c r="EN13" s="34">
        <f t="shared" si="33"/>
        <v>760.574309762295</v>
      </c>
      <c r="EO13" s="34">
        <f t="shared" si="33"/>
        <v>797.84245094064738</v>
      </c>
      <c r="EP13" s="34">
        <f t="shared" si="33"/>
        <v>836.93673103673905</v>
      </c>
      <c r="EQ13" s="34">
        <f t="shared" si="33"/>
        <v>877.94663085753916</v>
      </c>
      <c r="ER13" s="34">
        <f t="shared" si="33"/>
        <v>920.96601576955857</v>
      </c>
      <c r="ES13" s="34">
        <f t="shared" si="33"/>
        <v>966.09335054226688</v>
      </c>
      <c r="ET13" s="34">
        <f t="shared" si="33"/>
        <v>1013.4319247188379</v>
      </c>
      <c r="EU13" s="34">
        <f t="shared" si="33"/>
        <v>1063.0900890300609</v>
      </c>
      <c r="EV13" s="34">
        <f t="shared" si="33"/>
        <v>1115.1815033925338</v>
      </c>
      <c r="EW13" s="34">
        <f t="shared" si="33"/>
        <v>1169.825397058768</v>
      </c>
      <c r="EX13" s="34">
        <f t="shared" si="33"/>
        <v>1227.1468415146476</v>
      </c>
      <c r="EY13" s="34">
        <f t="shared" si="33"/>
        <v>1287.2770367488652</v>
      </c>
      <c r="EZ13" s="34">
        <f t="shared" si="33"/>
        <v>1350.3536115495594</v>
      </c>
      <c r="FA13" s="34">
        <f t="shared" si="33"/>
        <v>1416.5209385154878</v>
      </c>
      <c r="FB13" s="34">
        <f t="shared" ref="FB13:FQ19" si="34">FA13*(1+$P13)</f>
        <v>1485.9304645027466</v>
      </c>
      <c r="FC13" s="34">
        <f t="shared" si="34"/>
        <v>1558.7410572633812</v>
      </c>
      <c r="FD13" s="34">
        <f t="shared" si="34"/>
        <v>1635.1193690692867</v>
      </c>
      <c r="FE13" s="34">
        <f t="shared" si="34"/>
        <v>1715.2402181536816</v>
      </c>
      <c r="FF13" s="34">
        <f t="shared" si="34"/>
        <v>1799.2869888432119</v>
      </c>
      <c r="FG13" s="34">
        <f t="shared" si="34"/>
        <v>1887.4520512965291</v>
      </c>
      <c r="FH13" s="34">
        <f t="shared" si="34"/>
        <v>1979.9372018100589</v>
      </c>
      <c r="FI13" s="34">
        <f t="shared" si="34"/>
        <v>2076.9541246987515</v>
      </c>
      <c r="FJ13" s="34">
        <f t="shared" si="34"/>
        <v>2178.7248768089903</v>
      </c>
      <c r="FK13" s="34">
        <f t="shared" si="34"/>
        <v>2285.4823957726308</v>
      </c>
      <c r="FL13" s="34">
        <f t="shared" si="34"/>
        <v>2397.4710331654896</v>
      </c>
      <c r="FM13" s="34">
        <f t="shared" si="34"/>
        <v>2514.9471137905985</v>
      </c>
      <c r="FN13" s="34">
        <f t="shared" si="34"/>
        <v>2638.1795223663376</v>
      </c>
      <c r="FO13" s="34">
        <f t="shared" si="34"/>
        <v>2767.4503189622878</v>
      </c>
      <c r="FP13" s="34">
        <f t="shared" si="34"/>
        <v>2903.0553845914396</v>
      </c>
      <c r="FQ13" s="34">
        <f t="shared" si="34"/>
        <v>3045.3050984364199</v>
      </c>
      <c r="FR13" s="34">
        <f t="shared" ref="FR13:GG19" si="35">FQ13*(1+$P13)</f>
        <v>3194.5250482598044</v>
      </c>
      <c r="FS13" s="34">
        <f t="shared" si="35"/>
        <v>3351.0567756245346</v>
      </c>
      <c r="FT13" s="34">
        <f t="shared" si="35"/>
        <v>3515.2585576301367</v>
      </c>
      <c r="FU13" s="34">
        <f t="shared" si="35"/>
        <v>3687.5062269540131</v>
      </c>
      <c r="FV13" s="34">
        <f t="shared" si="35"/>
        <v>3868.1940320747594</v>
      </c>
      <c r="FW13" s="34">
        <f t="shared" si="35"/>
        <v>4057.7355396464222</v>
      </c>
      <c r="FX13" s="34">
        <f t="shared" si="35"/>
        <v>4256.5645810890965</v>
      </c>
      <c r="FY13" s="34">
        <f t="shared" si="35"/>
        <v>4465.1362455624621</v>
      </c>
      <c r="FZ13" s="34">
        <f t="shared" si="35"/>
        <v>4683.9279215950228</v>
      </c>
      <c r="GA13" s="34">
        <f t="shared" si="35"/>
        <v>4913.4403897531784</v>
      </c>
      <c r="GB13" s="34">
        <f t="shared" si="35"/>
        <v>5154.1989688510839</v>
      </c>
      <c r="GC13" s="34">
        <f t="shared" si="35"/>
        <v>5406.7547183247871</v>
      </c>
      <c r="GD13" s="34">
        <f t="shared" si="35"/>
        <v>5671.6856995227008</v>
      </c>
      <c r="GE13" s="34">
        <f t="shared" si="35"/>
        <v>5949.5982987993129</v>
      </c>
      <c r="GF13" s="34">
        <f t="shared" si="35"/>
        <v>6241.1286154404788</v>
      </c>
      <c r="GG13" s="34">
        <f t="shared" si="35"/>
        <v>6546.943917597062</v>
      </c>
      <c r="GH13" s="34">
        <f t="shared" ref="GH13:GW19" si="36">GG13*(1+$P13)</f>
        <v>6867.7441695593179</v>
      </c>
      <c r="GI13" s="34">
        <f t="shared" si="36"/>
        <v>7204.2636338677239</v>
      </c>
      <c r="GJ13" s="34">
        <f t="shared" si="36"/>
        <v>7557.2725519272417</v>
      </c>
      <c r="GK13" s="34">
        <f t="shared" si="36"/>
        <v>7927.5789069716757</v>
      </c>
      <c r="GL13" s="34">
        <f t="shared" si="36"/>
        <v>8316.0302734132874</v>
      </c>
      <c r="GM13" s="34">
        <f t="shared" si="36"/>
        <v>8723.5157568105387</v>
      </c>
      <c r="GN13" s="34">
        <f t="shared" si="36"/>
        <v>9150.9680288942545</v>
      </c>
      <c r="GO13" s="34">
        <f t="shared" si="36"/>
        <v>9599.365462310072</v>
      </c>
      <c r="GP13" s="34">
        <f t="shared" si="36"/>
        <v>10069.734369963266</v>
      </c>
      <c r="GQ13" s="34">
        <f t="shared" si="36"/>
        <v>10563.151354091466</v>
      </c>
      <c r="GR13" s="34">
        <f t="shared" si="36"/>
        <v>11080.745770441947</v>
      </c>
      <c r="GS13" s="34">
        <f t="shared" si="36"/>
        <v>11623.702313193602</v>
      </c>
      <c r="GT13" s="34">
        <f t="shared" si="36"/>
        <v>12193.263726540088</v>
      </c>
      <c r="GU13" s="34">
        <f t="shared" si="36"/>
        <v>12790.733649140551</v>
      </c>
      <c r="GV13" s="34">
        <f t="shared" si="36"/>
        <v>13417.479597948437</v>
      </c>
      <c r="GW13" s="34">
        <f t="shared" si="36"/>
        <v>14074.93609824791</v>
      </c>
      <c r="GX13" s="34">
        <f t="shared" ref="GX13:HK19" si="37">GW13*(1+$P13)</f>
        <v>14764.607967062057</v>
      </c>
      <c r="GY13" s="34">
        <f t="shared" si="37"/>
        <v>15488.073757448097</v>
      </c>
      <c r="GZ13" s="34">
        <f t="shared" si="37"/>
        <v>16246.989371563053</v>
      </c>
      <c r="HA13" s="34">
        <f t="shared" si="37"/>
        <v>17043.091850769641</v>
      </c>
      <c r="HB13" s="34">
        <f t="shared" si="37"/>
        <v>17878.203351457352</v>
      </c>
      <c r="HC13" s="34">
        <f t="shared" si="37"/>
        <v>18754.235315678761</v>
      </c>
      <c r="HD13" s="34">
        <f t="shared" si="37"/>
        <v>19673.19284614702</v>
      </c>
      <c r="HE13" s="34">
        <f t="shared" si="37"/>
        <v>20637.179295608221</v>
      </c>
      <c r="HF13" s="34">
        <f t="shared" si="37"/>
        <v>21648.401081093023</v>
      </c>
      <c r="HG13" s="34">
        <f t="shared" si="37"/>
        <v>22709.172734066578</v>
      </c>
      <c r="HH13" s="34">
        <f t="shared" si="37"/>
        <v>23821.922198035838</v>
      </c>
      <c r="HI13" s="34">
        <f t="shared" si="37"/>
        <v>24989.196385739593</v>
      </c>
      <c r="HJ13" s="34">
        <f t="shared" si="37"/>
        <v>26213.66700864083</v>
      </c>
      <c r="HK13" s="34">
        <f t="shared" si="37"/>
        <v>27498.136692064229</v>
      </c>
    </row>
    <row r="14" spans="1:219" ht="16.5" customHeight="1">
      <c r="A14" s="27">
        <f t="shared" si="8"/>
        <v>3</v>
      </c>
      <c r="B14" s="29" t="str">
        <f>'MPG-20'!B14</f>
        <v>Ameren Corp.</v>
      </c>
      <c r="C14" s="29"/>
      <c r="D14" s="25">
        <f>'MPG-20'!D14</f>
        <v>31.725999999999999</v>
      </c>
      <c r="E14" s="25">
        <f>'MPG-20'!E14</f>
        <v>1.62</v>
      </c>
      <c r="F14" s="64">
        <f>'MPG-20'!H14</f>
        <v>-0.02</v>
      </c>
      <c r="G14" s="64">
        <f>'MPG-20'!I14</f>
        <v>-3.9E-2</v>
      </c>
      <c r="H14" s="45">
        <f>'MPG-20'!J14</f>
        <v>0.04</v>
      </c>
      <c r="I14" s="45">
        <f>'MPG-20'!K14</f>
        <v>2.1283615018183343E-2</v>
      </c>
      <c r="J14" s="26">
        <f t="shared" si="9"/>
        <v>3.0641807509091672E-2</v>
      </c>
      <c r="K14" s="30">
        <f t="shared" si="10"/>
        <v>3.3701506257576397E-2</v>
      </c>
      <c r="L14" s="30">
        <f t="shared" si="11"/>
        <v>3.6761205006061115E-2</v>
      </c>
      <c r="M14" s="30">
        <f t="shared" si="12"/>
        <v>3.9820903754545833E-2</v>
      </c>
      <c r="N14" s="30">
        <f t="shared" si="13"/>
        <v>4.2880602503030552E-2</v>
      </c>
      <c r="O14" s="30">
        <f t="shared" si="14"/>
        <v>4.594030125151527E-2</v>
      </c>
      <c r="P14" s="31">
        <v>4.9000000000000002E-2</v>
      </c>
      <c r="Q14" s="32">
        <f t="shared" si="15"/>
        <v>9.6808313933081203E-2</v>
      </c>
      <c r="S14" s="33">
        <f t="shared" si="16"/>
        <v>-31.725999999999999</v>
      </c>
      <c r="T14" s="34">
        <f t="shared" si="0"/>
        <v>1.6696397281647286</v>
      </c>
      <c r="U14" s="34">
        <f t="shared" si="17"/>
        <v>1.7208005073246844</v>
      </c>
      <c r="V14" s="34">
        <f t="shared" si="18"/>
        <v>1.7735289452316747</v>
      </c>
      <c r="W14" s="34">
        <f t="shared" si="19"/>
        <v>1.8278730777832661</v>
      </c>
      <c r="X14" s="34">
        <f t="shared" si="20"/>
        <v>1.8838824127837521</v>
      </c>
      <c r="Y14" s="34">
        <f t="shared" si="21"/>
        <v>1.947372087706722</v>
      </c>
      <c r="Z14" s="34">
        <f t="shared" si="22"/>
        <v>2.0189598322459901</v>
      </c>
      <c r="AA14" s="34">
        <f t="shared" si="23"/>
        <v>2.0993566374101515</v>
      </c>
      <c r="AB14" s="34">
        <f t="shared" si="24"/>
        <v>2.1893783148910351</v>
      </c>
      <c r="AC14" s="34">
        <f t="shared" si="25"/>
        <v>2.2899590142306638</v>
      </c>
      <c r="AD14" s="34">
        <f t="shared" si="26"/>
        <v>2.4021670059279661</v>
      </c>
      <c r="AE14" s="34">
        <f t="shared" si="26"/>
        <v>2.5198731892184361</v>
      </c>
      <c r="AF14" s="34">
        <f t="shared" si="26"/>
        <v>2.6433469754901391</v>
      </c>
      <c r="AG14" s="34">
        <f t="shared" si="26"/>
        <v>2.7728709772891555</v>
      </c>
      <c r="AH14" s="34">
        <f t="shared" si="26"/>
        <v>2.9087416551763239</v>
      </c>
      <c r="AI14" s="34">
        <f t="shared" si="26"/>
        <v>3.0512699962799634</v>
      </c>
      <c r="AJ14" s="34">
        <f t="shared" si="26"/>
        <v>3.2007822260976813</v>
      </c>
      <c r="AK14" s="34">
        <f t="shared" si="26"/>
        <v>3.3576205551764673</v>
      </c>
      <c r="AL14" s="34">
        <f t="shared" si="26"/>
        <v>3.5221439623801141</v>
      </c>
      <c r="AM14" s="34">
        <f t="shared" si="26"/>
        <v>3.6947290165367392</v>
      </c>
      <c r="AN14" s="34">
        <f t="shared" si="26"/>
        <v>3.8757707383470392</v>
      </c>
      <c r="AO14" s="34">
        <f t="shared" si="26"/>
        <v>4.065683504526044</v>
      </c>
      <c r="AP14" s="34">
        <f t="shared" si="26"/>
        <v>4.2649019962478203</v>
      </c>
      <c r="AQ14" s="34">
        <f t="shared" si="26"/>
        <v>4.4738821940639628</v>
      </c>
      <c r="AR14" s="34">
        <f t="shared" si="26"/>
        <v>4.693102421573097</v>
      </c>
      <c r="AS14" s="34">
        <f t="shared" si="26"/>
        <v>4.9230644402301786</v>
      </c>
      <c r="AT14" s="34">
        <f t="shared" si="27"/>
        <v>5.1642945978014572</v>
      </c>
      <c r="AU14" s="34">
        <f t="shared" si="27"/>
        <v>5.4173450330937278</v>
      </c>
      <c r="AV14" s="34">
        <f t="shared" si="27"/>
        <v>5.6827949397153201</v>
      </c>
      <c r="AW14" s="34">
        <f t="shared" si="27"/>
        <v>5.9612518917613704</v>
      </c>
      <c r="AX14" s="34">
        <f t="shared" si="27"/>
        <v>6.253353234457677</v>
      </c>
      <c r="AY14" s="34">
        <f t="shared" si="27"/>
        <v>6.5597675429461031</v>
      </c>
      <c r="AZ14" s="34">
        <f t="shared" si="27"/>
        <v>6.8811961525504621</v>
      </c>
      <c r="BA14" s="34">
        <f t="shared" si="27"/>
        <v>7.2183747640254339</v>
      </c>
      <c r="BB14" s="34">
        <f t="shared" si="27"/>
        <v>7.5720751274626794</v>
      </c>
      <c r="BC14" s="34">
        <f t="shared" si="27"/>
        <v>7.9431068087083503</v>
      </c>
      <c r="BD14" s="34">
        <f t="shared" si="27"/>
        <v>8.3323190423350582</v>
      </c>
      <c r="BE14" s="34">
        <f t="shared" si="27"/>
        <v>8.740602675409475</v>
      </c>
      <c r="BF14" s="34">
        <f t="shared" si="27"/>
        <v>9.1688922065045393</v>
      </c>
      <c r="BG14" s="34">
        <f t="shared" si="27"/>
        <v>9.6181679246232612</v>
      </c>
      <c r="BH14" s="34">
        <f t="shared" si="27"/>
        <v>10.089458152929801</v>
      </c>
      <c r="BI14" s="34">
        <f t="shared" si="27"/>
        <v>10.583841602423361</v>
      </c>
      <c r="BJ14" s="34">
        <f t="shared" si="28"/>
        <v>11.102449840942105</v>
      </c>
      <c r="BK14" s="34">
        <f t="shared" si="28"/>
        <v>11.646469883148267</v>
      </c>
      <c r="BL14" s="34">
        <f t="shared" si="28"/>
        <v>12.217146907422531</v>
      </c>
      <c r="BM14" s="34">
        <f t="shared" si="28"/>
        <v>12.815787105886235</v>
      </c>
      <c r="BN14" s="34">
        <f t="shared" si="28"/>
        <v>13.44376067407466</v>
      </c>
      <c r="BO14" s="34">
        <f t="shared" si="28"/>
        <v>14.102504947104318</v>
      </c>
      <c r="BP14" s="34">
        <f t="shared" si="28"/>
        <v>14.793527689512429</v>
      </c>
      <c r="BQ14" s="34">
        <f t="shared" si="28"/>
        <v>15.518410546298536</v>
      </c>
      <c r="BR14" s="34">
        <f t="shared" si="28"/>
        <v>16.278812663067164</v>
      </c>
      <c r="BS14" s="34">
        <f t="shared" si="28"/>
        <v>17.076474483557455</v>
      </c>
      <c r="BT14" s="34">
        <f t="shared" si="28"/>
        <v>17.91322173325177</v>
      </c>
      <c r="BU14" s="34">
        <f t="shared" si="28"/>
        <v>18.790969598181107</v>
      </c>
      <c r="BV14" s="34">
        <f t="shared" si="28"/>
        <v>19.711727108491981</v>
      </c>
      <c r="BW14" s="34">
        <f t="shared" si="28"/>
        <v>20.677601736808086</v>
      </c>
      <c r="BX14" s="34">
        <f t="shared" si="28"/>
        <v>21.69080422191168</v>
      </c>
      <c r="BY14" s="34">
        <f t="shared" si="28"/>
        <v>22.753653628785351</v>
      </c>
      <c r="BZ14" s="34">
        <f t="shared" si="29"/>
        <v>23.86858265659583</v>
      </c>
      <c r="CA14" s="34">
        <f t="shared" si="29"/>
        <v>25.038143206769025</v>
      </c>
      <c r="CB14" s="34">
        <f t="shared" si="29"/>
        <v>26.265012223900705</v>
      </c>
      <c r="CC14" s="34">
        <f t="shared" si="29"/>
        <v>27.551997822871837</v>
      </c>
      <c r="CD14" s="34">
        <f t="shared" si="29"/>
        <v>28.902045716192553</v>
      </c>
      <c r="CE14" s="34">
        <f t="shared" si="29"/>
        <v>30.318245956285988</v>
      </c>
      <c r="CF14" s="34">
        <f t="shared" si="29"/>
        <v>31.803840008144</v>
      </c>
      <c r="CG14" s="34">
        <f t="shared" si="29"/>
        <v>33.362228168543055</v>
      </c>
      <c r="CH14" s="34">
        <f t="shared" si="29"/>
        <v>34.996977348801664</v>
      </c>
      <c r="CI14" s="34">
        <f t="shared" si="29"/>
        <v>36.711829238892946</v>
      </c>
      <c r="CJ14" s="34">
        <f t="shared" si="29"/>
        <v>38.510708871598695</v>
      </c>
      <c r="CK14" s="34">
        <f t="shared" si="29"/>
        <v>40.397733606307028</v>
      </c>
      <c r="CL14" s="34">
        <f t="shared" si="29"/>
        <v>42.377222553016068</v>
      </c>
      <c r="CM14" s="34">
        <f t="shared" si="29"/>
        <v>44.453706458113849</v>
      </c>
      <c r="CN14" s="34">
        <f t="shared" si="29"/>
        <v>46.631938074561425</v>
      </c>
      <c r="CO14" s="34">
        <f t="shared" si="29"/>
        <v>48.916903040214933</v>
      </c>
      <c r="CP14" s="34">
        <f t="shared" si="30"/>
        <v>51.313831289185458</v>
      </c>
      <c r="CQ14" s="34">
        <f t="shared" si="30"/>
        <v>53.828209022355544</v>
      </c>
      <c r="CR14" s="34">
        <f t="shared" si="30"/>
        <v>56.465791264450964</v>
      </c>
      <c r="CS14" s="34">
        <f t="shared" si="30"/>
        <v>59.232615036409058</v>
      </c>
      <c r="CT14" s="34">
        <f t="shared" si="30"/>
        <v>62.135013173193094</v>
      </c>
      <c r="CU14" s="34">
        <f t="shared" si="30"/>
        <v>65.179628818679546</v>
      </c>
      <c r="CV14" s="34">
        <f t="shared" si="30"/>
        <v>68.373430630794843</v>
      </c>
      <c r="CW14" s="34">
        <f t="shared" si="30"/>
        <v>71.723728731703787</v>
      </c>
      <c r="CX14" s="34">
        <f t="shared" si="30"/>
        <v>75.238191439557269</v>
      </c>
      <c r="CY14" s="34">
        <f t="shared" si="30"/>
        <v>78.924862820095569</v>
      </c>
      <c r="CZ14" s="34">
        <f t="shared" si="30"/>
        <v>82.792181098280253</v>
      </c>
      <c r="DA14" s="34">
        <f t="shared" si="30"/>
        <v>86.848997972095972</v>
      </c>
      <c r="DB14" s="34">
        <f t="shared" si="30"/>
        <v>91.104598872728673</v>
      </c>
      <c r="DC14" s="34">
        <f t="shared" si="30"/>
        <v>95.568724217492374</v>
      </c>
      <c r="DD14" s="34">
        <f t="shared" si="30"/>
        <v>100.25159170414949</v>
      </c>
      <c r="DE14" s="34">
        <f t="shared" si="30"/>
        <v>105.16391969765282</v>
      </c>
      <c r="DF14" s="34">
        <f t="shared" si="31"/>
        <v>110.3169517628378</v>
      </c>
      <c r="DG14" s="34">
        <f t="shared" si="31"/>
        <v>115.72248239921684</v>
      </c>
      <c r="DH14" s="34">
        <f t="shared" si="31"/>
        <v>121.39288403677845</v>
      </c>
      <c r="DI14" s="34">
        <f t="shared" si="31"/>
        <v>127.34113535458059</v>
      </c>
      <c r="DJ14" s="34">
        <f t="shared" si="31"/>
        <v>133.58085098695503</v>
      </c>
      <c r="DK14" s="34">
        <f t="shared" si="31"/>
        <v>140.12631268531581</v>
      </c>
      <c r="DL14" s="34">
        <f t="shared" si="31"/>
        <v>146.99250200689627</v>
      </c>
      <c r="DM14" s="34">
        <f t="shared" si="31"/>
        <v>154.19513460523419</v>
      </c>
      <c r="DN14" s="34">
        <f t="shared" si="31"/>
        <v>161.75069620089064</v>
      </c>
      <c r="DO14" s="34">
        <f t="shared" si="31"/>
        <v>169.67648031473428</v>
      </c>
      <c r="DP14" s="34">
        <f t="shared" si="31"/>
        <v>177.99062785015624</v>
      </c>
      <c r="DQ14" s="34">
        <f t="shared" si="31"/>
        <v>186.71216861481389</v>
      </c>
      <c r="DR14" s="34">
        <f t="shared" si="31"/>
        <v>195.86106487693976</v>
      </c>
      <c r="DS14" s="34">
        <f t="shared" si="31"/>
        <v>205.4582570559098</v>
      </c>
      <c r="DT14" s="34">
        <f t="shared" si="31"/>
        <v>215.52571165164937</v>
      </c>
      <c r="DU14" s="34">
        <f t="shared" si="31"/>
        <v>226.08647152258018</v>
      </c>
      <c r="DV14" s="34">
        <f t="shared" si="32"/>
        <v>237.1647086271866</v>
      </c>
      <c r="DW14" s="34">
        <f t="shared" si="32"/>
        <v>248.78577934991873</v>
      </c>
      <c r="DX14" s="34">
        <f t="shared" si="32"/>
        <v>260.97628253806471</v>
      </c>
      <c r="DY14" s="34">
        <f t="shared" si="32"/>
        <v>273.76412038242984</v>
      </c>
      <c r="DZ14" s="34">
        <f t="shared" si="32"/>
        <v>287.17856228116887</v>
      </c>
      <c r="EA14" s="34">
        <f t="shared" si="32"/>
        <v>301.25031183294612</v>
      </c>
      <c r="EB14" s="34">
        <f t="shared" si="32"/>
        <v>316.01157711276045</v>
      </c>
      <c r="EC14" s="34">
        <f t="shared" si="32"/>
        <v>331.49614439128567</v>
      </c>
      <c r="ED14" s="34">
        <f t="shared" si="32"/>
        <v>347.73945546645865</v>
      </c>
      <c r="EE14" s="34">
        <f t="shared" si="32"/>
        <v>364.77868878431508</v>
      </c>
      <c r="EF14" s="34">
        <f t="shared" si="32"/>
        <v>382.65284453474652</v>
      </c>
      <c r="EG14" s="34">
        <f t="shared" si="32"/>
        <v>401.40283391694908</v>
      </c>
      <c r="EH14" s="34">
        <f t="shared" si="32"/>
        <v>421.07157277887956</v>
      </c>
      <c r="EI14" s="34">
        <f t="shared" si="32"/>
        <v>441.70407984504465</v>
      </c>
      <c r="EJ14" s="34">
        <f t="shared" si="32"/>
        <v>463.3475797574518</v>
      </c>
      <c r="EK14" s="34">
        <f t="shared" si="32"/>
        <v>486.0516111655669</v>
      </c>
      <c r="EL14" s="34">
        <f t="shared" si="33"/>
        <v>509.86814011267967</v>
      </c>
      <c r="EM14" s="34">
        <f t="shared" si="33"/>
        <v>534.85167897820099</v>
      </c>
      <c r="EN14" s="34">
        <f t="shared" si="33"/>
        <v>561.05941124813285</v>
      </c>
      <c r="EO14" s="34">
        <f t="shared" si="33"/>
        <v>588.55132239929128</v>
      </c>
      <c r="EP14" s="34">
        <f t="shared" si="33"/>
        <v>617.39033719685654</v>
      </c>
      <c r="EQ14" s="34">
        <f t="shared" si="33"/>
        <v>647.64246371950242</v>
      </c>
      <c r="ER14" s="34">
        <f t="shared" si="33"/>
        <v>679.37694444175804</v>
      </c>
      <c r="ES14" s="34">
        <f t="shared" si="33"/>
        <v>712.66641471940409</v>
      </c>
      <c r="ET14" s="34">
        <f t="shared" si="33"/>
        <v>747.5870690406548</v>
      </c>
      <c r="EU14" s="34">
        <f t="shared" si="33"/>
        <v>784.21883542364685</v>
      </c>
      <c r="EV14" s="34">
        <f t="shared" si="33"/>
        <v>822.64555835940553</v>
      </c>
      <c r="EW14" s="34">
        <f t="shared" si="33"/>
        <v>862.95519071901629</v>
      </c>
      <c r="EX14" s="34">
        <f t="shared" si="33"/>
        <v>905.23999506424798</v>
      </c>
      <c r="EY14" s="34">
        <f t="shared" si="33"/>
        <v>949.59675482239606</v>
      </c>
      <c r="EZ14" s="34">
        <f t="shared" si="33"/>
        <v>996.12699580869344</v>
      </c>
      <c r="FA14" s="34">
        <f t="shared" si="33"/>
        <v>1044.9372186033193</v>
      </c>
      <c r="FB14" s="34">
        <f t="shared" si="34"/>
        <v>1096.1391423148818</v>
      </c>
      <c r="FC14" s="34">
        <f t="shared" si="34"/>
        <v>1149.849960288311</v>
      </c>
      <c r="FD14" s="34">
        <f t="shared" si="34"/>
        <v>1206.1926083424382</v>
      </c>
      <c r="FE14" s="34">
        <f t="shared" si="34"/>
        <v>1265.2960461512175</v>
      </c>
      <c r="FF14" s="34">
        <f t="shared" si="34"/>
        <v>1327.2955524126271</v>
      </c>
      <c r="FG14" s="34">
        <f t="shared" si="34"/>
        <v>1392.3330344808458</v>
      </c>
      <c r="FH14" s="34">
        <f t="shared" si="34"/>
        <v>1460.5573531704072</v>
      </c>
      <c r="FI14" s="34">
        <f t="shared" si="34"/>
        <v>1532.124663475757</v>
      </c>
      <c r="FJ14" s="34">
        <f t="shared" si="34"/>
        <v>1607.198771986069</v>
      </c>
      <c r="FK14" s="34">
        <f t="shared" si="34"/>
        <v>1685.9515118133863</v>
      </c>
      <c r="FL14" s="34">
        <f t="shared" si="34"/>
        <v>1768.5631358922421</v>
      </c>
      <c r="FM14" s="34">
        <f t="shared" si="34"/>
        <v>1855.222729550962</v>
      </c>
      <c r="FN14" s="34">
        <f t="shared" si="34"/>
        <v>1946.1286432989589</v>
      </c>
      <c r="FO14" s="34">
        <f t="shared" si="34"/>
        <v>2041.4889468206077</v>
      </c>
      <c r="FP14" s="34">
        <f t="shared" si="34"/>
        <v>2141.5219052148173</v>
      </c>
      <c r="FQ14" s="34">
        <f t="shared" si="34"/>
        <v>2246.4564785703433</v>
      </c>
      <c r="FR14" s="34">
        <f t="shared" si="35"/>
        <v>2356.53284602029</v>
      </c>
      <c r="FS14" s="34">
        <f t="shared" si="35"/>
        <v>2472.0029554752841</v>
      </c>
      <c r="FT14" s="34">
        <f t="shared" si="35"/>
        <v>2593.1311002935727</v>
      </c>
      <c r="FU14" s="34">
        <f t="shared" si="35"/>
        <v>2720.1945242079578</v>
      </c>
      <c r="FV14" s="34">
        <f t="shared" si="35"/>
        <v>2853.4840558941473</v>
      </c>
      <c r="FW14" s="34">
        <f t="shared" si="35"/>
        <v>2993.3047746329603</v>
      </c>
      <c r="FX14" s="34">
        <f t="shared" si="35"/>
        <v>3139.9767085899753</v>
      </c>
      <c r="FY14" s="34">
        <f t="shared" si="35"/>
        <v>3293.835567310884</v>
      </c>
      <c r="FZ14" s="34">
        <f t="shared" si="35"/>
        <v>3455.2335101091171</v>
      </c>
      <c r="GA14" s="34">
        <f t="shared" si="35"/>
        <v>3624.5399521044637</v>
      </c>
      <c r="GB14" s="34">
        <f t="shared" si="35"/>
        <v>3802.1424097575823</v>
      </c>
      <c r="GC14" s="34">
        <f t="shared" si="35"/>
        <v>3988.4473878357035</v>
      </c>
      <c r="GD14" s="34">
        <f t="shared" si="35"/>
        <v>4183.8813098396531</v>
      </c>
      <c r="GE14" s="34">
        <f t="shared" si="35"/>
        <v>4388.8914940217956</v>
      </c>
      <c r="GF14" s="34">
        <f t="shared" si="35"/>
        <v>4603.9471772288634</v>
      </c>
      <c r="GG14" s="34">
        <f t="shared" si="35"/>
        <v>4829.540588913077</v>
      </c>
      <c r="GH14" s="34">
        <f t="shared" si="36"/>
        <v>5066.1880777698179</v>
      </c>
      <c r="GI14" s="34">
        <f t="shared" si="36"/>
        <v>5314.4312935805383</v>
      </c>
      <c r="GJ14" s="34">
        <f t="shared" si="36"/>
        <v>5574.8384269659846</v>
      </c>
      <c r="GK14" s="34">
        <f t="shared" si="36"/>
        <v>5848.0055098873172</v>
      </c>
      <c r="GL14" s="34">
        <f t="shared" si="36"/>
        <v>6134.557779871795</v>
      </c>
      <c r="GM14" s="34">
        <f t="shared" si="36"/>
        <v>6435.1511110855126</v>
      </c>
      <c r="GN14" s="34">
        <f t="shared" si="36"/>
        <v>6750.4735155287026</v>
      </c>
      <c r="GO14" s="34">
        <f t="shared" si="36"/>
        <v>7081.2467177896087</v>
      </c>
      <c r="GP14" s="34">
        <f t="shared" si="36"/>
        <v>7428.2278069612994</v>
      </c>
      <c r="GQ14" s="34">
        <f t="shared" si="36"/>
        <v>7792.2109695024028</v>
      </c>
      <c r="GR14" s="34">
        <f t="shared" si="36"/>
        <v>8174.0293070080197</v>
      </c>
      <c r="GS14" s="34">
        <f t="shared" si="36"/>
        <v>8574.5567430514129</v>
      </c>
      <c r="GT14" s="34">
        <f t="shared" si="36"/>
        <v>8994.7100234609316</v>
      </c>
      <c r="GU14" s="34">
        <f t="shared" si="36"/>
        <v>9435.4508146105163</v>
      </c>
      <c r="GV14" s="34">
        <f t="shared" si="36"/>
        <v>9897.7879045264308</v>
      </c>
      <c r="GW14" s="34">
        <f t="shared" si="36"/>
        <v>10382.779511848225</v>
      </c>
      <c r="GX14" s="34">
        <f t="shared" si="37"/>
        <v>10891.535707928786</v>
      </c>
      <c r="GY14" s="34">
        <f t="shared" si="37"/>
        <v>11425.220957617295</v>
      </c>
      <c r="GZ14" s="34">
        <f t="shared" si="37"/>
        <v>11985.056784540542</v>
      </c>
      <c r="HA14" s="34">
        <f t="shared" si="37"/>
        <v>12572.324566983028</v>
      </c>
      <c r="HB14" s="34">
        <f t="shared" si="37"/>
        <v>13188.368470765196</v>
      </c>
      <c r="HC14" s="34">
        <f t="shared" si="37"/>
        <v>13834.598525832689</v>
      </c>
      <c r="HD14" s="34">
        <f t="shared" si="37"/>
        <v>14512.493853598489</v>
      </c>
      <c r="HE14" s="34">
        <f t="shared" si="37"/>
        <v>15223.606052424815</v>
      </c>
      <c r="HF14" s="34">
        <f t="shared" si="37"/>
        <v>15969.562748993631</v>
      </c>
      <c r="HG14" s="34">
        <f t="shared" si="37"/>
        <v>16752.071323694316</v>
      </c>
      <c r="HH14" s="34">
        <f t="shared" si="37"/>
        <v>17572.922818555337</v>
      </c>
      <c r="HI14" s="34">
        <f t="shared" si="37"/>
        <v>18433.996036664546</v>
      </c>
      <c r="HJ14" s="34">
        <f t="shared" si="37"/>
        <v>19337.261842461106</v>
      </c>
      <c r="HK14" s="34">
        <f t="shared" si="37"/>
        <v>20284.787672741699</v>
      </c>
    </row>
    <row r="15" spans="1:219" ht="16.5" customHeight="1">
      <c r="A15" s="27">
        <f t="shared" si="8"/>
        <v>4</v>
      </c>
      <c r="B15" s="29" t="str">
        <f>'MPG-20'!B15</f>
        <v>American Elec Pwr</v>
      </c>
      <c r="C15" s="29"/>
      <c r="D15" s="25">
        <f>'MPG-20'!D15</f>
        <v>40.035333333333327</v>
      </c>
      <c r="E15" s="25">
        <f>'MPG-20'!E15</f>
        <v>1.9</v>
      </c>
      <c r="F15" s="45">
        <f>'MPG-20'!H15</f>
        <v>4.4999999999999998E-2</v>
      </c>
      <c r="G15" s="45">
        <f>'MPG-20'!I15</f>
        <v>3.7499999999999999E-2</v>
      </c>
      <c r="H15" s="45">
        <f>'MPG-20'!J15</f>
        <v>4.2999999999999997E-2</v>
      </c>
      <c r="I15" s="45">
        <f>'MPG-20'!K15</f>
        <v>4.8011892448941329E-2</v>
      </c>
      <c r="J15" s="26">
        <f t="shared" si="9"/>
        <v>4.3377973112235332E-2</v>
      </c>
      <c r="K15" s="30">
        <f t="shared" si="10"/>
        <v>4.4314977593529446E-2</v>
      </c>
      <c r="L15" s="30">
        <f t="shared" si="11"/>
        <v>4.525198207482356E-2</v>
      </c>
      <c r="M15" s="30">
        <f t="shared" si="12"/>
        <v>4.6188986556117674E-2</v>
      </c>
      <c r="N15" s="30">
        <f t="shared" si="13"/>
        <v>4.7125991037411788E-2</v>
      </c>
      <c r="O15" s="30">
        <f t="shared" si="14"/>
        <v>4.8062995518705902E-2</v>
      </c>
      <c r="P15" s="31">
        <v>4.9000000000000002E-2</v>
      </c>
      <c r="Q15" s="32">
        <f t="shared" si="15"/>
        <v>9.7080430588023833E-2</v>
      </c>
      <c r="S15" s="33">
        <f t="shared" si="16"/>
        <v>-40.035333333333327</v>
      </c>
      <c r="T15" s="34">
        <f t="shared" si="0"/>
        <v>1.9824181489132469</v>
      </c>
      <c r="U15" s="34">
        <f t="shared" si="17"/>
        <v>2.0684114300740126</v>
      </c>
      <c r="V15" s="34">
        <f t="shared" si="18"/>
        <v>2.1581349254728033</v>
      </c>
      <c r="W15" s="34">
        <f t="shared" si="19"/>
        <v>2.2517504442425382</v>
      </c>
      <c r="X15" s="34">
        <f t="shared" si="20"/>
        <v>2.3494268144683548</v>
      </c>
      <c r="Y15" s="34">
        <f t="shared" si="21"/>
        <v>2.453541611109157</v>
      </c>
      <c r="Z15" s="34">
        <f t="shared" si="22"/>
        <v>2.5645692321149025</v>
      </c>
      <c r="AA15" s="34">
        <f t="shared" si="23"/>
        <v>2.6830240858992904</v>
      </c>
      <c r="AB15" s="34">
        <f t="shared" si="24"/>
        <v>2.8094642549245403</v>
      </c>
      <c r="AC15" s="34">
        <f t="shared" si="25"/>
        <v>2.9444955228189431</v>
      </c>
      <c r="AD15" s="34">
        <f t="shared" si="26"/>
        <v>3.0887758034370711</v>
      </c>
      <c r="AE15" s="34">
        <f t="shared" si="26"/>
        <v>3.2401258178054873</v>
      </c>
      <c r="AF15" s="34">
        <f t="shared" si="26"/>
        <v>3.3988919828779558</v>
      </c>
      <c r="AG15" s="34">
        <f t="shared" si="26"/>
        <v>3.5654376900389755</v>
      </c>
      <c r="AH15" s="34">
        <f t="shared" si="26"/>
        <v>3.7401441368508852</v>
      </c>
      <c r="AI15" s="34">
        <f t="shared" si="26"/>
        <v>3.9234111995565781</v>
      </c>
      <c r="AJ15" s="34">
        <f t="shared" si="26"/>
        <v>4.1156583483348506</v>
      </c>
      <c r="AK15" s="34">
        <f t="shared" si="26"/>
        <v>4.3173256074032578</v>
      </c>
      <c r="AL15" s="34">
        <f t="shared" si="26"/>
        <v>4.5288745621660169</v>
      </c>
      <c r="AM15" s="34">
        <f t="shared" si="26"/>
        <v>4.7507894157121511</v>
      </c>
      <c r="AN15" s="34">
        <f t="shared" si="26"/>
        <v>4.983578097082046</v>
      </c>
      <c r="AO15" s="34">
        <f t="shared" si="26"/>
        <v>5.2277734238390661</v>
      </c>
      <c r="AP15" s="34">
        <f t="shared" si="26"/>
        <v>5.4839343216071796</v>
      </c>
      <c r="AQ15" s="34">
        <f t="shared" si="26"/>
        <v>5.7526471033659314</v>
      </c>
      <c r="AR15" s="34">
        <f t="shared" si="26"/>
        <v>6.0345268114308617</v>
      </c>
      <c r="AS15" s="34">
        <f t="shared" si="26"/>
        <v>6.3302186251909731</v>
      </c>
      <c r="AT15" s="34">
        <f t="shared" si="27"/>
        <v>6.6403993378253308</v>
      </c>
      <c r="AU15" s="34">
        <f t="shared" si="27"/>
        <v>6.9657789053787713</v>
      </c>
      <c r="AV15" s="34">
        <f t="shared" si="27"/>
        <v>7.3071020717423307</v>
      </c>
      <c r="AW15" s="34">
        <f t="shared" si="27"/>
        <v>7.6651500732577045</v>
      </c>
      <c r="AX15" s="34">
        <f t="shared" si="27"/>
        <v>8.0407424268473306</v>
      </c>
      <c r="AY15" s="34">
        <f t="shared" si="27"/>
        <v>8.4347388057628496</v>
      </c>
      <c r="AZ15" s="34">
        <f t="shared" si="27"/>
        <v>8.8480410072452287</v>
      </c>
      <c r="BA15" s="34">
        <f t="shared" si="27"/>
        <v>9.2815950166002441</v>
      </c>
      <c r="BB15" s="34">
        <f t="shared" si="27"/>
        <v>9.7363931724136563</v>
      </c>
      <c r="BC15" s="34">
        <f t="shared" si="27"/>
        <v>10.213476437861924</v>
      </c>
      <c r="BD15" s="34">
        <f t="shared" si="27"/>
        <v>10.713936783317157</v>
      </c>
      <c r="BE15" s="34">
        <f t="shared" si="27"/>
        <v>11.238919685699697</v>
      </c>
      <c r="BF15" s="34">
        <f t="shared" si="27"/>
        <v>11.789626750298982</v>
      </c>
      <c r="BG15" s="34">
        <f t="shared" si="27"/>
        <v>12.367318461063631</v>
      </c>
      <c r="BH15" s="34">
        <f t="shared" si="27"/>
        <v>12.973317065655747</v>
      </c>
      <c r="BI15" s="34">
        <f t="shared" si="27"/>
        <v>13.609009601872877</v>
      </c>
      <c r="BJ15" s="34">
        <f t="shared" si="28"/>
        <v>14.275851072364647</v>
      </c>
      <c r="BK15" s="34">
        <f t="shared" si="28"/>
        <v>14.975367774910513</v>
      </c>
      <c r="BL15" s="34">
        <f t="shared" si="28"/>
        <v>15.709160795881127</v>
      </c>
      <c r="BM15" s="34">
        <f t="shared" si="28"/>
        <v>16.478909674879301</v>
      </c>
      <c r="BN15" s="34">
        <f t="shared" si="28"/>
        <v>17.286376248948386</v>
      </c>
      <c r="BO15" s="34">
        <f t="shared" si="28"/>
        <v>18.133408685146854</v>
      </c>
      <c r="BP15" s="34">
        <f t="shared" si="28"/>
        <v>19.021945710719049</v>
      </c>
      <c r="BQ15" s="34">
        <f t="shared" si="28"/>
        <v>19.954021050544281</v>
      </c>
      <c r="BR15" s="34">
        <f t="shared" si="28"/>
        <v>20.931768082020948</v>
      </c>
      <c r="BS15" s="34">
        <f t="shared" si="28"/>
        <v>21.957424718039974</v>
      </c>
      <c r="BT15" s="34">
        <f t="shared" si="28"/>
        <v>23.033338529223929</v>
      </c>
      <c r="BU15" s="34">
        <f t="shared" si="28"/>
        <v>24.161972117155901</v>
      </c>
      <c r="BV15" s="34">
        <f t="shared" si="28"/>
        <v>25.345908750896537</v>
      </c>
      <c r="BW15" s="34">
        <f t="shared" si="28"/>
        <v>26.587858279690465</v>
      </c>
      <c r="BX15" s="34">
        <f t="shared" si="28"/>
        <v>27.890663335395296</v>
      </c>
      <c r="BY15" s="34">
        <f t="shared" si="28"/>
        <v>29.257305838829662</v>
      </c>
      <c r="BZ15" s="34">
        <f t="shared" si="29"/>
        <v>30.690913824932313</v>
      </c>
      <c r="CA15" s="34">
        <f t="shared" si="29"/>
        <v>32.194768602353996</v>
      </c>
      <c r="CB15" s="34">
        <f t="shared" si="29"/>
        <v>33.772312263869338</v>
      </c>
      <c r="CC15" s="34">
        <f t="shared" si="29"/>
        <v>35.42715556479893</v>
      </c>
      <c r="CD15" s="34">
        <f t="shared" si="29"/>
        <v>37.163086187474079</v>
      </c>
      <c r="CE15" s="34">
        <f t="shared" si="29"/>
        <v>38.984077410660305</v>
      </c>
      <c r="CF15" s="34">
        <f t="shared" si="29"/>
        <v>40.894297203782656</v>
      </c>
      <c r="CG15" s="34">
        <f t="shared" si="29"/>
        <v>42.898117766768003</v>
      </c>
      <c r="CH15" s="34">
        <f t="shared" si="29"/>
        <v>45.000125537339635</v>
      </c>
      <c r="CI15" s="34">
        <f t="shared" si="29"/>
        <v>47.205131688669276</v>
      </c>
      <c r="CJ15" s="34">
        <f t="shared" si="29"/>
        <v>49.51818314141407</v>
      </c>
      <c r="CK15" s="34">
        <f t="shared" si="29"/>
        <v>51.944574115343357</v>
      </c>
      <c r="CL15" s="34">
        <f t="shared" si="29"/>
        <v>54.489858246995176</v>
      </c>
      <c r="CM15" s="34">
        <f t="shared" si="29"/>
        <v>57.159861301097934</v>
      </c>
      <c r="CN15" s="34">
        <f t="shared" si="29"/>
        <v>59.96069450485173</v>
      </c>
      <c r="CO15" s="34">
        <f t="shared" si="29"/>
        <v>62.898768535589461</v>
      </c>
      <c r="CP15" s="34">
        <f t="shared" si="30"/>
        <v>65.98080819383334</v>
      </c>
      <c r="CQ15" s="34">
        <f t="shared" si="30"/>
        <v>69.213867795331169</v>
      </c>
      <c r="CR15" s="34">
        <f t="shared" si="30"/>
        <v>72.605347317302389</v>
      </c>
      <c r="CS15" s="34">
        <f t="shared" si="30"/>
        <v>76.163009335850205</v>
      </c>
      <c r="CT15" s="34">
        <f t="shared" si="30"/>
        <v>79.894996793306859</v>
      </c>
      <c r="CU15" s="34">
        <f t="shared" si="30"/>
        <v>83.809851636178891</v>
      </c>
      <c r="CV15" s="34">
        <f t="shared" si="30"/>
        <v>87.916534366351655</v>
      </c>
      <c r="CW15" s="34">
        <f t="shared" si="30"/>
        <v>92.224444550302877</v>
      </c>
      <c r="CX15" s="34">
        <f t="shared" si="30"/>
        <v>96.743442333267708</v>
      </c>
      <c r="CY15" s="34">
        <f t="shared" si="30"/>
        <v>101.48387100759781</v>
      </c>
      <c r="CZ15" s="34">
        <f t="shared" si="30"/>
        <v>106.4565806869701</v>
      </c>
      <c r="DA15" s="34">
        <f t="shared" si="30"/>
        <v>111.67295314063162</v>
      </c>
      <c r="DB15" s="34">
        <f t="shared" si="30"/>
        <v>117.14492784452256</v>
      </c>
      <c r="DC15" s="34">
        <f t="shared" si="30"/>
        <v>122.88502930890415</v>
      </c>
      <c r="DD15" s="34">
        <f t="shared" si="30"/>
        <v>128.90639574504044</v>
      </c>
      <c r="DE15" s="34">
        <f t="shared" si="30"/>
        <v>135.22280913654743</v>
      </c>
      <c r="DF15" s="34">
        <f t="shared" si="31"/>
        <v>141.84872678423824</v>
      </c>
      <c r="DG15" s="34">
        <f t="shared" si="31"/>
        <v>148.79931439666589</v>
      </c>
      <c r="DH15" s="34">
        <f t="shared" si="31"/>
        <v>156.09048080210252</v>
      </c>
      <c r="DI15" s="34">
        <f t="shared" si="31"/>
        <v>163.73891436140553</v>
      </c>
      <c r="DJ15" s="34">
        <f t="shared" si="31"/>
        <v>171.76212116511439</v>
      </c>
      <c r="DK15" s="34">
        <f t="shared" si="31"/>
        <v>180.178465102205</v>
      </c>
      <c r="DL15" s="34">
        <f t="shared" si="31"/>
        <v>189.00720989221304</v>
      </c>
      <c r="DM15" s="34">
        <f t="shared" si="31"/>
        <v>198.26856317693148</v>
      </c>
      <c r="DN15" s="34">
        <f t="shared" si="31"/>
        <v>207.98372277260111</v>
      </c>
      <c r="DO15" s="34">
        <f t="shared" si="31"/>
        <v>218.17492518845856</v>
      </c>
      <c r="DP15" s="34">
        <f t="shared" si="31"/>
        <v>228.86549652269301</v>
      </c>
      <c r="DQ15" s="34">
        <f t="shared" si="31"/>
        <v>240.07990585230496</v>
      </c>
      <c r="DR15" s="34">
        <f t="shared" si="31"/>
        <v>251.84382123906789</v>
      </c>
      <c r="DS15" s="34">
        <f t="shared" si="31"/>
        <v>264.18416847978222</v>
      </c>
      <c r="DT15" s="34">
        <f t="shared" si="31"/>
        <v>277.12919273529155</v>
      </c>
      <c r="DU15" s="34">
        <f t="shared" si="31"/>
        <v>290.70852317932082</v>
      </c>
      <c r="DV15" s="34">
        <f t="shared" si="32"/>
        <v>304.95324081510751</v>
      </c>
      <c r="DW15" s="34">
        <f t="shared" si="32"/>
        <v>319.89594961504775</v>
      </c>
      <c r="DX15" s="34">
        <f t="shared" si="32"/>
        <v>335.57085114618508</v>
      </c>
      <c r="DY15" s="34">
        <f t="shared" si="32"/>
        <v>352.01382285234814</v>
      </c>
      <c r="DZ15" s="34">
        <f t="shared" si="32"/>
        <v>369.26250017211316</v>
      </c>
      <c r="EA15" s="34">
        <f t="shared" si="32"/>
        <v>387.35636268054668</v>
      </c>
      <c r="EB15" s="34">
        <f t="shared" si="32"/>
        <v>406.33682445189345</v>
      </c>
      <c r="EC15" s="34">
        <f t="shared" si="32"/>
        <v>426.24732885003618</v>
      </c>
      <c r="ED15" s="34">
        <f t="shared" si="32"/>
        <v>447.1334479636879</v>
      </c>
      <c r="EE15" s="34">
        <f t="shared" si="32"/>
        <v>469.04298691390858</v>
      </c>
      <c r="EF15" s="34">
        <f t="shared" si="32"/>
        <v>492.02609327269005</v>
      </c>
      <c r="EG15" s="34">
        <f t="shared" si="32"/>
        <v>516.13537184305187</v>
      </c>
      <c r="EH15" s="34">
        <f t="shared" si="32"/>
        <v>541.42600506336134</v>
      </c>
      <c r="EI15" s="34">
        <f t="shared" si="32"/>
        <v>567.95587931146599</v>
      </c>
      <c r="EJ15" s="34">
        <f t="shared" si="32"/>
        <v>595.78571739772781</v>
      </c>
      <c r="EK15" s="34">
        <f t="shared" si="32"/>
        <v>624.97921755021639</v>
      </c>
      <c r="EL15" s="34">
        <f t="shared" si="33"/>
        <v>655.60319921017697</v>
      </c>
      <c r="EM15" s="34">
        <f t="shared" si="33"/>
        <v>687.72775597147563</v>
      </c>
      <c r="EN15" s="34">
        <f t="shared" si="33"/>
        <v>721.42641601407786</v>
      </c>
      <c r="EO15" s="34">
        <f t="shared" si="33"/>
        <v>756.77631039876758</v>
      </c>
      <c r="EP15" s="34">
        <f t="shared" si="33"/>
        <v>793.85834960830709</v>
      </c>
      <c r="EQ15" s="34">
        <f t="shared" si="33"/>
        <v>832.75740873911411</v>
      </c>
      <c r="ER15" s="34">
        <f t="shared" si="33"/>
        <v>873.56252176733062</v>
      </c>
      <c r="ES15" s="34">
        <f t="shared" si="33"/>
        <v>916.36708533392971</v>
      </c>
      <c r="ET15" s="34">
        <f t="shared" si="33"/>
        <v>961.26907251529224</v>
      </c>
      <c r="EU15" s="34">
        <f t="shared" si="33"/>
        <v>1008.3712570685415</v>
      </c>
      <c r="EV15" s="34">
        <f t="shared" si="33"/>
        <v>1057.7814486648999</v>
      </c>
      <c r="EW15" s="34">
        <f t="shared" si="33"/>
        <v>1109.6127396494799</v>
      </c>
      <c r="EX15" s="34">
        <f t="shared" si="33"/>
        <v>1163.9837638923043</v>
      </c>
      <c r="EY15" s="34">
        <f t="shared" si="33"/>
        <v>1221.0189683230271</v>
      </c>
      <c r="EZ15" s="34">
        <f t="shared" si="33"/>
        <v>1280.8488977708553</v>
      </c>
      <c r="FA15" s="34">
        <f t="shared" si="33"/>
        <v>1343.6104937616271</v>
      </c>
      <c r="FB15" s="34">
        <f t="shared" si="34"/>
        <v>1409.4474079559468</v>
      </c>
      <c r="FC15" s="34">
        <f t="shared" si="34"/>
        <v>1478.5103309457882</v>
      </c>
      <c r="FD15" s="34">
        <f t="shared" si="34"/>
        <v>1550.9573371621316</v>
      </c>
      <c r="FE15" s="34">
        <f t="shared" si="34"/>
        <v>1626.954246683076</v>
      </c>
      <c r="FF15" s="34">
        <f t="shared" si="34"/>
        <v>1706.6750047705466</v>
      </c>
      <c r="FG15" s="34">
        <f t="shared" si="34"/>
        <v>1790.3020800043032</v>
      </c>
      <c r="FH15" s="34">
        <f t="shared" si="34"/>
        <v>1878.0268819245139</v>
      </c>
      <c r="FI15" s="34">
        <f t="shared" si="34"/>
        <v>1970.0501991388148</v>
      </c>
      <c r="FJ15" s="34">
        <f t="shared" si="34"/>
        <v>2066.5826588966165</v>
      </c>
      <c r="FK15" s="34">
        <f t="shared" si="34"/>
        <v>2167.8452091825507</v>
      </c>
      <c r="FL15" s="34">
        <f t="shared" si="34"/>
        <v>2274.0696244324954</v>
      </c>
      <c r="FM15" s="34">
        <f t="shared" si="34"/>
        <v>2385.4990360296874</v>
      </c>
      <c r="FN15" s="34">
        <f t="shared" si="34"/>
        <v>2502.3884887951422</v>
      </c>
      <c r="FO15" s="34">
        <f t="shared" si="34"/>
        <v>2625.0055247461041</v>
      </c>
      <c r="FP15" s="34">
        <f t="shared" si="34"/>
        <v>2753.6307954586632</v>
      </c>
      <c r="FQ15" s="34">
        <f t="shared" si="34"/>
        <v>2888.5587044361373</v>
      </c>
      <c r="FR15" s="34">
        <f t="shared" si="35"/>
        <v>3030.0980809535076</v>
      </c>
      <c r="FS15" s="34">
        <f t="shared" si="35"/>
        <v>3178.5728869202294</v>
      </c>
      <c r="FT15" s="34">
        <f t="shared" si="35"/>
        <v>3334.3229583793204</v>
      </c>
      <c r="FU15" s="34">
        <f t="shared" si="35"/>
        <v>3497.704783339907</v>
      </c>
      <c r="FV15" s="34">
        <f t="shared" si="35"/>
        <v>3669.0923177235622</v>
      </c>
      <c r="FW15" s="34">
        <f t="shared" si="35"/>
        <v>3848.8778412920165</v>
      </c>
      <c r="FX15" s="34">
        <f t="shared" si="35"/>
        <v>4037.4728555153251</v>
      </c>
      <c r="FY15" s="34">
        <f t="shared" si="35"/>
        <v>4235.3090254355757</v>
      </c>
      <c r="FZ15" s="34">
        <f t="shared" si="35"/>
        <v>4442.8391676819183</v>
      </c>
      <c r="GA15" s="34">
        <f t="shared" si="35"/>
        <v>4660.5382868983324</v>
      </c>
      <c r="GB15" s="34">
        <f t="shared" si="35"/>
        <v>4888.90466295635</v>
      </c>
      <c r="GC15" s="34">
        <f t="shared" si="35"/>
        <v>5128.4609914412104</v>
      </c>
      <c r="GD15" s="34">
        <f t="shared" si="35"/>
        <v>5379.7555800218297</v>
      </c>
      <c r="GE15" s="34">
        <f t="shared" si="35"/>
        <v>5643.3636034428991</v>
      </c>
      <c r="GF15" s="34">
        <f t="shared" si="35"/>
        <v>5919.8884200116008</v>
      </c>
      <c r="GG15" s="34">
        <f t="shared" si="35"/>
        <v>6209.9629525921691</v>
      </c>
      <c r="GH15" s="34">
        <f t="shared" si="36"/>
        <v>6514.2511372691852</v>
      </c>
      <c r="GI15" s="34">
        <f t="shared" si="36"/>
        <v>6833.4494429953747</v>
      </c>
      <c r="GJ15" s="34">
        <f t="shared" si="36"/>
        <v>7168.2884657021477</v>
      </c>
      <c r="GK15" s="34">
        <f t="shared" si="36"/>
        <v>7519.5346005215524</v>
      </c>
      <c r="GL15" s="34">
        <f t="shared" si="36"/>
        <v>7887.9917959471077</v>
      </c>
      <c r="GM15" s="34">
        <f t="shared" si="36"/>
        <v>8274.5033939485147</v>
      </c>
      <c r="GN15" s="34">
        <f t="shared" si="36"/>
        <v>8679.9540602519919</v>
      </c>
      <c r="GO15" s="34">
        <f t="shared" si="36"/>
        <v>9105.2718092043397</v>
      </c>
      <c r="GP15" s="34">
        <f t="shared" si="36"/>
        <v>9551.4301278553521</v>
      </c>
      <c r="GQ15" s="34">
        <f t="shared" si="36"/>
        <v>10019.450204120263</v>
      </c>
      <c r="GR15" s="34">
        <f t="shared" si="36"/>
        <v>10510.403264122155</v>
      </c>
      <c r="GS15" s="34">
        <f t="shared" si="36"/>
        <v>11025.413024064139</v>
      </c>
      <c r="GT15" s="34">
        <f t="shared" si="36"/>
        <v>11565.658262243282</v>
      </c>
      <c r="GU15" s="34">
        <f t="shared" si="36"/>
        <v>12132.375517093202</v>
      </c>
      <c r="GV15" s="34">
        <f t="shared" si="36"/>
        <v>12726.861917430768</v>
      </c>
      <c r="GW15" s="34">
        <f t="shared" si="36"/>
        <v>13350.478151384874</v>
      </c>
      <c r="GX15" s="34">
        <f t="shared" si="37"/>
        <v>14004.651580802732</v>
      </c>
      <c r="GY15" s="34">
        <f t="shared" si="37"/>
        <v>14690.879508262065</v>
      </c>
      <c r="GZ15" s="34">
        <f t="shared" si="37"/>
        <v>15410.732604166906</v>
      </c>
      <c r="HA15" s="34">
        <f t="shared" si="37"/>
        <v>16165.858501771083</v>
      </c>
      <c r="HB15" s="34">
        <f t="shared" si="37"/>
        <v>16957.985568357864</v>
      </c>
      <c r="HC15" s="34">
        <f t="shared" si="37"/>
        <v>17788.926861207397</v>
      </c>
      <c r="HD15" s="34">
        <f t="shared" si="37"/>
        <v>18660.58427740656</v>
      </c>
      <c r="HE15" s="34">
        <f t="shared" si="37"/>
        <v>19574.952906999482</v>
      </c>
      <c r="HF15" s="34">
        <f t="shared" si="37"/>
        <v>20534.125599442457</v>
      </c>
      <c r="HG15" s="34">
        <f t="shared" si="37"/>
        <v>21540.297753815135</v>
      </c>
      <c r="HH15" s="34">
        <f t="shared" si="37"/>
        <v>22595.772343752076</v>
      </c>
      <c r="HI15" s="34">
        <f t="shared" si="37"/>
        <v>23702.965188595925</v>
      </c>
      <c r="HJ15" s="34">
        <f t="shared" si="37"/>
        <v>24864.410482837124</v>
      </c>
      <c r="HK15" s="34">
        <f t="shared" si="37"/>
        <v>26082.766596496142</v>
      </c>
    </row>
    <row r="16" spans="1:219" ht="16.5" customHeight="1">
      <c r="A16" s="27">
        <f t="shared" si="8"/>
        <v>5</v>
      </c>
      <c r="B16" s="29" t="str">
        <f>'MPG-20'!B16</f>
        <v>Avista Corp.</v>
      </c>
      <c r="C16" s="29"/>
      <c r="D16" s="25">
        <f>'MPG-20'!D16</f>
        <v>25.434999999999999</v>
      </c>
      <c r="E16" s="25">
        <f>'MPG-20'!E16</f>
        <v>1.18</v>
      </c>
      <c r="F16" s="45">
        <f>'MPG-20'!H16</f>
        <v>4.4999999999999998E-2</v>
      </c>
      <c r="G16" s="45">
        <f>'MPG-20'!I16</f>
        <v>0.04</v>
      </c>
      <c r="H16" s="45">
        <f>'MPG-20'!J16</f>
        <v>4.7E-2</v>
      </c>
      <c r="I16" s="45">
        <f>'MPG-20'!K16</f>
        <v>3.1150514729186059E-2</v>
      </c>
      <c r="J16" s="26">
        <f t="shared" si="9"/>
        <v>4.0787628682296517E-2</v>
      </c>
      <c r="K16" s="30">
        <f t="shared" si="10"/>
        <v>4.2156357235247098E-2</v>
      </c>
      <c r="L16" s="30">
        <f t="shared" si="11"/>
        <v>4.3525085788197679E-2</v>
      </c>
      <c r="M16" s="30">
        <f t="shared" si="12"/>
        <v>4.489381434114826E-2</v>
      </c>
      <c r="N16" s="30">
        <f t="shared" si="13"/>
        <v>4.626254289409884E-2</v>
      </c>
      <c r="O16" s="30">
        <f t="shared" si="14"/>
        <v>4.7631271447049421E-2</v>
      </c>
      <c r="P16" s="31">
        <v>4.9000000000000002E-2</v>
      </c>
      <c r="Q16" s="32">
        <f t="shared" si="15"/>
        <v>9.5240110786072182E-2</v>
      </c>
      <c r="S16" s="33">
        <f t="shared" si="16"/>
        <v>-25.434999999999999</v>
      </c>
      <c r="T16" s="34">
        <f t="shared" si="0"/>
        <v>1.2281294018451099</v>
      </c>
      <c r="U16" s="34">
        <f t="shared" si="17"/>
        <v>1.2782218878613791</v>
      </c>
      <c r="V16" s="34">
        <f t="shared" si="18"/>
        <v>1.3303575275970532</v>
      </c>
      <c r="W16" s="34">
        <f t="shared" si="19"/>
        <v>1.3846196564473798</v>
      </c>
      <c r="X16" s="34">
        <f t="shared" si="20"/>
        <v>1.4410950088607646</v>
      </c>
      <c r="Y16" s="34">
        <f t="shared" si="21"/>
        <v>1.5018463248642304</v>
      </c>
      <c r="Z16" s="34">
        <f t="shared" si="22"/>
        <v>1.5672143149946354</v>
      </c>
      <c r="AA16" s="34">
        <f t="shared" si="23"/>
        <v>1.6375725434847945</v>
      </c>
      <c r="AB16" s="34">
        <f t="shared" si="24"/>
        <v>1.7133308135199583</v>
      </c>
      <c r="AC16" s="34">
        <f t="shared" si="25"/>
        <v>1.7949389385773216</v>
      </c>
      <c r="AD16" s="34">
        <f t="shared" si="26"/>
        <v>1.8828909465676102</v>
      </c>
      <c r="AE16" s="34">
        <f t="shared" si="26"/>
        <v>1.9751526029494231</v>
      </c>
      <c r="AF16" s="34">
        <f t="shared" si="26"/>
        <v>2.0719350804939447</v>
      </c>
      <c r="AG16" s="34">
        <f t="shared" si="26"/>
        <v>2.1734598994381478</v>
      </c>
      <c r="AH16" s="34">
        <f t="shared" si="26"/>
        <v>2.2799594345106167</v>
      </c>
      <c r="AI16" s="34">
        <f t="shared" si="26"/>
        <v>2.3916774468016366</v>
      </c>
      <c r="AJ16" s="34">
        <f t="shared" si="26"/>
        <v>2.5088696416949166</v>
      </c>
      <c r="AK16" s="34">
        <f t="shared" si="26"/>
        <v>2.6318042541379674</v>
      </c>
      <c r="AL16" s="34">
        <f t="shared" si="26"/>
        <v>2.7607626625907278</v>
      </c>
      <c r="AM16" s="34">
        <f t="shared" si="26"/>
        <v>2.8960400330576732</v>
      </c>
      <c r="AN16" s="34">
        <f t="shared" si="26"/>
        <v>3.0379459946774992</v>
      </c>
      <c r="AO16" s="34">
        <f t="shared" si="26"/>
        <v>3.1868053484166965</v>
      </c>
      <c r="AP16" s="34">
        <f t="shared" si="26"/>
        <v>3.3429588104891144</v>
      </c>
      <c r="AQ16" s="34">
        <f t="shared" si="26"/>
        <v>3.5067637922030808</v>
      </c>
      <c r="AR16" s="34">
        <f t="shared" si="26"/>
        <v>3.6785952180210315</v>
      </c>
      <c r="AS16" s="34">
        <f t="shared" si="26"/>
        <v>3.8588463837040616</v>
      </c>
      <c r="AT16" s="34">
        <f t="shared" si="27"/>
        <v>4.0479298565055606</v>
      </c>
      <c r="AU16" s="34">
        <f t="shared" si="27"/>
        <v>4.2462784194743328</v>
      </c>
      <c r="AV16" s="34">
        <f t="shared" si="27"/>
        <v>4.4543460620285744</v>
      </c>
      <c r="AW16" s="34">
        <f t="shared" si="27"/>
        <v>4.6726090190679743</v>
      </c>
      <c r="AX16" s="34">
        <f t="shared" si="27"/>
        <v>4.9015668610023049</v>
      </c>
      <c r="AY16" s="34">
        <f t="shared" si="27"/>
        <v>5.1417436371914178</v>
      </c>
      <c r="AZ16" s="34">
        <f t="shared" si="27"/>
        <v>5.3936890754137972</v>
      </c>
      <c r="BA16" s="34">
        <f t="shared" si="27"/>
        <v>5.6579798401090731</v>
      </c>
      <c r="BB16" s="34">
        <f t="shared" si="27"/>
        <v>5.9352208522744174</v>
      </c>
      <c r="BC16" s="34">
        <f t="shared" si="27"/>
        <v>6.2260466740358638</v>
      </c>
      <c r="BD16" s="34">
        <f t="shared" si="27"/>
        <v>6.5311229610636206</v>
      </c>
      <c r="BE16" s="34">
        <f t="shared" si="27"/>
        <v>6.8511479861557376</v>
      </c>
      <c r="BF16" s="34">
        <f t="shared" si="27"/>
        <v>7.1868542374773687</v>
      </c>
      <c r="BG16" s="34">
        <f t="shared" si="27"/>
        <v>7.5390100951137597</v>
      </c>
      <c r="BH16" s="34">
        <f t="shared" si="27"/>
        <v>7.9084215897743331</v>
      </c>
      <c r="BI16" s="34">
        <f t="shared" si="27"/>
        <v>8.2959342476732747</v>
      </c>
      <c r="BJ16" s="34">
        <f t="shared" si="28"/>
        <v>8.7024350258092653</v>
      </c>
      <c r="BK16" s="34">
        <f t="shared" si="28"/>
        <v>9.1288543420739181</v>
      </c>
      <c r="BL16" s="34">
        <f t="shared" si="28"/>
        <v>9.5761682048355397</v>
      </c>
      <c r="BM16" s="34">
        <f t="shared" si="28"/>
        <v>10.045400446872481</v>
      </c>
      <c r="BN16" s="34">
        <f t="shared" si="28"/>
        <v>10.537625068769232</v>
      </c>
      <c r="BO16" s="34">
        <f t="shared" si="28"/>
        <v>11.053968697138924</v>
      </c>
      <c r="BP16" s="34">
        <f t="shared" si="28"/>
        <v>11.595613163298729</v>
      </c>
      <c r="BQ16" s="34">
        <f t="shared" si="28"/>
        <v>12.163798208300367</v>
      </c>
      <c r="BR16" s="34">
        <f t="shared" si="28"/>
        <v>12.759824320507084</v>
      </c>
      <c r="BS16" s="34">
        <f t="shared" si="28"/>
        <v>13.38505571221193</v>
      </c>
      <c r="BT16" s="34">
        <f t="shared" si="28"/>
        <v>14.040923442110314</v>
      </c>
      <c r="BU16" s="34">
        <f t="shared" si="28"/>
        <v>14.728928690773719</v>
      </c>
      <c r="BV16" s="34">
        <f t="shared" si="28"/>
        <v>15.45064619662163</v>
      </c>
      <c r="BW16" s="34">
        <f t="shared" si="28"/>
        <v>16.207727860256089</v>
      </c>
      <c r="BX16" s="34">
        <f t="shared" si="28"/>
        <v>17.001906525408636</v>
      </c>
      <c r="BY16" s="34">
        <f t="shared" si="28"/>
        <v>17.834999945153658</v>
      </c>
      <c r="BZ16" s="34">
        <f t="shared" si="29"/>
        <v>18.708914942466187</v>
      </c>
      <c r="CA16" s="34">
        <f t="shared" si="29"/>
        <v>19.625651774647029</v>
      </c>
      <c r="CB16" s="34">
        <f t="shared" si="29"/>
        <v>20.587308711604731</v>
      </c>
      <c r="CC16" s="34">
        <f t="shared" si="29"/>
        <v>21.596086838473362</v>
      </c>
      <c r="CD16" s="34">
        <f t="shared" si="29"/>
        <v>22.654295093558556</v>
      </c>
      <c r="CE16" s="34">
        <f t="shared" si="29"/>
        <v>23.764355553142924</v>
      </c>
      <c r="CF16" s="34">
        <f t="shared" si="29"/>
        <v>24.928808975246927</v>
      </c>
      <c r="CG16" s="34">
        <f t="shared" si="29"/>
        <v>26.150320615034026</v>
      </c>
      <c r="CH16" s="34">
        <f t="shared" si="29"/>
        <v>27.431686325170691</v>
      </c>
      <c r="CI16" s="34">
        <f t="shared" si="29"/>
        <v>28.775838955104053</v>
      </c>
      <c r="CJ16" s="34">
        <f t="shared" si="29"/>
        <v>30.18585506390415</v>
      </c>
      <c r="CK16" s="34">
        <f t="shared" si="29"/>
        <v>31.664961962035452</v>
      </c>
      <c r="CL16" s="34">
        <f t="shared" si="29"/>
        <v>33.216545098175189</v>
      </c>
      <c r="CM16" s="34">
        <f t="shared" si="29"/>
        <v>34.844155807985771</v>
      </c>
      <c r="CN16" s="34">
        <f t="shared" si="29"/>
        <v>36.551519442577074</v>
      </c>
      <c r="CO16" s="34">
        <f t="shared" si="29"/>
        <v>38.342543895263347</v>
      </c>
      <c r="CP16" s="34">
        <f t="shared" si="30"/>
        <v>40.221328546131247</v>
      </c>
      <c r="CQ16" s="34">
        <f t="shared" si="30"/>
        <v>42.192173644891675</v>
      </c>
      <c r="CR16" s="34">
        <f t="shared" si="30"/>
        <v>44.259590153491366</v>
      </c>
      <c r="CS16" s="34">
        <f t="shared" si="30"/>
        <v>46.42831007101244</v>
      </c>
      <c r="CT16" s="34">
        <f t="shared" si="30"/>
        <v>48.703297264492043</v>
      </c>
      <c r="CU16" s="34">
        <f t="shared" si="30"/>
        <v>51.089758830452148</v>
      </c>
      <c r="CV16" s="34">
        <f t="shared" si="30"/>
        <v>53.5931570131443</v>
      </c>
      <c r="CW16" s="34">
        <f t="shared" si="30"/>
        <v>56.219221706788367</v>
      </c>
      <c r="CX16" s="34">
        <f t="shared" si="30"/>
        <v>58.973963570420992</v>
      </c>
      <c r="CY16" s="34">
        <f t="shared" si="30"/>
        <v>61.863687785371617</v>
      </c>
      <c r="CZ16" s="34">
        <f t="shared" si="30"/>
        <v>64.89500848685482</v>
      </c>
      <c r="DA16" s="34">
        <f t="shared" si="30"/>
        <v>68.074863902710703</v>
      </c>
      <c r="DB16" s="34">
        <f t="shared" si="30"/>
        <v>71.410532233943528</v>
      </c>
      <c r="DC16" s="34">
        <f t="shared" si="30"/>
        <v>74.909648313406763</v>
      </c>
      <c r="DD16" s="34">
        <f t="shared" si="30"/>
        <v>78.580221080763692</v>
      </c>
      <c r="DE16" s="34">
        <f t="shared" si="30"/>
        <v>82.430651913721107</v>
      </c>
      <c r="DF16" s="34">
        <f t="shared" si="31"/>
        <v>86.46975385749343</v>
      </c>
      <c r="DG16" s="34">
        <f t="shared" si="31"/>
        <v>90.706771796510608</v>
      </c>
      <c r="DH16" s="34">
        <f t="shared" si="31"/>
        <v>95.151403614539618</v>
      </c>
      <c r="DI16" s="34">
        <f t="shared" si="31"/>
        <v>99.813822391652053</v>
      </c>
      <c r="DJ16" s="34">
        <f t="shared" si="31"/>
        <v>104.70469968884299</v>
      </c>
      <c r="DK16" s="34">
        <f t="shared" si="31"/>
        <v>109.8352299735963</v>
      </c>
      <c r="DL16" s="34">
        <f t="shared" si="31"/>
        <v>115.21715624230251</v>
      </c>
      <c r="DM16" s="34">
        <f t="shared" si="31"/>
        <v>120.86279689817532</v>
      </c>
      <c r="DN16" s="34">
        <f t="shared" si="31"/>
        <v>126.7850739461859</v>
      </c>
      <c r="DO16" s="34">
        <f t="shared" si="31"/>
        <v>132.99754256954901</v>
      </c>
      <c r="DP16" s="34">
        <f t="shared" si="31"/>
        <v>139.51442215545691</v>
      </c>
      <c r="DQ16" s="34">
        <f t="shared" si="31"/>
        <v>146.3506288410743</v>
      </c>
      <c r="DR16" s="34">
        <f t="shared" si="31"/>
        <v>153.52180965428693</v>
      </c>
      <c r="DS16" s="34">
        <f t="shared" si="31"/>
        <v>161.04437832734698</v>
      </c>
      <c r="DT16" s="34">
        <f t="shared" si="31"/>
        <v>168.93555286538697</v>
      </c>
      <c r="DU16" s="34">
        <f t="shared" si="31"/>
        <v>177.2133949557909</v>
      </c>
      <c r="DV16" s="34">
        <f t="shared" si="32"/>
        <v>185.89685130862463</v>
      </c>
      <c r="DW16" s="34">
        <f t="shared" si="32"/>
        <v>195.00579702274723</v>
      </c>
      <c r="DX16" s="34">
        <f t="shared" si="32"/>
        <v>204.56108107686183</v>
      </c>
      <c r="DY16" s="34">
        <f t="shared" si="32"/>
        <v>214.58457404962803</v>
      </c>
      <c r="DZ16" s="34">
        <f t="shared" si="32"/>
        <v>225.0992181780598</v>
      </c>
      <c r="EA16" s="34">
        <f t="shared" si="32"/>
        <v>236.12907986878471</v>
      </c>
      <c r="EB16" s="34">
        <f t="shared" si="32"/>
        <v>247.69940478235515</v>
      </c>
      <c r="EC16" s="34">
        <f t="shared" si="32"/>
        <v>259.83667561669051</v>
      </c>
      <c r="ED16" s="34">
        <f t="shared" si="32"/>
        <v>272.56867272190834</v>
      </c>
      <c r="EE16" s="34">
        <f t="shared" si="32"/>
        <v>285.92453768528185</v>
      </c>
      <c r="EF16" s="34">
        <f t="shared" si="32"/>
        <v>299.93484003186063</v>
      </c>
      <c r="EG16" s="34">
        <f t="shared" si="32"/>
        <v>314.63164719342177</v>
      </c>
      <c r="EH16" s="34">
        <f t="shared" si="32"/>
        <v>330.04859790589944</v>
      </c>
      <c r="EI16" s="34">
        <f t="shared" si="32"/>
        <v>346.22097920328849</v>
      </c>
      <c r="EJ16" s="34">
        <f t="shared" si="32"/>
        <v>363.1858071842496</v>
      </c>
      <c r="EK16" s="34">
        <f t="shared" si="32"/>
        <v>380.98191173627782</v>
      </c>
      <c r="EL16" s="34">
        <f t="shared" si="33"/>
        <v>399.65002541135539</v>
      </c>
      <c r="EM16" s="34">
        <f t="shared" si="33"/>
        <v>419.23287665651179</v>
      </c>
      <c r="EN16" s="34">
        <f t="shared" si="33"/>
        <v>439.77528761268081</v>
      </c>
      <c r="EO16" s="34">
        <f t="shared" si="33"/>
        <v>461.32427670570212</v>
      </c>
      <c r="EP16" s="34">
        <f t="shared" si="33"/>
        <v>483.92916626428149</v>
      </c>
      <c r="EQ16" s="34">
        <f t="shared" si="33"/>
        <v>507.64169541123124</v>
      </c>
      <c r="ER16" s="34">
        <f t="shared" si="33"/>
        <v>532.51613848638158</v>
      </c>
      <c r="ES16" s="34">
        <f t="shared" si="33"/>
        <v>558.60942927221424</v>
      </c>
      <c r="ET16" s="34">
        <f t="shared" si="33"/>
        <v>585.98129130655275</v>
      </c>
      <c r="EU16" s="34">
        <f t="shared" si="33"/>
        <v>614.69437458057382</v>
      </c>
      <c r="EV16" s="34">
        <f t="shared" si="33"/>
        <v>644.81439893502193</v>
      </c>
      <c r="EW16" s="34">
        <f t="shared" si="33"/>
        <v>676.410304482838</v>
      </c>
      <c r="EX16" s="34">
        <f t="shared" si="33"/>
        <v>709.55440940249707</v>
      </c>
      <c r="EY16" s="34">
        <f t="shared" si="33"/>
        <v>744.32257546321944</v>
      </c>
      <c r="EZ16" s="34">
        <f t="shared" si="33"/>
        <v>780.79438166091711</v>
      </c>
      <c r="FA16" s="34">
        <f t="shared" si="33"/>
        <v>819.05330636230201</v>
      </c>
      <c r="FB16" s="34">
        <f t="shared" si="34"/>
        <v>859.1869183740547</v>
      </c>
      <c r="FC16" s="34">
        <f t="shared" si="34"/>
        <v>901.28707737438333</v>
      </c>
      <c r="FD16" s="34">
        <f t="shared" si="34"/>
        <v>945.45014416572803</v>
      </c>
      <c r="FE16" s="34">
        <f t="shared" si="34"/>
        <v>991.77720122984863</v>
      </c>
      <c r="FF16" s="34">
        <f t="shared" si="34"/>
        <v>1040.3742840901111</v>
      </c>
      <c r="FG16" s="34">
        <f t="shared" si="34"/>
        <v>1091.3526240105266</v>
      </c>
      <c r="FH16" s="34">
        <f t="shared" si="34"/>
        <v>1144.8289025870424</v>
      </c>
      <c r="FI16" s="34">
        <f t="shared" si="34"/>
        <v>1200.9255188138075</v>
      </c>
      <c r="FJ16" s="34">
        <f t="shared" si="34"/>
        <v>1259.7708692356839</v>
      </c>
      <c r="FK16" s="34">
        <f t="shared" si="34"/>
        <v>1321.4996418282324</v>
      </c>
      <c r="FL16" s="34">
        <f t="shared" si="34"/>
        <v>1386.2531242778157</v>
      </c>
      <c r="FM16" s="34">
        <f t="shared" si="34"/>
        <v>1454.1795273674286</v>
      </c>
      <c r="FN16" s="34">
        <f t="shared" si="34"/>
        <v>1525.4343242084326</v>
      </c>
      <c r="FO16" s="34">
        <f t="shared" si="34"/>
        <v>1600.1806060946458</v>
      </c>
      <c r="FP16" s="34">
        <f t="shared" si="34"/>
        <v>1678.5894557932834</v>
      </c>
      <c r="FQ16" s="34">
        <f t="shared" si="34"/>
        <v>1760.840339127154</v>
      </c>
      <c r="FR16" s="34">
        <f t="shared" si="35"/>
        <v>1847.1215157443844</v>
      </c>
      <c r="FS16" s="34">
        <f t="shared" si="35"/>
        <v>1937.6304700158591</v>
      </c>
      <c r="FT16" s="34">
        <f t="shared" si="35"/>
        <v>2032.5743630466361</v>
      </c>
      <c r="FU16" s="34">
        <f t="shared" si="35"/>
        <v>2132.1705068359211</v>
      </c>
      <c r="FV16" s="34">
        <f t="shared" si="35"/>
        <v>2236.6468616708812</v>
      </c>
      <c r="FW16" s="34">
        <f t="shared" si="35"/>
        <v>2346.2425578927541</v>
      </c>
      <c r="FX16" s="34">
        <f t="shared" si="35"/>
        <v>2461.2084432294987</v>
      </c>
      <c r="FY16" s="34">
        <f t="shared" si="35"/>
        <v>2581.8076569477439</v>
      </c>
      <c r="FZ16" s="34">
        <f t="shared" si="35"/>
        <v>2708.3162321381833</v>
      </c>
      <c r="GA16" s="34">
        <f t="shared" si="35"/>
        <v>2841.0237275129539</v>
      </c>
      <c r="GB16" s="34">
        <f t="shared" si="35"/>
        <v>2980.2338901610883</v>
      </c>
      <c r="GC16" s="34">
        <f t="shared" si="35"/>
        <v>3126.2653507789814</v>
      </c>
      <c r="GD16" s="34">
        <f t="shared" si="35"/>
        <v>3279.4523529671515</v>
      </c>
      <c r="GE16" s="34">
        <f t="shared" si="35"/>
        <v>3440.1455182625418</v>
      </c>
      <c r="GF16" s="34">
        <f t="shared" si="35"/>
        <v>3608.7126486574061</v>
      </c>
      <c r="GG16" s="34">
        <f t="shared" si="35"/>
        <v>3785.5395684416189</v>
      </c>
      <c r="GH16" s="34">
        <f t="shared" si="36"/>
        <v>3971.031007295258</v>
      </c>
      <c r="GI16" s="34">
        <f t="shared" si="36"/>
        <v>4165.6115266527249</v>
      </c>
      <c r="GJ16" s="34">
        <f t="shared" si="36"/>
        <v>4369.7264914587086</v>
      </c>
      <c r="GK16" s="34">
        <f t="shared" si="36"/>
        <v>4583.8430895401852</v>
      </c>
      <c r="GL16" s="34">
        <f t="shared" si="36"/>
        <v>4808.4514009276536</v>
      </c>
      <c r="GM16" s="34">
        <f t="shared" si="36"/>
        <v>5044.0655195731078</v>
      </c>
      <c r="GN16" s="34">
        <f t="shared" si="36"/>
        <v>5291.2247300321897</v>
      </c>
      <c r="GO16" s="34">
        <f t="shared" si="36"/>
        <v>5550.4947418037664</v>
      </c>
      <c r="GP16" s="34">
        <f t="shared" si="36"/>
        <v>5822.4689841521504</v>
      </c>
      <c r="GQ16" s="34">
        <f t="shared" si="36"/>
        <v>6107.769964375605</v>
      </c>
      <c r="GR16" s="34">
        <f t="shared" si="36"/>
        <v>6407.0506926300095</v>
      </c>
      <c r="GS16" s="34">
        <f t="shared" si="36"/>
        <v>6720.9961765688795</v>
      </c>
      <c r="GT16" s="34">
        <f t="shared" si="36"/>
        <v>7050.3249892207541</v>
      </c>
      <c r="GU16" s="34">
        <f t="shared" si="36"/>
        <v>7395.7909136925709</v>
      </c>
      <c r="GV16" s="34">
        <f t="shared" si="36"/>
        <v>7758.1846684635066</v>
      </c>
      <c r="GW16" s="34">
        <f t="shared" si="36"/>
        <v>8138.3357172182177</v>
      </c>
      <c r="GX16" s="34">
        <f t="shared" si="37"/>
        <v>8537.1141673619095</v>
      </c>
      <c r="GY16" s="34">
        <f t="shared" si="37"/>
        <v>8955.4327615626426</v>
      </c>
      <c r="GZ16" s="34">
        <f t="shared" si="37"/>
        <v>9394.2489668792114</v>
      </c>
      <c r="HA16" s="34">
        <f t="shared" si="37"/>
        <v>9854.5671662562927</v>
      </c>
      <c r="HB16" s="34">
        <f t="shared" si="37"/>
        <v>10337.44095740285</v>
      </c>
      <c r="HC16" s="34">
        <f t="shared" si="37"/>
        <v>10843.97556431559</v>
      </c>
      <c r="HD16" s="34">
        <f t="shared" si="37"/>
        <v>11375.330366967053</v>
      </c>
      <c r="HE16" s="34">
        <f t="shared" si="37"/>
        <v>11932.721554948437</v>
      </c>
      <c r="HF16" s="34">
        <f t="shared" si="37"/>
        <v>12517.42491114091</v>
      </c>
      <c r="HG16" s="34">
        <f t="shared" si="37"/>
        <v>13130.778731786813</v>
      </c>
      <c r="HH16" s="34">
        <f t="shared" si="37"/>
        <v>13774.186889644367</v>
      </c>
      <c r="HI16" s="34">
        <f t="shared" si="37"/>
        <v>14449.12204723694</v>
      </c>
      <c r="HJ16" s="34">
        <f t="shared" si="37"/>
        <v>15157.129027551549</v>
      </c>
      <c r="HK16" s="34">
        <f t="shared" si="37"/>
        <v>15899.828349901574</v>
      </c>
    </row>
    <row r="17" spans="1:219" ht="16.5" customHeight="1">
      <c r="A17" s="27">
        <f t="shared" si="8"/>
        <v>6</v>
      </c>
      <c r="B17" s="29" t="str">
        <f>'MPG-20'!B17</f>
        <v>Black Hills Corp.</v>
      </c>
      <c r="C17" s="29"/>
      <c r="D17" s="25">
        <f>'MPG-20'!D17</f>
        <v>34.201999999999998</v>
      </c>
      <c r="E17" s="25">
        <f>'MPG-20'!E17</f>
        <v>1.48</v>
      </c>
      <c r="F17" s="45">
        <f>'MPG-20'!H17</f>
        <v>8.5000000000000006E-2</v>
      </c>
      <c r="G17" s="45">
        <f>'MPG-20'!I17</f>
        <v>0.06</v>
      </c>
      <c r="H17" s="45">
        <f>'MPG-20'!J17</f>
        <v>0.05</v>
      </c>
      <c r="I17" s="45">
        <f>'MPG-20'!K17</f>
        <v>2.5688127215889187E-2</v>
      </c>
      <c r="J17" s="26">
        <f t="shared" si="9"/>
        <v>5.5172031803972302E-2</v>
      </c>
      <c r="K17" s="30">
        <f t="shared" si="10"/>
        <v>5.4143359836643583E-2</v>
      </c>
      <c r="L17" s="30">
        <f t="shared" si="11"/>
        <v>5.3114687869314864E-2</v>
      </c>
      <c r="M17" s="30">
        <f t="shared" si="12"/>
        <v>5.2086015901986145E-2</v>
      </c>
      <c r="N17" s="30">
        <f t="shared" si="13"/>
        <v>5.1057343934657426E-2</v>
      </c>
      <c r="O17" s="30">
        <f t="shared" si="14"/>
        <v>5.0028671967328707E-2</v>
      </c>
      <c r="P17" s="31">
        <v>4.9000000000000002E-2</v>
      </c>
      <c r="Q17" s="32">
        <f t="shared" si="15"/>
        <v>9.6148689519383518E-2</v>
      </c>
      <c r="S17" s="33">
        <f t="shared" si="16"/>
        <v>-34.201999999999998</v>
      </c>
      <c r="T17" s="34">
        <f t="shared" si="0"/>
        <v>1.5616546070698791</v>
      </c>
      <c r="U17" s="34">
        <f t="shared" si="17"/>
        <v>1.6478142647179583</v>
      </c>
      <c r="V17" s="34">
        <f t="shared" si="18"/>
        <v>1.7387275257380168</v>
      </c>
      <c r="W17" s="34">
        <f t="shared" si="19"/>
        <v>1.8346566560864768</v>
      </c>
      <c r="X17" s="34">
        <f t="shared" si="20"/>
        <v>1.9358783914654494</v>
      </c>
      <c r="Y17" s="34">
        <f t="shared" si="21"/>
        <v>2.040693351814546</v>
      </c>
      <c r="Z17" s="34">
        <f t="shared" si="22"/>
        <v>2.1490841422331619</v>
      </c>
      <c r="AA17" s="34">
        <f t="shared" si="23"/>
        <v>2.2610213730402249</v>
      </c>
      <c r="AB17" s="34">
        <f t="shared" si="24"/>
        <v>2.376463118927151</v>
      </c>
      <c r="AC17" s="34">
        <f t="shared" si="25"/>
        <v>2.495354412746412</v>
      </c>
      <c r="AD17" s="34">
        <f t="shared" si="26"/>
        <v>2.6176267789709859</v>
      </c>
      <c r="AE17" s="34">
        <f t="shared" si="26"/>
        <v>2.7458904911405639</v>
      </c>
      <c r="AF17" s="34">
        <f t="shared" si="26"/>
        <v>2.8804391252064514</v>
      </c>
      <c r="AG17" s="34">
        <f t="shared" si="26"/>
        <v>3.0215806423415672</v>
      </c>
      <c r="AH17" s="34">
        <f t="shared" si="26"/>
        <v>3.1696380938163036</v>
      </c>
      <c r="AI17" s="34">
        <f t="shared" si="26"/>
        <v>3.3249503604133022</v>
      </c>
      <c r="AJ17" s="34">
        <f t="shared" si="26"/>
        <v>3.4878729280735539</v>
      </c>
      <c r="AK17" s="34">
        <f t="shared" si="26"/>
        <v>3.6587787015491577</v>
      </c>
      <c r="AL17" s="34">
        <f t="shared" si="26"/>
        <v>3.8380588579250663</v>
      </c>
      <c r="AM17" s="34">
        <f t="shared" si="26"/>
        <v>4.026123741963394</v>
      </c>
      <c r="AN17" s="34">
        <f t="shared" si="26"/>
        <v>4.2234038053195997</v>
      </c>
      <c r="AO17" s="34">
        <f t="shared" si="26"/>
        <v>4.4303505917802601</v>
      </c>
      <c r="AP17" s="34">
        <f t="shared" si="26"/>
        <v>4.6474377707774925</v>
      </c>
      <c r="AQ17" s="34">
        <f t="shared" si="26"/>
        <v>4.8751622215455894</v>
      </c>
      <c r="AR17" s="34">
        <f t="shared" si="26"/>
        <v>5.1140451704013232</v>
      </c>
      <c r="AS17" s="34">
        <f t="shared" si="26"/>
        <v>5.3646333837509879</v>
      </c>
      <c r="AT17" s="34">
        <f t="shared" si="27"/>
        <v>5.627500419554786</v>
      </c>
      <c r="AU17" s="34">
        <f t="shared" si="27"/>
        <v>5.90324794011297</v>
      </c>
      <c r="AV17" s="34">
        <f t="shared" si="27"/>
        <v>6.1925070891785055</v>
      </c>
      <c r="AW17" s="34">
        <f t="shared" si="27"/>
        <v>6.4959399365482522</v>
      </c>
      <c r="AX17" s="34">
        <f t="shared" si="27"/>
        <v>6.8142409934391157</v>
      </c>
      <c r="AY17" s="34">
        <f t="shared" si="27"/>
        <v>7.1481388021176322</v>
      </c>
      <c r="AZ17" s="34">
        <f t="shared" si="27"/>
        <v>7.4983976034213953</v>
      </c>
      <c r="BA17" s="34">
        <f t="shared" si="27"/>
        <v>7.8658190859890436</v>
      </c>
      <c r="BB17" s="34">
        <f t="shared" si="27"/>
        <v>8.2512442212025068</v>
      </c>
      <c r="BC17" s="34">
        <f t="shared" si="27"/>
        <v>8.6555551880414292</v>
      </c>
      <c r="BD17" s="34">
        <f t="shared" si="27"/>
        <v>9.0796773922554586</v>
      </c>
      <c r="BE17" s="34">
        <f t="shared" si="27"/>
        <v>9.5245815844759747</v>
      </c>
      <c r="BF17" s="34">
        <f t="shared" si="27"/>
        <v>9.9912860821152965</v>
      </c>
      <c r="BG17" s="34">
        <f t="shared" si="27"/>
        <v>10.480859100138945</v>
      </c>
      <c r="BH17" s="34">
        <f t="shared" si="27"/>
        <v>10.994421196045753</v>
      </c>
      <c r="BI17" s="34">
        <f t="shared" si="27"/>
        <v>11.533147834651993</v>
      </c>
      <c r="BJ17" s="34">
        <f t="shared" si="28"/>
        <v>12.09827207854994</v>
      </c>
      <c r="BK17" s="34">
        <f t="shared" si="28"/>
        <v>12.691087410398886</v>
      </c>
      <c r="BL17" s="34">
        <f t="shared" si="28"/>
        <v>13.31295069350843</v>
      </c>
      <c r="BM17" s="34">
        <f t="shared" si="28"/>
        <v>13.965285277490342</v>
      </c>
      <c r="BN17" s="34">
        <f t="shared" si="28"/>
        <v>14.649584256087367</v>
      </c>
      <c r="BO17" s="34">
        <f t="shared" si="28"/>
        <v>15.367413884635647</v>
      </c>
      <c r="BP17" s="34">
        <f t="shared" si="28"/>
        <v>16.120417164982793</v>
      </c>
      <c r="BQ17" s="34">
        <f t="shared" si="28"/>
        <v>16.91031760606695</v>
      </c>
      <c r="BR17" s="34">
        <f t="shared" si="28"/>
        <v>17.738923168764231</v>
      </c>
      <c r="BS17" s="34">
        <f t="shared" si="28"/>
        <v>18.608130404033677</v>
      </c>
      <c r="BT17" s="34">
        <f t="shared" si="28"/>
        <v>19.519928793831326</v>
      </c>
      <c r="BU17" s="34">
        <f t="shared" si="28"/>
        <v>20.47640530472906</v>
      </c>
      <c r="BV17" s="34">
        <f t="shared" si="28"/>
        <v>21.479749164660781</v>
      </c>
      <c r="BW17" s="34">
        <f t="shared" si="28"/>
        <v>22.532256873729157</v>
      </c>
      <c r="BX17" s="34">
        <f t="shared" si="28"/>
        <v>23.636337460541885</v>
      </c>
      <c r="BY17" s="34">
        <f t="shared" si="28"/>
        <v>24.794517996108436</v>
      </c>
      <c r="BZ17" s="34">
        <f t="shared" si="29"/>
        <v>26.009449377917747</v>
      </c>
      <c r="CA17" s="34">
        <f t="shared" si="29"/>
        <v>27.283912397435714</v>
      </c>
      <c r="CB17" s="34">
        <f t="shared" si="29"/>
        <v>28.62082410491006</v>
      </c>
      <c r="CC17" s="34">
        <f t="shared" si="29"/>
        <v>30.02324448605065</v>
      </c>
      <c r="CD17" s="34">
        <f t="shared" si="29"/>
        <v>31.494383465867131</v>
      </c>
      <c r="CE17" s="34">
        <f t="shared" si="29"/>
        <v>33.037608255694614</v>
      </c>
      <c r="CF17" s="34">
        <f t="shared" si="29"/>
        <v>34.656451060223645</v>
      </c>
      <c r="CG17" s="34">
        <f t="shared" si="29"/>
        <v>36.354617162174598</v>
      </c>
      <c r="CH17" s="34">
        <f t="shared" si="29"/>
        <v>38.135993403121148</v>
      </c>
      <c r="CI17" s="34">
        <f t="shared" si="29"/>
        <v>40.004657079874079</v>
      </c>
      <c r="CJ17" s="34">
        <f t="shared" si="29"/>
        <v>41.964885276787903</v>
      </c>
      <c r="CK17" s="34">
        <f t="shared" si="29"/>
        <v>44.02116465535051</v>
      </c>
      <c r="CL17" s="34">
        <f t="shared" si="29"/>
        <v>46.178201723462685</v>
      </c>
      <c r="CM17" s="34">
        <f t="shared" si="29"/>
        <v>48.440933607912356</v>
      </c>
      <c r="CN17" s="34">
        <f t="shared" si="29"/>
        <v>50.814539354700059</v>
      </c>
      <c r="CO17" s="34">
        <f t="shared" si="29"/>
        <v>53.30445178308036</v>
      </c>
      <c r="CP17" s="34">
        <f t="shared" si="30"/>
        <v>55.916369920451295</v>
      </c>
      <c r="CQ17" s="34">
        <f t="shared" si="30"/>
        <v>58.656272046553404</v>
      </c>
      <c r="CR17" s="34">
        <f t="shared" si="30"/>
        <v>61.530429376834519</v>
      </c>
      <c r="CS17" s="34">
        <f t="shared" si="30"/>
        <v>64.545420416299407</v>
      </c>
      <c r="CT17" s="34">
        <f t="shared" si="30"/>
        <v>67.70814601669808</v>
      </c>
      <c r="CU17" s="34">
        <f t="shared" si="30"/>
        <v>71.025845171516281</v>
      </c>
      <c r="CV17" s="34">
        <f t="shared" si="30"/>
        <v>74.506111584920575</v>
      </c>
      <c r="CW17" s="34">
        <f t="shared" si="30"/>
        <v>78.156911052581677</v>
      </c>
      <c r="CX17" s="34">
        <f t="shared" si="30"/>
        <v>81.986599694158173</v>
      </c>
      <c r="CY17" s="34">
        <f t="shared" si="30"/>
        <v>86.003943079171918</v>
      </c>
      <c r="CZ17" s="34">
        <f t="shared" si="30"/>
        <v>90.218136290051334</v>
      </c>
      <c r="DA17" s="34">
        <f t="shared" si="30"/>
        <v>94.638824968263847</v>
      </c>
      <c r="DB17" s="34">
        <f t="shared" si="30"/>
        <v>99.276127391708769</v>
      </c>
      <c r="DC17" s="34">
        <f t="shared" si="30"/>
        <v>104.14065763390249</v>
      </c>
      <c r="DD17" s="34">
        <f t="shared" si="30"/>
        <v>109.24354985796371</v>
      </c>
      <c r="DE17" s="34">
        <f t="shared" si="30"/>
        <v>114.59648380100393</v>
      </c>
      <c r="DF17" s="34">
        <f t="shared" si="31"/>
        <v>120.21171150725311</v>
      </c>
      <c r="DG17" s="34">
        <f t="shared" si="31"/>
        <v>126.1020853711085</v>
      </c>
      <c r="DH17" s="34">
        <f t="shared" si="31"/>
        <v>132.28108755429281</v>
      </c>
      <c r="DI17" s="34">
        <f t="shared" si="31"/>
        <v>138.76286084445314</v>
      </c>
      <c r="DJ17" s="34">
        <f t="shared" si="31"/>
        <v>145.56224102583133</v>
      </c>
      <c r="DK17" s="34">
        <f t="shared" si="31"/>
        <v>152.69479083609704</v>
      </c>
      <c r="DL17" s="34">
        <f t="shared" si="31"/>
        <v>160.1768355870658</v>
      </c>
      <c r="DM17" s="34">
        <f t="shared" si="31"/>
        <v>168.02550053083201</v>
      </c>
      <c r="DN17" s="34">
        <f t="shared" si="31"/>
        <v>176.25875005684276</v>
      </c>
      <c r="DO17" s="34">
        <f t="shared" si="31"/>
        <v>184.89542880962804</v>
      </c>
      <c r="DP17" s="34">
        <f t="shared" si="31"/>
        <v>193.95530482129982</v>
      </c>
      <c r="DQ17" s="34">
        <f t="shared" si="31"/>
        <v>203.45911475754349</v>
      </c>
      <c r="DR17" s="34">
        <f t="shared" si="31"/>
        <v>213.42861138066311</v>
      </c>
      <c r="DS17" s="34">
        <f t="shared" si="31"/>
        <v>223.88661333831558</v>
      </c>
      <c r="DT17" s="34">
        <f t="shared" si="31"/>
        <v>234.85705739189302</v>
      </c>
      <c r="DU17" s="34">
        <f t="shared" si="31"/>
        <v>246.36505320409577</v>
      </c>
      <c r="DV17" s="34">
        <f t="shared" si="32"/>
        <v>258.43694081109646</v>
      </c>
      <c r="DW17" s="34">
        <f t="shared" si="32"/>
        <v>271.10035091084018</v>
      </c>
      <c r="DX17" s="34">
        <f t="shared" si="32"/>
        <v>284.38426810547134</v>
      </c>
      <c r="DY17" s="34">
        <f t="shared" si="32"/>
        <v>298.31909724263943</v>
      </c>
      <c r="DZ17" s="34">
        <f t="shared" si="32"/>
        <v>312.93673300752874</v>
      </c>
      <c r="EA17" s="34">
        <f t="shared" si="32"/>
        <v>328.27063292489765</v>
      </c>
      <c r="EB17" s="34">
        <f t="shared" si="32"/>
        <v>344.3558939382176</v>
      </c>
      <c r="EC17" s="34">
        <f t="shared" si="32"/>
        <v>361.22933274119026</v>
      </c>
      <c r="ED17" s="34">
        <f t="shared" si="32"/>
        <v>378.92957004550857</v>
      </c>
      <c r="EE17" s="34">
        <f t="shared" si="32"/>
        <v>397.49711897773847</v>
      </c>
      <c r="EF17" s="34">
        <f t="shared" si="32"/>
        <v>416.97447780764765</v>
      </c>
      <c r="EG17" s="34">
        <f t="shared" si="32"/>
        <v>437.40622722022238</v>
      </c>
      <c r="EH17" s="34">
        <f t="shared" si="32"/>
        <v>458.83913235401326</v>
      </c>
      <c r="EI17" s="34">
        <f t="shared" si="32"/>
        <v>481.32224983935987</v>
      </c>
      <c r="EJ17" s="34">
        <f t="shared" si="32"/>
        <v>504.90704008148845</v>
      </c>
      <c r="EK17" s="34">
        <f t="shared" si="32"/>
        <v>529.64748504548129</v>
      </c>
      <c r="EL17" s="34">
        <f t="shared" si="33"/>
        <v>555.60021181270986</v>
      </c>
      <c r="EM17" s="34">
        <f t="shared" si="33"/>
        <v>582.82462219153263</v>
      </c>
      <c r="EN17" s="34">
        <f t="shared" si="33"/>
        <v>611.38302867891764</v>
      </c>
      <c r="EO17" s="34">
        <f t="shared" si="33"/>
        <v>641.3407970841846</v>
      </c>
      <c r="EP17" s="34">
        <f t="shared" si="33"/>
        <v>672.76649614130963</v>
      </c>
      <c r="EQ17" s="34">
        <f t="shared" si="33"/>
        <v>705.7320544522338</v>
      </c>
      <c r="ER17" s="34">
        <f t="shared" si="33"/>
        <v>740.31292512039317</v>
      </c>
      <c r="ES17" s="34">
        <f t="shared" si="33"/>
        <v>776.5882584512924</v>
      </c>
      <c r="ET17" s="34">
        <f t="shared" si="33"/>
        <v>814.64108311540565</v>
      </c>
      <c r="EU17" s="34">
        <f t="shared" si="33"/>
        <v>854.55849618806042</v>
      </c>
      <c r="EV17" s="34">
        <f t="shared" si="33"/>
        <v>896.4318625012753</v>
      </c>
      <c r="EW17" s="34">
        <f t="shared" si="33"/>
        <v>940.35702376383779</v>
      </c>
      <c r="EX17" s="34">
        <f t="shared" si="33"/>
        <v>986.43451792826579</v>
      </c>
      <c r="EY17" s="34">
        <f t="shared" si="33"/>
        <v>1034.7698093067509</v>
      </c>
      <c r="EZ17" s="34">
        <f t="shared" si="33"/>
        <v>1085.4735299627816</v>
      </c>
      <c r="FA17" s="34">
        <f t="shared" si="33"/>
        <v>1138.6617329309579</v>
      </c>
      <c r="FB17" s="34">
        <f t="shared" si="34"/>
        <v>1194.4561578445748</v>
      </c>
      <c r="FC17" s="34">
        <f t="shared" si="34"/>
        <v>1252.984509578959</v>
      </c>
      <c r="FD17" s="34">
        <f t="shared" si="34"/>
        <v>1314.3807505483278</v>
      </c>
      <c r="FE17" s="34">
        <f t="shared" si="34"/>
        <v>1378.7854073251958</v>
      </c>
      <c r="FF17" s="34">
        <f t="shared" si="34"/>
        <v>1446.3458922841303</v>
      </c>
      <c r="FG17" s="34">
        <f t="shared" si="34"/>
        <v>1517.2168410060526</v>
      </c>
      <c r="FH17" s="34">
        <f t="shared" si="34"/>
        <v>1591.5604662153492</v>
      </c>
      <c r="FI17" s="34">
        <f t="shared" si="34"/>
        <v>1669.5469290599012</v>
      </c>
      <c r="FJ17" s="34">
        <f t="shared" si="34"/>
        <v>1751.3547285838363</v>
      </c>
      <c r="FK17" s="34">
        <f t="shared" si="34"/>
        <v>1837.1711102844442</v>
      </c>
      <c r="FL17" s="34">
        <f t="shared" si="34"/>
        <v>1927.1924946883819</v>
      </c>
      <c r="FM17" s="34">
        <f t="shared" si="34"/>
        <v>2021.6249269281125</v>
      </c>
      <c r="FN17" s="34">
        <f t="shared" si="34"/>
        <v>2120.68454834759</v>
      </c>
      <c r="FO17" s="34">
        <f t="shared" si="34"/>
        <v>2224.5980912166219</v>
      </c>
      <c r="FP17" s="34">
        <f t="shared" si="34"/>
        <v>2333.6033976862363</v>
      </c>
      <c r="FQ17" s="34">
        <f t="shared" si="34"/>
        <v>2447.9499641728617</v>
      </c>
      <c r="FR17" s="34">
        <f t="shared" si="35"/>
        <v>2567.8995124173316</v>
      </c>
      <c r="FS17" s="34">
        <f t="shared" si="35"/>
        <v>2693.7265885257807</v>
      </c>
      <c r="FT17" s="34">
        <f t="shared" si="35"/>
        <v>2825.7191913635438</v>
      </c>
      <c r="FU17" s="34">
        <f t="shared" si="35"/>
        <v>2964.1794317403574</v>
      </c>
      <c r="FV17" s="34">
        <f t="shared" si="35"/>
        <v>3109.4242238956349</v>
      </c>
      <c r="FW17" s="34">
        <f t="shared" si="35"/>
        <v>3261.7860108665209</v>
      </c>
      <c r="FX17" s="34">
        <f t="shared" si="35"/>
        <v>3421.6135253989801</v>
      </c>
      <c r="FY17" s="34">
        <f t="shared" si="35"/>
        <v>3589.2725881435299</v>
      </c>
      <c r="FZ17" s="34">
        <f t="shared" si="35"/>
        <v>3765.1469449625624</v>
      </c>
      <c r="GA17" s="34">
        <f t="shared" si="35"/>
        <v>3949.6391452657276</v>
      </c>
      <c r="GB17" s="34">
        <f t="shared" si="35"/>
        <v>4143.1714633837482</v>
      </c>
      <c r="GC17" s="34">
        <f t="shared" si="35"/>
        <v>4346.1868650895512</v>
      </c>
      <c r="GD17" s="34">
        <f t="shared" si="35"/>
        <v>4559.1500214789394</v>
      </c>
      <c r="GE17" s="34">
        <f t="shared" si="35"/>
        <v>4782.548372531407</v>
      </c>
      <c r="GF17" s="34">
        <f t="shared" si="35"/>
        <v>5016.8932427854461</v>
      </c>
      <c r="GG17" s="34">
        <f t="shared" si="35"/>
        <v>5262.7210116819324</v>
      </c>
      <c r="GH17" s="34">
        <f t="shared" si="36"/>
        <v>5520.5943412543465</v>
      </c>
      <c r="GI17" s="34">
        <f t="shared" si="36"/>
        <v>5791.1034639758091</v>
      </c>
      <c r="GJ17" s="34">
        <f t="shared" si="36"/>
        <v>6074.8675337106233</v>
      </c>
      <c r="GK17" s="34">
        <f t="shared" si="36"/>
        <v>6372.5360428624435</v>
      </c>
      <c r="GL17" s="34">
        <f t="shared" si="36"/>
        <v>6684.7903089627025</v>
      </c>
      <c r="GM17" s="34">
        <f t="shared" si="36"/>
        <v>7012.3450341018743</v>
      </c>
      <c r="GN17" s="34">
        <f t="shared" si="36"/>
        <v>7355.9499407728654</v>
      </c>
      <c r="GO17" s="34">
        <f t="shared" si="36"/>
        <v>7716.3914878707355</v>
      </c>
      <c r="GP17" s="34">
        <f t="shared" si="36"/>
        <v>8094.4946707764011</v>
      </c>
      <c r="GQ17" s="34">
        <f t="shared" si="36"/>
        <v>8491.1249096444444</v>
      </c>
      <c r="GR17" s="34">
        <f t="shared" si="36"/>
        <v>8907.1900302170216</v>
      </c>
      <c r="GS17" s="34">
        <f t="shared" si="36"/>
        <v>9343.6423416976559</v>
      </c>
      <c r="GT17" s="34">
        <f t="shared" si="36"/>
        <v>9801.4808164408405</v>
      </c>
      <c r="GU17" s="34">
        <f t="shared" si="36"/>
        <v>10281.753376446441</v>
      </c>
      <c r="GV17" s="34">
        <f t="shared" si="36"/>
        <v>10785.559291892316</v>
      </c>
      <c r="GW17" s="34">
        <f t="shared" si="36"/>
        <v>11314.051697195038</v>
      </c>
      <c r="GX17" s="34">
        <f t="shared" si="37"/>
        <v>11868.440230357595</v>
      </c>
      <c r="GY17" s="34">
        <f t="shared" si="37"/>
        <v>12449.993801645116</v>
      </c>
      <c r="GZ17" s="34">
        <f t="shared" si="37"/>
        <v>13060.043497925726</v>
      </c>
      <c r="HA17" s="34">
        <f t="shared" si="37"/>
        <v>13699.985629324086</v>
      </c>
      <c r="HB17" s="34">
        <f t="shared" si="37"/>
        <v>14371.284925160966</v>
      </c>
      <c r="HC17" s="34">
        <f t="shared" si="37"/>
        <v>15075.477886493853</v>
      </c>
      <c r="HD17" s="34">
        <f t="shared" si="37"/>
        <v>15814.17630293205</v>
      </c>
      <c r="HE17" s="34">
        <f t="shared" si="37"/>
        <v>16589.070941775721</v>
      </c>
      <c r="HF17" s="34">
        <f t="shared" si="37"/>
        <v>17401.93541792273</v>
      </c>
      <c r="HG17" s="34">
        <f t="shared" si="37"/>
        <v>18254.630253400945</v>
      </c>
      <c r="HH17" s="34">
        <f t="shared" si="37"/>
        <v>19149.10713581759</v>
      </c>
      <c r="HI17" s="34">
        <f t="shared" si="37"/>
        <v>20087.41338547265</v>
      </c>
      <c r="HJ17" s="34">
        <f t="shared" si="37"/>
        <v>21071.69664136081</v>
      </c>
      <c r="HK17" s="34">
        <f t="shared" si="37"/>
        <v>22104.209776787487</v>
      </c>
    </row>
    <row r="18" spans="1:219" ht="16.5" customHeight="1">
      <c r="A18" s="27">
        <f t="shared" si="8"/>
        <v>7</v>
      </c>
      <c r="B18" s="29" t="str">
        <f>'MPG-20'!B18</f>
        <v>Cleco Corp.</v>
      </c>
      <c r="C18" s="29"/>
      <c r="D18" s="25">
        <f>'MPG-20'!D18</f>
        <v>38.643333333333331</v>
      </c>
      <c r="E18" s="25">
        <f>'MPG-20'!E18</f>
        <v>1.25</v>
      </c>
      <c r="F18" s="45">
        <f>'MPG-20'!H18</f>
        <v>0.06</v>
      </c>
      <c r="G18" s="45">
        <f>'MPG-20'!I18</f>
        <v>0.03</v>
      </c>
      <c r="H18" s="45" t="str">
        <f>'MPG-20'!J18</f>
        <v>NA</v>
      </c>
      <c r="I18" s="45">
        <f>'MPG-20'!K18</f>
        <v>4.1937879767106098E-2</v>
      </c>
      <c r="J18" s="26">
        <f t="shared" si="9"/>
        <v>4.3979293255702025E-2</v>
      </c>
      <c r="K18" s="30">
        <f t="shared" si="10"/>
        <v>4.4816077713085017E-2</v>
      </c>
      <c r="L18" s="30">
        <f t="shared" si="11"/>
        <v>4.5652862170468017E-2</v>
      </c>
      <c r="M18" s="30">
        <f t="shared" si="12"/>
        <v>4.6489646627851017E-2</v>
      </c>
      <c r="N18" s="30">
        <f t="shared" si="13"/>
        <v>4.7326431085234016E-2</v>
      </c>
      <c r="O18" s="30">
        <f t="shared" si="14"/>
        <v>4.8163215542617016E-2</v>
      </c>
      <c r="P18" s="31">
        <v>4.9000000000000002E-2</v>
      </c>
      <c r="Q18" s="32">
        <f t="shared" si="15"/>
        <v>8.1780328583047665E-2</v>
      </c>
      <c r="S18" s="33">
        <f t="shared" si="16"/>
        <v>-38.643333333333331</v>
      </c>
      <c r="T18" s="34">
        <f t="shared" si="0"/>
        <v>1.3049741165696274</v>
      </c>
      <c r="U18" s="34">
        <f t="shared" si="17"/>
        <v>1.3623659559333436</v>
      </c>
      <c r="V18" s="34">
        <f t="shared" si="18"/>
        <v>1.4222818478309209</v>
      </c>
      <c r="W18" s="34">
        <f t="shared" si="19"/>
        <v>1.4848327983089387</v>
      </c>
      <c r="X18" s="34">
        <f t="shared" si="20"/>
        <v>1.5501346953814521</v>
      </c>
      <c r="Y18" s="34">
        <f t="shared" si="21"/>
        <v>1.6196056523554168</v>
      </c>
      <c r="Z18" s="34">
        <f t="shared" si="22"/>
        <v>1.6935452859729094</v>
      </c>
      <c r="AA18" s="34">
        <f t="shared" si="23"/>
        <v>1.7722776078660529</v>
      </c>
      <c r="AB18" s="34">
        <f t="shared" si="24"/>
        <v>1.856153181938629</v>
      </c>
      <c r="AC18" s="34">
        <f t="shared" si="25"/>
        <v>1.9455514877204536</v>
      </c>
      <c r="AD18" s="34">
        <f t="shared" si="26"/>
        <v>2.0408835106187557</v>
      </c>
      <c r="AE18" s="34">
        <f t="shared" si="26"/>
        <v>2.1408868026390748</v>
      </c>
      <c r="AF18" s="34">
        <f t="shared" si="26"/>
        <v>2.2457902559683895</v>
      </c>
      <c r="AG18" s="34">
        <f t="shared" si="26"/>
        <v>2.3558339785108404</v>
      </c>
      <c r="AH18" s="34">
        <f t="shared" si="26"/>
        <v>2.4712698434578715</v>
      </c>
      <c r="AI18" s="34">
        <f t="shared" si="26"/>
        <v>2.5923620657873072</v>
      </c>
      <c r="AJ18" s="34">
        <f t="shared" si="26"/>
        <v>2.719387807010885</v>
      </c>
      <c r="AK18" s="34">
        <f t="shared" si="26"/>
        <v>2.8526378095544183</v>
      </c>
      <c r="AL18" s="34">
        <f t="shared" si="26"/>
        <v>2.9924170622225845</v>
      </c>
      <c r="AM18" s="34">
        <f t="shared" si="26"/>
        <v>3.139045498271491</v>
      </c>
      <c r="AN18" s="34">
        <f t="shared" si="26"/>
        <v>3.2928587276867938</v>
      </c>
      <c r="AO18" s="34">
        <f t="shared" si="26"/>
        <v>3.4542088053434465</v>
      </c>
      <c r="AP18" s="34">
        <f t="shared" si="26"/>
        <v>3.6234650368052752</v>
      </c>
      <c r="AQ18" s="34">
        <f t="shared" si="26"/>
        <v>3.8010148236087336</v>
      </c>
      <c r="AR18" s="34">
        <f t="shared" si="26"/>
        <v>3.9872645499655612</v>
      </c>
      <c r="AS18" s="34">
        <f t="shared" si="26"/>
        <v>4.1826405129138733</v>
      </c>
      <c r="AT18" s="34">
        <f t="shared" si="27"/>
        <v>4.3875898980466532</v>
      </c>
      <c r="AU18" s="34">
        <f t="shared" si="27"/>
        <v>4.6025818030509393</v>
      </c>
      <c r="AV18" s="34">
        <f t="shared" si="27"/>
        <v>4.8281083114004346</v>
      </c>
      <c r="AW18" s="34">
        <f t="shared" si="27"/>
        <v>5.0646856186590554</v>
      </c>
      <c r="AX18" s="34">
        <f t="shared" si="27"/>
        <v>5.3128552139733491</v>
      </c>
      <c r="AY18" s="34">
        <f t="shared" si="27"/>
        <v>5.5731851194580431</v>
      </c>
      <c r="AZ18" s="34">
        <f t="shared" si="27"/>
        <v>5.8462711903114872</v>
      </c>
      <c r="BA18" s="34">
        <f t="shared" si="27"/>
        <v>6.1327384786367496</v>
      </c>
      <c r="BB18" s="34">
        <f t="shared" si="27"/>
        <v>6.43324266408995</v>
      </c>
      <c r="BC18" s="34">
        <f t="shared" si="27"/>
        <v>6.7484715546303571</v>
      </c>
      <c r="BD18" s="34">
        <f t="shared" si="27"/>
        <v>7.0791466608072442</v>
      </c>
      <c r="BE18" s="34">
        <f t="shared" si="27"/>
        <v>7.4260248471867989</v>
      </c>
      <c r="BF18" s="34">
        <f t="shared" si="27"/>
        <v>7.7899000646989514</v>
      </c>
      <c r="BG18" s="34">
        <f t="shared" si="27"/>
        <v>8.171605167869199</v>
      </c>
      <c r="BH18" s="34">
        <f t="shared" si="27"/>
        <v>8.5720138210947887</v>
      </c>
      <c r="BI18" s="34">
        <f t="shared" si="27"/>
        <v>8.9920424983284324</v>
      </c>
      <c r="BJ18" s="34">
        <f t="shared" si="28"/>
        <v>9.4326525807465256</v>
      </c>
      <c r="BK18" s="34">
        <f t="shared" si="28"/>
        <v>9.8948525572031052</v>
      </c>
      <c r="BL18" s="34">
        <f t="shared" si="28"/>
        <v>10.379700332506056</v>
      </c>
      <c r="BM18" s="34">
        <f t="shared" si="28"/>
        <v>10.888305648798852</v>
      </c>
      <c r="BN18" s="34">
        <f t="shared" si="28"/>
        <v>11.421832625589994</v>
      </c>
      <c r="BO18" s="34">
        <f t="shared" si="28"/>
        <v>11.981502424243903</v>
      </c>
      <c r="BP18" s="34">
        <f t="shared" si="28"/>
        <v>12.568596043031853</v>
      </c>
      <c r="BQ18" s="34">
        <f t="shared" si="28"/>
        <v>13.184457249140413</v>
      </c>
      <c r="BR18" s="34">
        <f t="shared" si="28"/>
        <v>13.830495654348292</v>
      </c>
      <c r="BS18" s="34">
        <f t="shared" si="28"/>
        <v>14.508189941411358</v>
      </c>
      <c r="BT18" s="34">
        <f t="shared" si="28"/>
        <v>15.219091248540513</v>
      </c>
      <c r="BU18" s="34">
        <f t="shared" si="28"/>
        <v>15.964826719718998</v>
      </c>
      <c r="BV18" s="34">
        <f t="shared" si="28"/>
        <v>16.747103228985228</v>
      </c>
      <c r="BW18" s="34">
        <f t="shared" si="28"/>
        <v>17.567711287205505</v>
      </c>
      <c r="BX18" s="34">
        <f t="shared" si="28"/>
        <v>18.428529140278574</v>
      </c>
      <c r="BY18" s="34">
        <f t="shared" si="28"/>
        <v>19.331527068152223</v>
      </c>
      <c r="BZ18" s="34">
        <f t="shared" si="29"/>
        <v>20.27877189449168</v>
      </c>
      <c r="CA18" s="34">
        <f t="shared" si="29"/>
        <v>21.272431717321769</v>
      </c>
      <c r="CB18" s="34">
        <f t="shared" si="29"/>
        <v>22.314780871470536</v>
      </c>
      <c r="CC18" s="34">
        <f t="shared" si="29"/>
        <v>23.40820513417259</v>
      </c>
      <c r="CD18" s="34">
        <f t="shared" si="29"/>
        <v>24.555207185747044</v>
      </c>
      <c r="CE18" s="34">
        <f t="shared" si="29"/>
        <v>25.758412337848647</v>
      </c>
      <c r="CF18" s="34">
        <f t="shared" si="29"/>
        <v>27.020574542403228</v>
      </c>
      <c r="CG18" s="34">
        <f t="shared" si="29"/>
        <v>28.344582694980986</v>
      </c>
      <c r="CH18" s="34">
        <f t="shared" si="29"/>
        <v>29.733467247035051</v>
      </c>
      <c r="CI18" s="34">
        <f t="shared" si="29"/>
        <v>31.190407142139765</v>
      </c>
      <c r="CJ18" s="34">
        <f t="shared" si="29"/>
        <v>32.718737092104611</v>
      </c>
      <c r="CK18" s="34">
        <f t="shared" si="29"/>
        <v>34.321955209617734</v>
      </c>
      <c r="CL18" s="34">
        <f t="shared" si="29"/>
        <v>36.003731014888999</v>
      </c>
      <c r="CM18" s="34">
        <f t="shared" si="29"/>
        <v>37.767913834618554</v>
      </c>
      <c r="CN18" s="34">
        <f t="shared" si="29"/>
        <v>39.618541612514861</v>
      </c>
      <c r="CO18" s="34">
        <f t="shared" si="29"/>
        <v>41.559850151528089</v>
      </c>
      <c r="CP18" s="34">
        <f t="shared" si="30"/>
        <v>43.596282808952964</v>
      </c>
      <c r="CQ18" s="34">
        <f t="shared" si="30"/>
        <v>45.732500666591655</v>
      </c>
      <c r="CR18" s="34">
        <f t="shared" si="30"/>
        <v>47.973393199254645</v>
      </c>
      <c r="CS18" s="34">
        <f t="shared" si="30"/>
        <v>50.324089466018116</v>
      </c>
      <c r="CT18" s="34">
        <f t="shared" si="30"/>
        <v>52.789969849853001</v>
      </c>
      <c r="CU18" s="34">
        <f t="shared" si="30"/>
        <v>55.376678372495796</v>
      </c>
      <c r="CV18" s="34">
        <f t="shared" si="30"/>
        <v>58.090135612748085</v>
      </c>
      <c r="CW18" s="34">
        <f t="shared" si="30"/>
        <v>60.936552257772739</v>
      </c>
      <c r="CX18" s="34">
        <f t="shared" si="30"/>
        <v>63.922443318403602</v>
      </c>
      <c r="CY18" s="34">
        <f t="shared" si="30"/>
        <v>67.054643041005377</v>
      </c>
      <c r="CZ18" s="34">
        <f t="shared" si="30"/>
        <v>70.340320550014638</v>
      </c>
      <c r="DA18" s="34">
        <f t="shared" si="30"/>
        <v>73.786996256965352</v>
      </c>
      <c r="DB18" s="34">
        <f t="shared" si="30"/>
        <v>77.402559073556645</v>
      </c>
      <c r="DC18" s="34">
        <f t="shared" si="30"/>
        <v>81.195284468160921</v>
      </c>
      <c r="DD18" s="34">
        <f t="shared" si="30"/>
        <v>85.173853407100793</v>
      </c>
      <c r="DE18" s="34">
        <f t="shared" si="30"/>
        <v>89.347372224048726</v>
      </c>
      <c r="DF18" s="34">
        <f t="shared" si="31"/>
        <v>93.725393463027103</v>
      </c>
      <c r="DG18" s="34">
        <f t="shared" si="31"/>
        <v>98.317937742715429</v>
      </c>
      <c r="DH18" s="34">
        <f t="shared" si="31"/>
        <v>103.13551669210848</v>
      </c>
      <c r="DI18" s="34">
        <f t="shared" si="31"/>
        <v>108.18915701002179</v>
      </c>
      <c r="DJ18" s="34">
        <f t="shared" si="31"/>
        <v>113.49042570351284</v>
      </c>
      <c r="DK18" s="34">
        <f t="shared" si="31"/>
        <v>119.05145656298497</v>
      </c>
      <c r="DL18" s="34">
        <f t="shared" si="31"/>
        <v>124.88497793457122</v>
      </c>
      <c r="DM18" s="34">
        <f t="shared" si="31"/>
        <v>131.00434185336522</v>
      </c>
      <c r="DN18" s="34">
        <f t="shared" si="31"/>
        <v>137.42355460418011</v>
      </c>
      <c r="DO18" s="34">
        <f t="shared" si="31"/>
        <v>144.15730877978493</v>
      </c>
      <c r="DP18" s="34">
        <f t="shared" si="31"/>
        <v>151.22101690999438</v>
      </c>
      <c r="DQ18" s="34">
        <f t="shared" si="31"/>
        <v>158.6308467385841</v>
      </c>
      <c r="DR18" s="34">
        <f t="shared" si="31"/>
        <v>166.40375822877471</v>
      </c>
      <c r="DS18" s="34">
        <f t="shared" si="31"/>
        <v>174.55754238198466</v>
      </c>
      <c r="DT18" s="34">
        <f t="shared" si="31"/>
        <v>183.11086195870189</v>
      </c>
      <c r="DU18" s="34">
        <f t="shared" si="31"/>
        <v>192.08329419467827</v>
      </c>
      <c r="DV18" s="34">
        <f t="shared" si="32"/>
        <v>201.49537561021751</v>
      </c>
      <c r="DW18" s="34">
        <f t="shared" si="32"/>
        <v>211.36864901511817</v>
      </c>
      <c r="DX18" s="34">
        <f t="shared" si="32"/>
        <v>221.72571281685893</v>
      </c>
      <c r="DY18" s="34">
        <f t="shared" si="32"/>
        <v>232.590272744885</v>
      </c>
      <c r="DZ18" s="34">
        <f t="shared" si="32"/>
        <v>243.98719610938434</v>
      </c>
      <c r="EA18" s="34">
        <f t="shared" si="32"/>
        <v>255.94256871874416</v>
      </c>
      <c r="EB18" s="34">
        <f t="shared" si="32"/>
        <v>268.48375458596263</v>
      </c>
      <c r="EC18" s="34">
        <f t="shared" si="32"/>
        <v>281.63945856067477</v>
      </c>
      <c r="ED18" s="34">
        <f t="shared" si="32"/>
        <v>295.43979203014783</v>
      </c>
      <c r="EE18" s="34">
        <f t="shared" si="32"/>
        <v>309.91634183962503</v>
      </c>
      <c r="EF18" s="34">
        <f t="shared" si="32"/>
        <v>325.10224258976666</v>
      </c>
      <c r="EG18" s="34">
        <f t="shared" si="32"/>
        <v>341.03225247666518</v>
      </c>
      <c r="EH18" s="34">
        <f t="shared" si="32"/>
        <v>357.74283284802175</v>
      </c>
      <c r="EI18" s="34">
        <f t="shared" si="32"/>
        <v>375.27223165757476</v>
      </c>
      <c r="EJ18" s="34">
        <f t="shared" si="32"/>
        <v>393.6605710087959</v>
      </c>
      <c r="EK18" s="34">
        <f t="shared" si="32"/>
        <v>412.94993898822685</v>
      </c>
      <c r="EL18" s="34">
        <f t="shared" si="33"/>
        <v>433.18448599864996</v>
      </c>
      <c r="EM18" s="34">
        <f t="shared" si="33"/>
        <v>454.41052581258378</v>
      </c>
      <c r="EN18" s="34">
        <f t="shared" si="33"/>
        <v>476.67664157740035</v>
      </c>
      <c r="EO18" s="34">
        <f t="shared" si="33"/>
        <v>500.03379701469294</v>
      </c>
      <c r="EP18" s="34">
        <f t="shared" si="33"/>
        <v>524.53545306841283</v>
      </c>
      <c r="EQ18" s="34">
        <f t="shared" si="33"/>
        <v>550.23769026876505</v>
      </c>
      <c r="ER18" s="34">
        <f t="shared" si="33"/>
        <v>577.19933709193447</v>
      </c>
      <c r="ES18" s="34">
        <f t="shared" si="33"/>
        <v>605.48210460943926</v>
      </c>
      <c r="ET18" s="34">
        <f t="shared" si="33"/>
        <v>635.15072773530176</v>
      </c>
      <c r="EU18" s="34">
        <f t="shared" si="33"/>
        <v>666.27311339433152</v>
      </c>
      <c r="EV18" s="34">
        <f t="shared" si="33"/>
        <v>698.92049595065373</v>
      </c>
      <c r="EW18" s="34">
        <f t="shared" si="33"/>
        <v>733.16760025223573</v>
      </c>
      <c r="EX18" s="34">
        <f t="shared" si="33"/>
        <v>769.09281266459527</v>
      </c>
      <c r="EY18" s="34">
        <f t="shared" si="33"/>
        <v>806.77836048516042</v>
      </c>
      <c r="EZ18" s="34">
        <f t="shared" si="33"/>
        <v>846.31050014893322</v>
      </c>
      <c r="FA18" s="34">
        <f t="shared" si="33"/>
        <v>887.77971465623091</v>
      </c>
      <c r="FB18" s="34">
        <f t="shared" si="34"/>
        <v>931.28092067438615</v>
      </c>
      <c r="FC18" s="34">
        <f t="shared" si="34"/>
        <v>976.91368578743106</v>
      </c>
      <c r="FD18" s="34">
        <f t="shared" si="34"/>
        <v>1024.7824563910151</v>
      </c>
      <c r="FE18" s="34">
        <f t="shared" si="34"/>
        <v>1074.9967967541747</v>
      </c>
      <c r="FF18" s="34">
        <f t="shared" si="34"/>
        <v>1127.6716397951293</v>
      </c>
      <c r="FG18" s="34">
        <f t="shared" si="34"/>
        <v>1182.9275501450907</v>
      </c>
      <c r="FH18" s="34">
        <f t="shared" si="34"/>
        <v>1240.8910001022</v>
      </c>
      <c r="FI18" s="34">
        <f t="shared" si="34"/>
        <v>1301.6946591072076</v>
      </c>
      <c r="FJ18" s="34">
        <f t="shared" si="34"/>
        <v>1365.4776974034608</v>
      </c>
      <c r="FK18" s="34">
        <f t="shared" si="34"/>
        <v>1432.3861045762303</v>
      </c>
      <c r="FL18" s="34">
        <f t="shared" si="34"/>
        <v>1502.5730237004655</v>
      </c>
      <c r="FM18" s="34">
        <f t="shared" si="34"/>
        <v>1576.1991018617882</v>
      </c>
      <c r="FN18" s="34">
        <f t="shared" si="34"/>
        <v>1653.4328578530158</v>
      </c>
      <c r="FO18" s="34">
        <f t="shared" si="34"/>
        <v>1734.4510678878135</v>
      </c>
      <c r="FP18" s="34">
        <f t="shared" si="34"/>
        <v>1819.4391702143162</v>
      </c>
      <c r="FQ18" s="34">
        <f t="shared" si="34"/>
        <v>1908.5916895548175</v>
      </c>
      <c r="FR18" s="34">
        <f t="shared" si="35"/>
        <v>2002.1126823430034</v>
      </c>
      <c r="FS18" s="34">
        <f t="shared" si="35"/>
        <v>2100.2162037778103</v>
      </c>
      <c r="FT18" s="34">
        <f t="shared" si="35"/>
        <v>2203.1267977629227</v>
      </c>
      <c r="FU18" s="34">
        <f t="shared" si="35"/>
        <v>2311.0800108533058</v>
      </c>
      <c r="FV18" s="34">
        <f t="shared" si="35"/>
        <v>2424.3229313851175</v>
      </c>
      <c r="FW18" s="34">
        <f t="shared" si="35"/>
        <v>2543.114755022988</v>
      </c>
      <c r="FX18" s="34">
        <f t="shared" si="35"/>
        <v>2667.7273780191144</v>
      </c>
      <c r="FY18" s="34">
        <f t="shared" si="35"/>
        <v>2798.4460195420511</v>
      </c>
      <c r="FZ18" s="34">
        <f t="shared" si="35"/>
        <v>2935.5698744996116</v>
      </c>
      <c r="GA18" s="34">
        <f t="shared" si="35"/>
        <v>3079.4127983500925</v>
      </c>
      <c r="GB18" s="34">
        <f t="shared" si="35"/>
        <v>3230.3040254692469</v>
      </c>
      <c r="GC18" s="34">
        <f t="shared" si="35"/>
        <v>3388.5889227172397</v>
      </c>
      <c r="GD18" s="34">
        <f t="shared" si="35"/>
        <v>3554.6297799303843</v>
      </c>
      <c r="GE18" s="34">
        <f t="shared" si="35"/>
        <v>3728.8066391469729</v>
      </c>
      <c r="GF18" s="34">
        <f t="shared" si="35"/>
        <v>3911.5181644651743</v>
      </c>
      <c r="GG18" s="34">
        <f t="shared" si="35"/>
        <v>4103.1825545239672</v>
      </c>
      <c r="GH18" s="34">
        <f t="shared" si="36"/>
        <v>4304.2384996956416</v>
      </c>
      <c r="GI18" s="34">
        <f t="shared" si="36"/>
        <v>4515.1461861807275</v>
      </c>
      <c r="GJ18" s="34">
        <f t="shared" si="36"/>
        <v>4736.3883493035828</v>
      </c>
      <c r="GK18" s="34">
        <f t="shared" si="36"/>
        <v>4968.4713784194582</v>
      </c>
      <c r="GL18" s="34">
        <f t="shared" si="36"/>
        <v>5211.926475962011</v>
      </c>
      <c r="GM18" s="34">
        <f t="shared" si="36"/>
        <v>5467.3108732841492</v>
      </c>
      <c r="GN18" s="34">
        <f t="shared" si="36"/>
        <v>5735.2091060750718</v>
      </c>
      <c r="GO18" s="34">
        <f t="shared" si="36"/>
        <v>6016.2343522727497</v>
      </c>
      <c r="GP18" s="34">
        <f t="shared" si="36"/>
        <v>6311.0298355341138</v>
      </c>
      <c r="GQ18" s="34">
        <f t="shared" si="36"/>
        <v>6620.2702974752847</v>
      </c>
      <c r="GR18" s="34">
        <f t="shared" si="36"/>
        <v>6944.6635420515731</v>
      </c>
      <c r="GS18" s="34">
        <f t="shared" si="36"/>
        <v>7284.9520556120997</v>
      </c>
      <c r="GT18" s="34">
        <f t="shared" si="36"/>
        <v>7641.914706337092</v>
      </c>
      <c r="GU18" s="34">
        <f t="shared" si="36"/>
        <v>8016.3685269476091</v>
      </c>
      <c r="GV18" s="34">
        <f t="shared" si="36"/>
        <v>8409.1705847680405</v>
      </c>
      <c r="GW18" s="34">
        <f t="shared" si="36"/>
        <v>8821.2199434216745</v>
      </c>
      <c r="GX18" s="34">
        <f t="shared" si="37"/>
        <v>9253.4597206493363</v>
      </c>
      <c r="GY18" s="34">
        <f t="shared" si="37"/>
        <v>9706.8792469611526</v>
      </c>
      <c r="GZ18" s="34">
        <f t="shared" si="37"/>
        <v>10182.516330062248</v>
      </c>
      <c r="HA18" s="34">
        <f t="shared" si="37"/>
        <v>10681.459630235298</v>
      </c>
      <c r="HB18" s="34">
        <f t="shared" si="37"/>
        <v>11204.851152116828</v>
      </c>
      <c r="HC18" s="34">
        <f t="shared" si="37"/>
        <v>11753.888858570552</v>
      </c>
      <c r="HD18" s="34">
        <f t="shared" si="37"/>
        <v>12329.829412640507</v>
      </c>
      <c r="HE18" s="34">
        <f t="shared" si="37"/>
        <v>12933.991053859891</v>
      </c>
      <c r="HF18" s="34">
        <f t="shared" si="37"/>
        <v>13567.756615499024</v>
      </c>
      <c r="HG18" s="34">
        <f t="shared" si="37"/>
        <v>14232.576689658476</v>
      </c>
      <c r="HH18" s="34">
        <f t="shared" si="37"/>
        <v>14929.972947451741</v>
      </c>
      <c r="HI18" s="34">
        <f t="shared" si="37"/>
        <v>15661.541621876875</v>
      </c>
      <c r="HJ18" s="34">
        <f t="shared" si="37"/>
        <v>16428.957161348841</v>
      </c>
      <c r="HK18" s="34">
        <f t="shared" si="37"/>
        <v>17233.976062254933</v>
      </c>
    </row>
    <row r="19" spans="1:219" ht="16.5" customHeight="1">
      <c r="A19" s="27">
        <f t="shared" si="8"/>
        <v>8</v>
      </c>
      <c r="B19" s="29" t="str">
        <f>'MPG-20'!B19</f>
        <v>DTE Energy Co.</v>
      </c>
      <c r="C19" s="29"/>
      <c r="D19" s="25">
        <f>'MPG-20'!D19</f>
        <v>53.778999999999996</v>
      </c>
      <c r="E19" s="25">
        <f>'MPG-20'!E19</f>
        <v>2.42</v>
      </c>
      <c r="F19" s="45">
        <f>'MPG-20'!H19</f>
        <v>4.4999999999999998E-2</v>
      </c>
      <c r="G19" s="45">
        <f>'MPG-20'!I19</f>
        <v>4.0500000000000001E-2</v>
      </c>
      <c r="H19" s="45">
        <f>'MPG-20'!J19</f>
        <v>4.2000000000000003E-2</v>
      </c>
      <c r="I19" s="45">
        <f>'MPG-20'!K19</f>
        <v>3.5571523299378648E-2</v>
      </c>
      <c r="J19" s="26">
        <f t="shared" si="9"/>
        <v>4.0767880824844664E-2</v>
      </c>
      <c r="K19" s="30">
        <f t="shared" si="10"/>
        <v>4.2139900687370557E-2</v>
      </c>
      <c r="L19" s="30">
        <f t="shared" si="11"/>
        <v>4.3511920549896443E-2</v>
      </c>
      <c r="M19" s="30">
        <f t="shared" si="12"/>
        <v>4.488394041242233E-2</v>
      </c>
      <c r="N19" s="30">
        <f t="shared" si="13"/>
        <v>4.6255960274948216E-2</v>
      </c>
      <c r="O19" s="30">
        <f t="shared" si="14"/>
        <v>4.7627980137474102E-2</v>
      </c>
      <c r="P19" s="31">
        <v>4.9000000000000002E-2</v>
      </c>
      <c r="Q19" s="32">
        <f t="shared" si="15"/>
        <v>9.3833530092318582E-2</v>
      </c>
      <c r="S19" s="33">
        <f t="shared" si="16"/>
        <v>-53.778999999999996</v>
      </c>
      <c r="T19" s="34">
        <f t="shared" si="0"/>
        <v>2.5186582715961241</v>
      </c>
      <c r="U19" s="34">
        <f t="shared" si="17"/>
        <v>2.6213386318510641</v>
      </c>
      <c r="V19" s="34">
        <f t="shared" si="18"/>
        <v>2.7282050527959294</v>
      </c>
      <c r="W19" s="34">
        <f t="shared" si="19"/>
        <v>2.8394281912540529</v>
      </c>
      <c r="X19" s="34">
        <f t="shared" si="20"/>
        <v>2.9551856613658023</v>
      </c>
      <c r="Y19" s="34">
        <f t="shared" si="21"/>
        <v>3.0797168916484989</v>
      </c>
      <c r="Z19" s="34">
        <f t="shared" si="22"/>
        <v>3.2137212883540824</v>
      </c>
      <c r="AA19" s="34">
        <f t="shared" si="23"/>
        <v>3.3579657631627002</v>
      </c>
      <c r="AB19" s="34">
        <f t="shared" si="24"/>
        <v>3.5132916941081902</v>
      </c>
      <c r="AC19" s="34">
        <f t="shared" si="25"/>
        <v>3.6806226811323279</v>
      </c>
      <c r="AD19" s="34">
        <f t="shared" si="26"/>
        <v>3.8609731925078119</v>
      </c>
      <c r="AE19" s="34">
        <f t="shared" si="26"/>
        <v>4.0501608789406944</v>
      </c>
      <c r="AF19" s="34">
        <f t="shared" si="26"/>
        <v>4.2486187620087881</v>
      </c>
      <c r="AG19" s="34">
        <f t="shared" si="26"/>
        <v>4.4568010813472183</v>
      </c>
      <c r="AH19" s="34">
        <f t="shared" si="26"/>
        <v>4.675184334333232</v>
      </c>
      <c r="AI19" s="34">
        <f t="shared" si="26"/>
        <v>4.9042683667155602</v>
      </c>
      <c r="AJ19" s="34">
        <f t="shared" si="26"/>
        <v>5.1445775166846222</v>
      </c>
      <c r="AK19" s="34">
        <f t="shared" si="26"/>
        <v>5.3966618150021679</v>
      </c>
      <c r="AL19" s="34">
        <f t="shared" si="26"/>
        <v>5.6610982439372739</v>
      </c>
      <c r="AM19" s="34">
        <f t="shared" si="26"/>
        <v>5.9384920578902003</v>
      </c>
      <c r="AN19" s="34">
        <f t="shared" si="26"/>
        <v>6.2294781687268195</v>
      </c>
      <c r="AO19" s="34">
        <f t="shared" si="26"/>
        <v>6.5347225989944331</v>
      </c>
      <c r="AP19" s="34">
        <f t="shared" si="26"/>
        <v>6.8549240063451595</v>
      </c>
      <c r="AQ19" s="34">
        <f t="shared" si="26"/>
        <v>7.1908152826560716</v>
      </c>
      <c r="AR19" s="34">
        <f t="shared" si="26"/>
        <v>7.5431652315062188</v>
      </c>
      <c r="AS19" s="34">
        <f t="shared" si="26"/>
        <v>7.9127803278500233</v>
      </c>
      <c r="AT19" s="34">
        <f t="shared" si="27"/>
        <v>8.3005065639146736</v>
      </c>
      <c r="AU19" s="34">
        <f t="shared" si="27"/>
        <v>8.7072313855464927</v>
      </c>
      <c r="AV19" s="34">
        <f t="shared" si="27"/>
        <v>9.1338857234382704</v>
      </c>
      <c r="AW19" s="34">
        <f t="shared" si="27"/>
        <v>9.5814461238867459</v>
      </c>
      <c r="AX19" s="34">
        <f t="shared" si="27"/>
        <v>10.050936983957195</v>
      </c>
      <c r="AY19" s="34">
        <f t="shared" si="27"/>
        <v>10.543432896171097</v>
      </c>
      <c r="AZ19" s="34">
        <f t="shared" si="27"/>
        <v>11.060061108083481</v>
      </c>
      <c r="BA19" s="34">
        <f t="shared" si="27"/>
        <v>11.602004102379571</v>
      </c>
      <c r="BB19" s="34">
        <f t="shared" si="27"/>
        <v>12.170502303396169</v>
      </c>
      <c r="BC19" s="34">
        <f t="shared" si="27"/>
        <v>12.766856916262581</v>
      </c>
      <c r="BD19" s="34">
        <f t="shared" si="27"/>
        <v>13.392432905159447</v>
      </c>
      <c r="BE19" s="34">
        <f t="shared" si="27"/>
        <v>14.04866211751226</v>
      </c>
      <c r="BF19" s="34">
        <f t="shared" si="27"/>
        <v>14.737046561270359</v>
      </c>
      <c r="BG19" s="34">
        <f t="shared" si="27"/>
        <v>15.459161842772605</v>
      </c>
      <c r="BH19" s="34">
        <f t="shared" si="27"/>
        <v>16.216660773068462</v>
      </c>
      <c r="BI19" s="34">
        <f t="shared" si="27"/>
        <v>17.011277150948814</v>
      </c>
      <c r="BJ19" s="34">
        <f t="shared" si="28"/>
        <v>17.844829731345303</v>
      </c>
      <c r="BK19" s="34">
        <f t="shared" si="28"/>
        <v>18.719226388181223</v>
      </c>
      <c r="BL19" s="34">
        <f t="shared" si="28"/>
        <v>19.636468481202101</v>
      </c>
      <c r="BM19" s="34">
        <f t="shared" si="28"/>
        <v>20.598655436781002</v>
      </c>
      <c r="BN19" s="34">
        <f t="shared" si="28"/>
        <v>21.60798955318327</v>
      </c>
      <c r="BO19" s="34">
        <f t="shared" si="28"/>
        <v>22.666781041289248</v>
      </c>
      <c r="BP19" s="34">
        <f t="shared" si="28"/>
        <v>23.777453312312421</v>
      </c>
      <c r="BQ19" s="34">
        <f t="shared" si="28"/>
        <v>24.942548524615727</v>
      </c>
      <c r="BR19" s="34">
        <f t="shared" si="28"/>
        <v>26.164733402321897</v>
      </c>
      <c r="BS19" s="34">
        <f t="shared" si="28"/>
        <v>27.446805339035667</v>
      </c>
      <c r="BT19" s="34">
        <f t="shared" si="28"/>
        <v>28.791698800648412</v>
      </c>
      <c r="BU19" s="34">
        <f t="shared" si="28"/>
        <v>30.202492041880181</v>
      </c>
      <c r="BV19" s="34">
        <f t="shared" si="28"/>
        <v>31.682414151932306</v>
      </c>
      <c r="BW19" s="34">
        <f t="shared" si="28"/>
        <v>33.234852445376987</v>
      </c>
      <c r="BX19" s="34">
        <f t="shared" si="28"/>
        <v>34.863360215200458</v>
      </c>
      <c r="BY19" s="34">
        <f t="shared" si="28"/>
        <v>36.571664865745277</v>
      </c>
      <c r="BZ19" s="34">
        <f t="shared" si="29"/>
        <v>38.363676444166792</v>
      </c>
      <c r="CA19" s="34">
        <f t="shared" si="29"/>
        <v>40.243496589930963</v>
      </c>
      <c r="CB19" s="34">
        <f t="shared" si="29"/>
        <v>42.215427922837577</v>
      </c>
      <c r="CC19" s="34">
        <f t="shared" si="29"/>
        <v>44.283983891056614</v>
      </c>
      <c r="CD19" s="34">
        <f t="shared" si="29"/>
        <v>46.453899101718385</v>
      </c>
      <c r="CE19" s="34">
        <f t="shared" si="29"/>
        <v>48.730140157702586</v>
      </c>
      <c r="CF19" s="34">
        <f t="shared" si="29"/>
        <v>51.11791702543001</v>
      </c>
      <c r="CG19" s="34">
        <f t="shared" si="29"/>
        <v>53.622694959676075</v>
      </c>
      <c r="CH19" s="34">
        <f t="shared" si="29"/>
        <v>56.250207012700201</v>
      </c>
      <c r="CI19" s="34">
        <f t="shared" si="29"/>
        <v>59.006467156322508</v>
      </c>
      <c r="CJ19" s="34">
        <f t="shared" si="29"/>
        <v>61.897784046982309</v>
      </c>
      <c r="CK19" s="34">
        <f t="shared" si="29"/>
        <v>64.930775465284441</v>
      </c>
      <c r="CL19" s="34">
        <f t="shared" si="29"/>
        <v>68.112383463083376</v>
      </c>
      <c r="CM19" s="34">
        <f t="shared" si="29"/>
        <v>71.449890252774452</v>
      </c>
      <c r="CN19" s="34">
        <f t="shared" si="29"/>
        <v>74.950934875160399</v>
      </c>
      <c r="CO19" s="34">
        <f t="shared" si="29"/>
        <v>78.62353068404326</v>
      </c>
      <c r="CP19" s="34">
        <f t="shared" si="30"/>
        <v>82.476083687561371</v>
      </c>
      <c r="CQ19" s="34">
        <f t="shared" si="30"/>
        <v>86.517411788251877</v>
      </c>
      <c r="CR19" s="34">
        <f t="shared" si="30"/>
        <v>90.756764965876215</v>
      </c>
      <c r="CS19" s="34">
        <f t="shared" si="30"/>
        <v>95.20384644920415</v>
      </c>
      <c r="CT19" s="34">
        <f t="shared" si="30"/>
        <v>99.86883492521514</v>
      </c>
      <c r="CU19" s="34">
        <f t="shared" si="30"/>
        <v>104.76240783655068</v>
      </c>
      <c r="CV19" s="34">
        <f t="shared" si="30"/>
        <v>109.89576582054165</v>
      </c>
      <c r="CW19" s="34">
        <f t="shared" si="30"/>
        <v>115.28065834574819</v>
      </c>
      <c r="CX19" s="34">
        <f t="shared" si="30"/>
        <v>120.92941060468985</v>
      </c>
      <c r="CY19" s="34">
        <f t="shared" si="30"/>
        <v>126.85495172431965</v>
      </c>
      <c r="CZ19" s="34">
        <f t="shared" si="30"/>
        <v>133.07084435881131</v>
      </c>
      <c r="DA19" s="34">
        <f t="shared" si="30"/>
        <v>139.59131573239307</v>
      </c>
      <c r="DB19" s="34">
        <f t="shared" si="30"/>
        <v>146.43129020328033</v>
      </c>
      <c r="DC19" s="34">
        <f t="shared" si="30"/>
        <v>153.60642342324104</v>
      </c>
      <c r="DD19" s="34">
        <f t="shared" si="30"/>
        <v>161.13313817097983</v>
      </c>
      <c r="DE19" s="34">
        <f t="shared" si="30"/>
        <v>169.02866194135783</v>
      </c>
      <c r="DF19" s="34">
        <f t="shared" si="31"/>
        <v>177.31106637648435</v>
      </c>
      <c r="DG19" s="34">
        <f t="shared" si="31"/>
        <v>185.99930862893206</v>
      </c>
      <c r="DH19" s="34">
        <f t="shared" si="31"/>
        <v>195.11327475174971</v>
      </c>
      <c r="DI19" s="34">
        <f t="shared" si="31"/>
        <v>204.67382521458543</v>
      </c>
      <c r="DJ19" s="34">
        <f t="shared" si="31"/>
        <v>214.70284265010011</v>
      </c>
      <c r="DK19" s="34">
        <f t="shared" si="31"/>
        <v>225.223281939955</v>
      </c>
      <c r="DL19" s="34">
        <f t="shared" si="31"/>
        <v>236.25922275501279</v>
      </c>
      <c r="DM19" s="34">
        <f t="shared" si="31"/>
        <v>247.83592467000841</v>
      </c>
      <c r="DN19" s="34">
        <f t="shared" si="31"/>
        <v>259.97988497883881</v>
      </c>
      <c r="DO19" s="34">
        <f t="shared" si="31"/>
        <v>272.71889934280188</v>
      </c>
      <c r="DP19" s="34">
        <f t="shared" si="31"/>
        <v>286.08212541059913</v>
      </c>
      <c r="DQ19" s="34">
        <f t="shared" si="31"/>
        <v>300.10014955571847</v>
      </c>
      <c r="DR19" s="34">
        <f t="shared" si="31"/>
        <v>314.80505688394868</v>
      </c>
      <c r="DS19" s="34">
        <f t="shared" si="31"/>
        <v>330.23050467126217</v>
      </c>
      <c r="DT19" s="34">
        <f t="shared" si="31"/>
        <v>346.411799400154</v>
      </c>
      <c r="DU19" s="34">
        <f t="shared" si="31"/>
        <v>363.3859775707615</v>
      </c>
      <c r="DV19" s="34">
        <f t="shared" si="32"/>
        <v>381.19189047172881</v>
      </c>
      <c r="DW19" s="34">
        <f t="shared" si="32"/>
        <v>399.87029310484348</v>
      </c>
      <c r="DX19" s="34">
        <f t="shared" si="32"/>
        <v>419.46393746698078</v>
      </c>
      <c r="DY19" s="34">
        <f t="shared" si="32"/>
        <v>440.01767040286279</v>
      </c>
      <c r="DZ19" s="34">
        <f t="shared" si="32"/>
        <v>461.57853625260304</v>
      </c>
      <c r="EA19" s="34">
        <f t="shared" si="32"/>
        <v>484.19588452898057</v>
      </c>
      <c r="EB19" s="34">
        <f t="shared" si="32"/>
        <v>507.9214828709006</v>
      </c>
      <c r="EC19" s="34">
        <f t="shared" si="32"/>
        <v>532.80963553157471</v>
      </c>
      <c r="ED19" s="34">
        <f t="shared" si="32"/>
        <v>558.91730767262186</v>
      </c>
      <c r="EE19" s="34">
        <f t="shared" si="32"/>
        <v>586.30425574858032</v>
      </c>
      <c r="EF19" s="34">
        <f t="shared" si="32"/>
        <v>615.03316428026073</v>
      </c>
      <c r="EG19" s="34">
        <f t="shared" si="32"/>
        <v>645.16978932999348</v>
      </c>
      <c r="EH19" s="34">
        <f t="shared" si="32"/>
        <v>676.78310900716315</v>
      </c>
      <c r="EI19" s="34">
        <f t="shared" si="32"/>
        <v>709.94548134851414</v>
      </c>
      <c r="EJ19" s="34">
        <f t="shared" si="32"/>
        <v>744.73280993459127</v>
      </c>
      <c r="EK19" s="34">
        <f t="shared" si="32"/>
        <v>781.22471762138616</v>
      </c>
      <c r="EL19" s="34">
        <f t="shared" si="33"/>
        <v>819.50472878483401</v>
      </c>
      <c r="EM19" s="34">
        <f t="shared" si="33"/>
        <v>859.66046049529086</v>
      </c>
      <c r="EN19" s="34">
        <f t="shared" si="33"/>
        <v>901.78382305956006</v>
      </c>
      <c r="EO19" s="34">
        <f t="shared" si="33"/>
        <v>945.97123038947848</v>
      </c>
      <c r="EP19" s="34">
        <f t="shared" si="33"/>
        <v>992.32382067856281</v>
      </c>
      <c r="EQ19" s="34">
        <f t="shared" si="33"/>
        <v>1040.9476878918124</v>
      </c>
      <c r="ER19" s="34">
        <f t="shared" si="33"/>
        <v>1091.954124598511</v>
      </c>
      <c r="ES19" s="34">
        <f t="shared" si="33"/>
        <v>1145.4598767038381</v>
      </c>
      <c r="ET19" s="34">
        <f t="shared" si="33"/>
        <v>1201.587410662326</v>
      </c>
      <c r="EU19" s="34">
        <f t="shared" si="33"/>
        <v>1260.4651937847798</v>
      </c>
      <c r="EV19" s="34">
        <f t="shared" si="33"/>
        <v>1322.2279882802338</v>
      </c>
      <c r="EW19" s="34">
        <f t="shared" si="33"/>
        <v>1387.0171597059652</v>
      </c>
      <c r="EX19" s="34">
        <f t="shared" si="33"/>
        <v>1454.9810005315574</v>
      </c>
      <c r="EY19" s="34">
        <f t="shared" si="33"/>
        <v>1526.2750695576035</v>
      </c>
      <c r="EZ19" s="34">
        <f t="shared" si="33"/>
        <v>1601.0625479659259</v>
      </c>
      <c r="FA19" s="34">
        <f t="shared" si="33"/>
        <v>1679.5146128162562</v>
      </c>
      <c r="FB19" s="34">
        <f t="shared" si="34"/>
        <v>1761.8108288442527</v>
      </c>
      <c r="FC19" s="34">
        <f t="shared" si="34"/>
        <v>1848.1395594576209</v>
      </c>
      <c r="FD19" s="34">
        <f t="shared" si="34"/>
        <v>1938.6983978710441</v>
      </c>
      <c r="FE19" s="34">
        <f t="shared" si="34"/>
        <v>2033.6946193667252</v>
      </c>
      <c r="FF19" s="34">
        <f t="shared" si="34"/>
        <v>2133.3456557156946</v>
      </c>
      <c r="FG19" s="34">
        <f t="shared" si="34"/>
        <v>2237.8795928457635</v>
      </c>
      <c r="FH19" s="34">
        <f t="shared" si="34"/>
        <v>2347.5356928952056</v>
      </c>
      <c r="FI19" s="34">
        <f t="shared" si="34"/>
        <v>2462.5649418470703</v>
      </c>
      <c r="FJ19" s="34">
        <f t="shared" si="34"/>
        <v>2583.2306239975765</v>
      </c>
      <c r="FK19" s="34">
        <f t="shared" si="34"/>
        <v>2709.8089245734577</v>
      </c>
      <c r="FL19" s="34">
        <f t="shared" si="34"/>
        <v>2842.5895618775571</v>
      </c>
      <c r="FM19" s="34">
        <f t="shared" si="34"/>
        <v>2981.876450409557</v>
      </c>
      <c r="FN19" s="34">
        <f t="shared" si="34"/>
        <v>3127.988396479625</v>
      </c>
      <c r="FO19" s="34">
        <f t="shared" si="34"/>
        <v>3281.2598279071262</v>
      </c>
      <c r="FP19" s="34">
        <f t="shared" si="34"/>
        <v>3442.041559474575</v>
      </c>
      <c r="FQ19" s="34">
        <f t="shared" si="34"/>
        <v>3610.7015958888292</v>
      </c>
      <c r="FR19" s="34">
        <f t="shared" si="35"/>
        <v>3787.6259740873816</v>
      </c>
      <c r="FS19" s="34">
        <f t="shared" si="35"/>
        <v>3973.219646817663</v>
      </c>
      <c r="FT19" s="34">
        <f t="shared" si="35"/>
        <v>4167.9074095117285</v>
      </c>
      <c r="FU19" s="34">
        <f t="shared" si="35"/>
        <v>4372.1348725778025</v>
      </c>
      <c r="FV19" s="34">
        <f t="shared" si="35"/>
        <v>4586.3694813341144</v>
      </c>
      <c r="FW19" s="34">
        <f t="shared" si="35"/>
        <v>4811.1015859194858</v>
      </c>
      <c r="FX19" s="34">
        <f t="shared" si="35"/>
        <v>5046.8455636295403</v>
      </c>
      <c r="FY19" s="34">
        <f t="shared" si="35"/>
        <v>5294.1409962473872</v>
      </c>
      <c r="FZ19" s="34">
        <f t="shared" si="35"/>
        <v>5553.5539050635089</v>
      </c>
      <c r="GA19" s="34">
        <f t="shared" si="35"/>
        <v>5825.67804641162</v>
      </c>
      <c r="GB19" s="34">
        <f t="shared" si="35"/>
        <v>6111.136270685789</v>
      </c>
      <c r="GC19" s="34">
        <f t="shared" si="35"/>
        <v>6410.5819479493921</v>
      </c>
      <c r="GD19" s="34">
        <f t="shared" si="35"/>
        <v>6724.7004633989118</v>
      </c>
      <c r="GE19" s="34">
        <f t="shared" si="35"/>
        <v>7054.2107861054583</v>
      </c>
      <c r="GF19" s="34">
        <f t="shared" si="35"/>
        <v>7399.8671146246252</v>
      </c>
      <c r="GG19" s="34">
        <f t="shared" si="35"/>
        <v>7762.4606032412312</v>
      </c>
      <c r="GH19" s="34">
        <f t="shared" si="36"/>
        <v>8142.8211728000506</v>
      </c>
      <c r="GI19" s="34">
        <f t="shared" si="36"/>
        <v>8541.8194102672533</v>
      </c>
      <c r="GJ19" s="34">
        <f t="shared" si="36"/>
        <v>8960.3685613703474</v>
      </c>
      <c r="GK19" s="34">
        <f t="shared" si="36"/>
        <v>9399.4266208774934</v>
      </c>
      <c r="GL19" s="34">
        <f t="shared" si="36"/>
        <v>9859.9985253004907</v>
      </c>
      <c r="GM19" s="34">
        <f t="shared" si="36"/>
        <v>10343.138453040214</v>
      </c>
      <c r="GN19" s="34">
        <f t="shared" si="36"/>
        <v>10849.952237239184</v>
      </c>
      <c r="GO19" s="34">
        <f t="shared" si="36"/>
        <v>11381.599896863903</v>
      </c>
      <c r="GP19" s="34">
        <f t="shared" si="36"/>
        <v>11939.298291810233</v>
      </c>
      <c r="GQ19" s="34">
        <f t="shared" si="36"/>
        <v>12524.323908108934</v>
      </c>
      <c r="GR19" s="34">
        <f t="shared" si="36"/>
        <v>13138.01577960627</v>
      </c>
      <c r="GS19" s="34">
        <f t="shared" si="36"/>
        <v>13781.778552806976</v>
      </c>
      <c r="GT19" s="34">
        <f t="shared" si="36"/>
        <v>14457.085701894517</v>
      </c>
      <c r="GU19" s="34">
        <f t="shared" si="36"/>
        <v>15165.482901287347</v>
      </c>
      <c r="GV19" s="34">
        <f t="shared" si="36"/>
        <v>15908.591563450425</v>
      </c>
      <c r="GW19" s="34">
        <f t="shared" si="36"/>
        <v>16688.112550059494</v>
      </c>
      <c r="GX19" s="34">
        <f t="shared" si="37"/>
        <v>17505.830065012407</v>
      </c>
      <c r="GY19" s="34">
        <f t="shared" si="37"/>
        <v>18363.615738198016</v>
      </c>
      <c r="GZ19" s="34">
        <f t="shared" si="37"/>
        <v>19263.432909369716</v>
      </c>
      <c r="HA19" s="34">
        <f t="shared" si="37"/>
        <v>20207.341121928832</v>
      </c>
      <c r="HB19" s="34">
        <f t="shared" si="37"/>
        <v>21197.500836903342</v>
      </c>
      <c r="HC19" s="34">
        <f t="shared" si="37"/>
        <v>22236.178377911605</v>
      </c>
      <c r="HD19" s="34">
        <f t="shared" si="37"/>
        <v>23325.751118429271</v>
      </c>
      <c r="HE19" s="34">
        <f t="shared" si="37"/>
        <v>24468.712923232302</v>
      </c>
      <c r="HF19" s="34">
        <f t="shared" si="37"/>
        <v>25667.679856470684</v>
      </c>
      <c r="HG19" s="34">
        <f t="shared" si="37"/>
        <v>26925.396169437747</v>
      </c>
      <c r="HH19" s="34">
        <f t="shared" si="37"/>
        <v>28244.740581740196</v>
      </c>
      <c r="HI19" s="34">
        <f t="shared" si="37"/>
        <v>29628.732870245465</v>
      </c>
      <c r="HJ19" s="34">
        <f t="shared" si="37"/>
        <v>31080.540780887492</v>
      </c>
      <c r="HK19" s="34">
        <f t="shared" si="37"/>
        <v>32603.487279150977</v>
      </c>
    </row>
    <row r="20" spans="1:219" ht="16.5" customHeight="1">
      <c r="A20" s="27">
        <f t="shared" si="8"/>
        <v>9</v>
      </c>
      <c r="B20" s="29" t="str">
        <f>'MPG-20'!B20</f>
        <v>Edison International</v>
      </c>
      <c r="C20" s="29"/>
      <c r="D20" s="25">
        <f>'MPG-20'!D20</f>
        <v>40.933</v>
      </c>
      <c r="E20" s="25">
        <f>'MPG-20'!E20</f>
        <v>1.31</v>
      </c>
      <c r="F20" s="45">
        <f>'MPG-20'!H20</f>
        <v>5.0000000000000001E-3</v>
      </c>
      <c r="G20" s="45">
        <f>'MPG-20'!I20</f>
        <v>2.9600000000000001E-2</v>
      </c>
      <c r="H20" s="45">
        <f>'MPG-20'!J20</f>
        <v>0.05</v>
      </c>
      <c r="I20" s="45">
        <f>'MPG-20'!K20</f>
        <v>5.0600273561678802E-2</v>
      </c>
      <c r="J20" s="26">
        <f t="shared" si="9"/>
        <v>3.3800068390419699E-2</v>
      </c>
      <c r="K20" s="30">
        <f t="shared" si="10"/>
        <v>3.6333390325349747E-2</v>
      </c>
      <c r="L20" s="30">
        <f t="shared" si="11"/>
        <v>3.8866712260279795E-2</v>
      </c>
      <c r="M20" s="30">
        <f t="shared" si="12"/>
        <v>4.1400034195209844E-2</v>
      </c>
      <c r="N20" s="30">
        <f t="shared" si="13"/>
        <v>4.3933356130139892E-2</v>
      </c>
      <c r="O20" s="30">
        <f t="shared" si="14"/>
        <v>4.646667806506994E-2</v>
      </c>
      <c r="P20" s="31">
        <v>4.9000000000000002E-2</v>
      </c>
      <c r="Q20" s="32">
        <f t="shared" ref="Q20:Q37" si="38">IFERROR(IRR(S20:HK20),"N/A")</f>
        <v>7.9302828147127052E-2</v>
      </c>
      <c r="S20" s="33">
        <f t="shared" ref="S20:S37" si="39">-D20</f>
        <v>-40.933</v>
      </c>
      <c r="T20" s="34">
        <f t="shared" si="0"/>
        <v>1.3542780895914497</v>
      </c>
      <c r="U20" s="34">
        <f t="shared" ref="U20:X29" si="40">T20*(1+$J20)</f>
        <v>1.4000527816392876</v>
      </c>
      <c r="V20" s="34">
        <f t="shared" si="40"/>
        <v>1.4473746614088927</v>
      </c>
      <c r="W20" s="34">
        <f t="shared" si="40"/>
        <v>1.4962960239510736</v>
      </c>
      <c r="X20" s="34">
        <f t="shared" si="40"/>
        <v>1.5468709318929328</v>
      </c>
      <c r="Y20" s="34">
        <f t="shared" si="1"/>
        <v>1.6030739972443362</v>
      </c>
      <c r="Z20" s="34">
        <f t="shared" si="1"/>
        <v>1.6653802130271682</v>
      </c>
      <c r="AA20" s="34">
        <f t="shared" si="1"/>
        <v>1.7343270107945188</v>
      </c>
      <c r="AB20" s="34">
        <f t="shared" si="1"/>
        <v>1.8105218170058752</v>
      </c>
      <c r="AC20" s="34">
        <f t="shared" si="1"/>
        <v>1.8946507514064728</v>
      </c>
      <c r="AD20" s="34">
        <f t="shared" ref="AD20:BI20" si="41">AC20*(1+$P20)</f>
        <v>1.9874886382253898</v>
      </c>
      <c r="AE20" s="34">
        <f t="shared" si="41"/>
        <v>2.0848755814984337</v>
      </c>
      <c r="AF20" s="34">
        <f t="shared" si="41"/>
        <v>2.1870344849918566</v>
      </c>
      <c r="AG20" s="34">
        <f t="shared" si="41"/>
        <v>2.2941991747564576</v>
      </c>
      <c r="AH20" s="34">
        <f t="shared" si="41"/>
        <v>2.4066149343195238</v>
      </c>
      <c r="AI20" s="34">
        <f t="shared" si="41"/>
        <v>2.5245390661011804</v>
      </c>
      <c r="AJ20" s="34">
        <f t="shared" si="41"/>
        <v>2.648241480340138</v>
      </c>
      <c r="AK20" s="34">
        <f t="shared" si="41"/>
        <v>2.7780053128768047</v>
      </c>
      <c r="AL20" s="34">
        <f t="shared" si="41"/>
        <v>2.9141275732077681</v>
      </c>
      <c r="AM20" s="34">
        <f t="shared" si="41"/>
        <v>3.0569198242949485</v>
      </c>
      <c r="AN20" s="34">
        <f t="shared" si="41"/>
        <v>3.2067088956854009</v>
      </c>
      <c r="AO20" s="34">
        <f t="shared" si="41"/>
        <v>3.3638376315739853</v>
      </c>
      <c r="AP20" s="34">
        <f t="shared" si="41"/>
        <v>3.5286656755211103</v>
      </c>
      <c r="AQ20" s="34">
        <f t="shared" si="41"/>
        <v>3.7015702936216446</v>
      </c>
      <c r="AR20" s="34">
        <f t="shared" si="41"/>
        <v>3.882947238009105</v>
      </c>
      <c r="AS20" s="34">
        <f t="shared" si="41"/>
        <v>4.0732116526715512</v>
      </c>
      <c r="AT20" s="34">
        <f t="shared" si="41"/>
        <v>4.2727990236524569</v>
      </c>
      <c r="AU20" s="34">
        <f t="shared" si="41"/>
        <v>4.4821661758114271</v>
      </c>
      <c r="AV20" s="34">
        <f t="shared" si="41"/>
        <v>4.7017923184261869</v>
      </c>
      <c r="AW20" s="34">
        <f t="shared" si="41"/>
        <v>4.9321801420290701</v>
      </c>
      <c r="AX20" s="34">
        <f t="shared" si="41"/>
        <v>5.1738569689884946</v>
      </c>
      <c r="AY20" s="34">
        <f t="shared" si="41"/>
        <v>5.4273759604689307</v>
      </c>
      <c r="AZ20" s="34">
        <f t="shared" si="41"/>
        <v>5.6933173825319079</v>
      </c>
      <c r="BA20" s="34">
        <f t="shared" si="41"/>
        <v>5.9722899342759712</v>
      </c>
      <c r="BB20" s="34">
        <f t="shared" si="41"/>
        <v>6.2649321410554935</v>
      </c>
      <c r="BC20" s="34">
        <f t="shared" si="41"/>
        <v>6.5719138159672124</v>
      </c>
      <c r="BD20" s="34">
        <f t="shared" si="41"/>
        <v>6.8939375929496052</v>
      </c>
      <c r="BE20" s="34">
        <f t="shared" si="41"/>
        <v>7.2317405350041355</v>
      </c>
      <c r="BF20" s="34">
        <f t="shared" si="41"/>
        <v>7.5860958212193372</v>
      </c>
      <c r="BG20" s="34">
        <f t="shared" si="41"/>
        <v>7.9578145164590843</v>
      </c>
      <c r="BH20" s="34">
        <f t="shared" si="41"/>
        <v>8.3477474277655794</v>
      </c>
      <c r="BI20" s="34">
        <f t="shared" si="41"/>
        <v>8.7567870517260928</v>
      </c>
      <c r="BJ20" s="34">
        <f t="shared" ref="BJ20:CO20" si="42">BI20*(1+$P20)</f>
        <v>9.1858696172606713</v>
      </c>
      <c r="BK20" s="34">
        <f t="shared" si="42"/>
        <v>9.6359772285064444</v>
      </c>
      <c r="BL20" s="34">
        <f t="shared" si="42"/>
        <v>10.108140112703259</v>
      </c>
      <c r="BM20" s="34">
        <f t="shared" si="42"/>
        <v>10.603438978225718</v>
      </c>
      <c r="BN20" s="34">
        <f t="shared" si="42"/>
        <v>11.123007488158777</v>
      </c>
      <c r="BO20" s="34">
        <f t="shared" si="42"/>
        <v>11.668034855078556</v>
      </c>
      <c r="BP20" s="34">
        <f t="shared" si="42"/>
        <v>12.239768562977405</v>
      </c>
      <c r="BQ20" s="34">
        <f t="shared" si="42"/>
        <v>12.839517222563297</v>
      </c>
      <c r="BR20" s="34">
        <f t="shared" si="42"/>
        <v>13.468653566468896</v>
      </c>
      <c r="BS20" s="34">
        <f t="shared" si="42"/>
        <v>14.128617591225872</v>
      </c>
      <c r="BT20" s="34">
        <f t="shared" si="42"/>
        <v>14.820919853195939</v>
      </c>
      <c r="BU20" s="34">
        <f t="shared" si="42"/>
        <v>15.547144926002538</v>
      </c>
      <c r="BV20" s="34">
        <f t="shared" si="42"/>
        <v>16.308955027376662</v>
      </c>
      <c r="BW20" s="34">
        <f t="shared" si="42"/>
        <v>17.108093823718118</v>
      </c>
      <c r="BX20" s="34">
        <f t="shared" si="42"/>
        <v>17.946390421080306</v>
      </c>
      <c r="BY20" s="34">
        <f t="shared" si="42"/>
        <v>18.825763551713241</v>
      </c>
      <c r="BZ20" s="34">
        <f t="shared" si="42"/>
        <v>19.748225965747189</v>
      </c>
      <c r="CA20" s="34">
        <f t="shared" si="42"/>
        <v>20.715889038068799</v>
      </c>
      <c r="CB20" s="34">
        <f t="shared" si="42"/>
        <v>21.730967600934168</v>
      </c>
      <c r="CC20" s="34">
        <f t="shared" si="42"/>
        <v>22.795785013379941</v>
      </c>
      <c r="CD20" s="34">
        <f t="shared" si="42"/>
        <v>23.912778479035556</v>
      </c>
      <c r="CE20" s="34">
        <f t="shared" si="42"/>
        <v>25.084504624508295</v>
      </c>
      <c r="CF20" s="34">
        <f t="shared" si="42"/>
        <v>26.313645351109198</v>
      </c>
      <c r="CG20" s="34">
        <f t="shared" si="42"/>
        <v>27.603013973313548</v>
      </c>
      <c r="CH20" s="34">
        <f t="shared" si="42"/>
        <v>28.955561658005909</v>
      </c>
      <c r="CI20" s="34">
        <f t="shared" si="42"/>
        <v>30.374384179248196</v>
      </c>
      <c r="CJ20" s="34">
        <f t="shared" si="42"/>
        <v>31.862729004031355</v>
      </c>
      <c r="CK20" s="34">
        <f t="shared" si="42"/>
        <v>33.424002725228888</v>
      </c>
      <c r="CL20" s="34">
        <f t="shared" si="42"/>
        <v>35.061778858765102</v>
      </c>
      <c r="CM20" s="34">
        <f t="shared" si="42"/>
        <v>36.779806022844589</v>
      </c>
      <c r="CN20" s="34">
        <f t="shared" si="42"/>
        <v>38.582016517963972</v>
      </c>
      <c r="CO20" s="34">
        <f t="shared" si="42"/>
        <v>40.472535327344204</v>
      </c>
      <c r="CP20" s="34">
        <f t="shared" ref="CP20:DU20" si="43">CO20*(1+$P20)</f>
        <v>42.455689558384066</v>
      </c>
      <c r="CQ20" s="34">
        <f t="shared" si="43"/>
        <v>44.536018346744882</v>
      </c>
      <c r="CR20" s="34">
        <f t="shared" si="43"/>
        <v>46.718283245735378</v>
      </c>
      <c r="CS20" s="34">
        <f t="shared" si="43"/>
        <v>49.00747912477641</v>
      </c>
      <c r="CT20" s="34">
        <f t="shared" si="43"/>
        <v>51.408845601890448</v>
      </c>
      <c r="CU20" s="34">
        <f t="shared" si="43"/>
        <v>53.927879036383075</v>
      </c>
      <c r="CV20" s="34">
        <f t="shared" si="43"/>
        <v>56.570345109165842</v>
      </c>
      <c r="CW20" s="34">
        <f t="shared" si="43"/>
        <v>59.342292019514964</v>
      </c>
      <c r="CX20" s="34">
        <f t="shared" si="43"/>
        <v>62.250064328471197</v>
      </c>
      <c r="CY20" s="34">
        <f t="shared" si="43"/>
        <v>65.300317480566278</v>
      </c>
      <c r="CZ20" s="34">
        <f t="shared" si="43"/>
        <v>68.500033037114022</v>
      </c>
      <c r="DA20" s="34">
        <f t="shared" si="43"/>
        <v>71.856534655932606</v>
      </c>
      <c r="DB20" s="34">
        <f t="shared" si="43"/>
        <v>75.377504854073294</v>
      </c>
      <c r="DC20" s="34">
        <f t="shared" si="43"/>
        <v>79.071002591922877</v>
      </c>
      <c r="DD20" s="34">
        <f t="shared" si="43"/>
        <v>82.945481718927098</v>
      </c>
      <c r="DE20" s="34">
        <f t="shared" si="43"/>
        <v>87.009810323154525</v>
      </c>
      <c r="DF20" s="34">
        <f t="shared" si="43"/>
        <v>91.273291028989092</v>
      </c>
      <c r="DG20" s="34">
        <f t="shared" si="43"/>
        <v>95.745682289409558</v>
      </c>
      <c r="DH20" s="34">
        <f t="shared" si="43"/>
        <v>100.43722072159062</v>
      </c>
      <c r="DI20" s="34">
        <f t="shared" si="43"/>
        <v>105.35864453694856</v>
      </c>
      <c r="DJ20" s="34">
        <f t="shared" si="43"/>
        <v>110.52121811925903</v>
      </c>
      <c r="DK20" s="34">
        <f t="shared" si="43"/>
        <v>115.93675780710272</v>
      </c>
      <c r="DL20" s="34">
        <f t="shared" si="43"/>
        <v>121.61765893965075</v>
      </c>
      <c r="DM20" s="34">
        <f t="shared" si="43"/>
        <v>127.57692422769362</v>
      </c>
      <c r="DN20" s="34">
        <f t="shared" si="43"/>
        <v>133.8281935148506</v>
      </c>
      <c r="DO20" s="34">
        <f t="shared" si="43"/>
        <v>140.38577499707827</v>
      </c>
      <c r="DP20" s="34">
        <f t="shared" si="43"/>
        <v>147.2646779719351</v>
      </c>
      <c r="DQ20" s="34">
        <f t="shared" si="43"/>
        <v>154.4806471925599</v>
      </c>
      <c r="DR20" s="34">
        <f t="shared" si="43"/>
        <v>162.05019890499531</v>
      </c>
      <c r="DS20" s="34">
        <f t="shared" si="43"/>
        <v>169.99065865134008</v>
      </c>
      <c r="DT20" s="34">
        <f t="shared" si="43"/>
        <v>178.32020092525573</v>
      </c>
      <c r="DU20" s="34">
        <f t="shared" si="43"/>
        <v>187.05789077059325</v>
      </c>
      <c r="DV20" s="34">
        <f t="shared" ref="DV20:FA20" si="44">DU20*(1+$P20)</f>
        <v>196.2237274183523</v>
      </c>
      <c r="DW20" s="34">
        <f t="shared" si="44"/>
        <v>205.83869006185154</v>
      </c>
      <c r="DX20" s="34">
        <f t="shared" si="44"/>
        <v>215.92478587488225</v>
      </c>
      <c r="DY20" s="34">
        <f t="shared" si="44"/>
        <v>226.50510038275146</v>
      </c>
      <c r="DZ20" s="34">
        <f t="shared" si="44"/>
        <v>237.60385030150627</v>
      </c>
      <c r="EA20" s="34">
        <f t="shared" si="44"/>
        <v>249.24643896628007</v>
      </c>
      <c r="EB20" s="34">
        <f t="shared" si="44"/>
        <v>261.45951447562777</v>
      </c>
      <c r="EC20" s="34">
        <f t="shared" si="44"/>
        <v>274.27103068493352</v>
      </c>
      <c r="ED20" s="34">
        <f t="shared" si="44"/>
        <v>287.71031118849527</v>
      </c>
      <c r="EE20" s="34">
        <f t="shared" si="44"/>
        <v>301.8081164367315</v>
      </c>
      <c r="EF20" s="34">
        <f t="shared" si="44"/>
        <v>316.5967141421313</v>
      </c>
      <c r="EG20" s="34">
        <f t="shared" si="44"/>
        <v>332.10995313509574</v>
      </c>
      <c r="EH20" s="34">
        <f t="shared" si="44"/>
        <v>348.38334083871541</v>
      </c>
      <c r="EI20" s="34">
        <f t="shared" si="44"/>
        <v>365.45412453981243</v>
      </c>
      <c r="EJ20" s="34">
        <f t="shared" si="44"/>
        <v>383.36137664226322</v>
      </c>
      <c r="EK20" s="34">
        <f t="shared" si="44"/>
        <v>402.1460840977341</v>
      </c>
      <c r="EL20" s="34">
        <f t="shared" si="44"/>
        <v>421.85124221852305</v>
      </c>
      <c r="EM20" s="34">
        <f t="shared" si="44"/>
        <v>442.52195308723066</v>
      </c>
      <c r="EN20" s="34">
        <f t="shared" si="44"/>
        <v>464.20552878850492</v>
      </c>
      <c r="EO20" s="34">
        <f t="shared" si="44"/>
        <v>486.95159969914164</v>
      </c>
      <c r="EP20" s="34">
        <f t="shared" si="44"/>
        <v>510.81222808439952</v>
      </c>
      <c r="EQ20" s="34">
        <f t="shared" si="44"/>
        <v>535.84202726053502</v>
      </c>
      <c r="ER20" s="34">
        <f t="shared" si="44"/>
        <v>562.09828659630125</v>
      </c>
      <c r="ES20" s="34">
        <f t="shared" si="44"/>
        <v>589.64110263952</v>
      </c>
      <c r="ET20" s="34">
        <f t="shared" si="44"/>
        <v>618.53351666885646</v>
      </c>
      <c r="EU20" s="34">
        <f t="shared" si="44"/>
        <v>648.84165898563037</v>
      </c>
      <c r="EV20" s="34">
        <f t="shared" si="44"/>
        <v>680.63490027592627</v>
      </c>
      <c r="EW20" s="34">
        <f t="shared" si="44"/>
        <v>713.98601038944662</v>
      </c>
      <c r="EX20" s="34">
        <f t="shared" si="44"/>
        <v>748.97132489852947</v>
      </c>
      <c r="EY20" s="34">
        <f t="shared" si="44"/>
        <v>785.67091981855742</v>
      </c>
      <c r="EZ20" s="34">
        <f t="shared" si="44"/>
        <v>824.16879488966663</v>
      </c>
      <c r="FA20" s="34">
        <f t="shared" si="44"/>
        <v>864.55306583926028</v>
      </c>
      <c r="FB20" s="34">
        <f t="shared" ref="FB20:GG20" si="45">FA20*(1+$P20)</f>
        <v>906.916166065384</v>
      </c>
      <c r="FC20" s="34">
        <f t="shared" si="45"/>
        <v>951.35505820258777</v>
      </c>
      <c r="FD20" s="34">
        <f t="shared" si="45"/>
        <v>997.97145605451453</v>
      </c>
      <c r="FE20" s="34">
        <f t="shared" si="45"/>
        <v>1046.8720574011857</v>
      </c>
      <c r="FF20" s="34">
        <f t="shared" si="45"/>
        <v>1098.1687882138438</v>
      </c>
      <c r="FG20" s="34">
        <f t="shared" si="45"/>
        <v>1151.9790588363221</v>
      </c>
      <c r="FH20" s="34">
        <f t="shared" si="45"/>
        <v>1208.4260327193019</v>
      </c>
      <c r="FI20" s="34">
        <f t="shared" si="45"/>
        <v>1267.6389083225476</v>
      </c>
      <c r="FJ20" s="34">
        <f t="shared" si="45"/>
        <v>1329.7532148303524</v>
      </c>
      <c r="FK20" s="34">
        <f t="shared" si="45"/>
        <v>1394.9111223570396</v>
      </c>
      <c r="FL20" s="34">
        <f t="shared" si="45"/>
        <v>1463.2617673525344</v>
      </c>
      <c r="FM20" s="34">
        <f t="shared" si="45"/>
        <v>1534.9615939528085</v>
      </c>
      <c r="FN20" s="34">
        <f t="shared" si="45"/>
        <v>1610.174712056496</v>
      </c>
      <c r="FO20" s="34">
        <f t="shared" si="45"/>
        <v>1689.0732729472643</v>
      </c>
      <c r="FP20" s="34">
        <f t="shared" si="45"/>
        <v>1771.8378633216801</v>
      </c>
      <c r="FQ20" s="34">
        <f t="shared" si="45"/>
        <v>1858.6579186244423</v>
      </c>
      <c r="FR20" s="34">
        <f t="shared" si="45"/>
        <v>1949.7321566370399</v>
      </c>
      <c r="FS20" s="34">
        <f t="shared" si="45"/>
        <v>2045.2690323122547</v>
      </c>
      <c r="FT20" s="34">
        <f t="shared" si="45"/>
        <v>2145.4872148955551</v>
      </c>
      <c r="FU20" s="34">
        <f t="shared" si="45"/>
        <v>2250.6160884254373</v>
      </c>
      <c r="FV20" s="34">
        <f t="shared" si="45"/>
        <v>2360.8962767582834</v>
      </c>
      <c r="FW20" s="34">
        <f t="shared" si="45"/>
        <v>2476.5801943194392</v>
      </c>
      <c r="FX20" s="34">
        <f t="shared" si="45"/>
        <v>2597.9326238410918</v>
      </c>
      <c r="FY20" s="34">
        <f t="shared" si="45"/>
        <v>2725.231322409305</v>
      </c>
      <c r="FZ20" s="34">
        <f t="shared" si="45"/>
        <v>2858.7676572073606</v>
      </c>
      <c r="GA20" s="34">
        <f t="shared" si="45"/>
        <v>2998.8472724105209</v>
      </c>
      <c r="GB20" s="34">
        <f t="shared" si="45"/>
        <v>3145.7907887586362</v>
      </c>
      <c r="GC20" s="34">
        <f t="shared" si="45"/>
        <v>3299.9345374078093</v>
      </c>
      <c r="GD20" s="34">
        <f t="shared" si="45"/>
        <v>3461.6313297407919</v>
      </c>
      <c r="GE20" s="34">
        <f t="shared" si="45"/>
        <v>3631.2512648980905</v>
      </c>
      <c r="GF20" s="34">
        <f t="shared" si="45"/>
        <v>3809.1825768780968</v>
      </c>
      <c r="GG20" s="34">
        <f t="shared" si="45"/>
        <v>3995.8325231451231</v>
      </c>
      <c r="GH20" s="34">
        <f t="shared" ref="GH20:HK20" si="46">GG20*(1+$P20)</f>
        <v>4191.6283167792335</v>
      </c>
      <c r="GI20" s="34">
        <f t="shared" si="46"/>
        <v>4397.0181043014154</v>
      </c>
      <c r="GJ20" s="34">
        <f t="shared" si="46"/>
        <v>4612.4719914121843</v>
      </c>
      <c r="GK20" s="34">
        <f t="shared" si="46"/>
        <v>4838.4831189913812</v>
      </c>
      <c r="GL20" s="34">
        <f t="shared" si="46"/>
        <v>5075.5687918219583</v>
      </c>
      <c r="GM20" s="34">
        <f t="shared" si="46"/>
        <v>5324.2716626212341</v>
      </c>
      <c r="GN20" s="34">
        <f t="shared" si="46"/>
        <v>5585.1609740896738</v>
      </c>
      <c r="GO20" s="34">
        <f t="shared" si="46"/>
        <v>5858.8338618200678</v>
      </c>
      <c r="GP20" s="34">
        <f t="shared" si="46"/>
        <v>6145.9167210492506</v>
      </c>
      <c r="GQ20" s="34">
        <f t="shared" si="46"/>
        <v>6447.0666403806636</v>
      </c>
      <c r="GR20" s="34">
        <f t="shared" si="46"/>
        <v>6762.9729057593158</v>
      </c>
      <c r="GS20" s="34">
        <f t="shared" si="46"/>
        <v>7094.3585781415222</v>
      </c>
      <c r="GT20" s="34">
        <f t="shared" si="46"/>
        <v>7441.9821484704562</v>
      </c>
      <c r="GU20" s="34">
        <f t="shared" si="46"/>
        <v>7806.639273745508</v>
      </c>
      <c r="GV20" s="34">
        <f t="shared" si="46"/>
        <v>8189.1645981590373</v>
      </c>
      <c r="GW20" s="34">
        <f t="shared" si="46"/>
        <v>8590.4336634688298</v>
      </c>
      <c r="GX20" s="34">
        <f t="shared" si="46"/>
        <v>9011.3649129788027</v>
      </c>
      <c r="GY20" s="34">
        <f t="shared" si="46"/>
        <v>9452.9217937147641</v>
      </c>
      <c r="GZ20" s="34">
        <f t="shared" si="46"/>
        <v>9916.1149616067869</v>
      </c>
      <c r="HA20" s="34">
        <f t="shared" si="46"/>
        <v>10402.004594725518</v>
      </c>
      <c r="HB20" s="34">
        <f t="shared" si="46"/>
        <v>10911.702819867069</v>
      </c>
      <c r="HC20" s="34">
        <f t="shared" si="46"/>
        <v>11446.376258040555</v>
      </c>
      <c r="HD20" s="34">
        <f t="shared" si="46"/>
        <v>12007.24869468454</v>
      </c>
      <c r="HE20" s="34">
        <f t="shared" si="46"/>
        <v>12595.603880724082</v>
      </c>
      <c r="HF20" s="34">
        <f t="shared" si="46"/>
        <v>13212.788470879561</v>
      </c>
      <c r="HG20" s="34">
        <f t="shared" si="46"/>
        <v>13860.215105952659</v>
      </c>
      <c r="HH20" s="34">
        <f t="shared" si="46"/>
        <v>14539.365646144339</v>
      </c>
      <c r="HI20" s="34">
        <f t="shared" si="46"/>
        <v>15251.794562805411</v>
      </c>
      <c r="HJ20" s="34">
        <f t="shared" si="46"/>
        <v>15999.132496382876</v>
      </c>
      <c r="HK20" s="34">
        <f t="shared" si="46"/>
        <v>16783.089988705637</v>
      </c>
    </row>
    <row r="21" spans="1:219" ht="16.5" customHeight="1">
      <c r="A21" s="27">
        <f t="shared" si="8"/>
        <v>10</v>
      </c>
      <c r="B21" s="29" t="str">
        <f>'MPG-20'!B21</f>
        <v>El Paso Electric</v>
      </c>
      <c r="C21" s="29"/>
      <c r="D21" s="25">
        <f>'MPG-20'!D21</f>
        <v>34.061333333333337</v>
      </c>
      <c r="E21" s="25">
        <f>'MPG-20'!E21</f>
        <v>1.08</v>
      </c>
      <c r="F21" s="45">
        <f>'MPG-20'!H21</f>
        <v>7.4999999999999997E-2</v>
      </c>
      <c r="G21" s="45">
        <f>'MPG-20'!I21</f>
        <v>3.6999999999999998E-2</v>
      </c>
      <c r="H21" s="45">
        <f>'MPG-20'!J21</f>
        <v>4.2999999999999997E-2</v>
      </c>
      <c r="I21" s="45">
        <f>'MPG-20'!K21</f>
        <v>4.5824712582119176E-2</v>
      </c>
      <c r="J21" s="26">
        <f t="shared" si="9"/>
        <v>5.0206178145529787E-2</v>
      </c>
      <c r="K21" s="30">
        <f t="shared" si="10"/>
        <v>5.0005148454608156E-2</v>
      </c>
      <c r="L21" s="30">
        <f t="shared" si="11"/>
        <v>4.9804118763686525E-2</v>
      </c>
      <c r="M21" s="30">
        <f t="shared" si="12"/>
        <v>4.9603089072764894E-2</v>
      </c>
      <c r="N21" s="30">
        <f t="shared" si="13"/>
        <v>4.9402059381843264E-2</v>
      </c>
      <c r="O21" s="30">
        <f t="shared" si="14"/>
        <v>4.9201029690921633E-2</v>
      </c>
      <c r="P21" s="31">
        <v>4.9000000000000002E-2</v>
      </c>
      <c r="Q21" s="32">
        <f t="shared" si="38"/>
        <v>8.2457410925358937E-2</v>
      </c>
      <c r="S21" s="33">
        <f t="shared" si="39"/>
        <v>-34.061333333333337</v>
      </c>
      <c r="T21" s="34">
        <f t="shared" si="0"/>
        <v>1.1342226723971722</v>
      </c>
      <c r="U21" s="34">
        <f t="shared" si="40"/>
        <v>1.1911676579442436</v>
      </c>
      <c r="V21" s="34">
        <f t="shared" si="40"/>
        <v>1.2509716335801859</v>
      </c>
      <c r="W21" s="34">
        <f t="shared" si="40"/>
        <v>1.3137781382707172</v>
      </c>
      <c r="X21" s="34">
        <f t="shared" si="40"/>
        <v>1.3797379175244393</v>
      </c>
      <c r="Y21" s="34">
        <f t="shared" si="1"/>
        <v>1.448731916918701</v>
      </c>
      <c r="Z21" s="34">
        <f t="shared" si="1"/>
        <v>1.5208847333656632</v>
      </c>
      <c r="AA21" s="34">
        <f t="shared" si="1"/>
        <v>1.5963253142642087</v>
      </c>
      <c r="AB21" s="34">
        <f t="shared" si="1"/>
        <v>1.6751870722322286</v>
      </c>
      <c r="AC21" s="34">
        <f t="shared" si="1"/>
        <v>1.7576080011109745</v>
      </c>
      <c r="AD21" s="34">
        <f t="shared" ref="AD21:BI21" si="47">AC21*(1+$P21)</f>
        <v>1.8437307931654121</v>
      </c>
      <c r="AE21" s="34">
        <f t="shared" si="47"/>
        <v>1.9340736020305171</v>
      </c>
      <c r="AF21" s="34">
        <f t="shared" si="47"/>
        <v>2.0288432085300125</v>
      </c>
      <c r="AG21" s="34">
        <f t="shared" si="47"/>
        <v>2.1282565257479829</v>
      </c>
      <c r="AH21" s="34">
        <f t="shared" si="47"/>
        <v>2.2325410955096339</v>
      </c>
      <c r="AI21" s="34">
        <f t="shared" si="47"/>
        <v>2.3419356091896057</v>
      </c>
      <c r="AJ21" s="34">
        <f t="shared" si="47"/>
        <v>2.4566904540398964</v>
      </c>
      <c r="AK21" s="34">
        <f t="shared" si="47"/>
        <v>2.5770682862878513</v>
      </c>
      <c r="AL21" s="34">
        <f t="shared" si="47"/>
        <v>2.703344632315956</v>
      </c>
      <c r="AM21" s="34">
        <f t="shared" si="47"/>
        <v>2.8358085192994378</v>
      </c>
      <c r="AN21" s="34">
        <f t="shared" si="47"/>
        <v>2.9747631367451102</v>
      </c>
      <c r="AO21" s="34">
        <f t="shared" si="47"/>
        <v>3.1205265304456202</v>
      </c>
      <c r="AP21" s="34">
        <f t="shared" si="47"/>
        <v>3.2734323304374553</v>
      </c>
      <c r="AQ21" s="34">
        <f t="shared" si="47"/>
        <v>3.4338305146288906</v>
      </c>
      <c r="AR21" s="34">
        <f t="shared" si="47"/>
        <v>3.6020882098457059</v>
      </c>
      <c r="AS21" s="34">
        <f t="shared" si="47"/>
        <v>3.7785905321281454</v>
      </c>
      <c r="AT21" s="34">
        <f t="shared" si="47"/>
        <v>3.9637414682024241</v>
      </c>
      <c r="AU21" s="34">
        <f t="shared" si="47"/>
        <v>4.1579648001443426</v>
      </c>
      <c r="AV21" s="34">
        <f t="shared" si="47"/>
        <v>4.3617050753514155</v>
      </c>
      <c r="AW21" s="34">
        <f t="shared" si="47"/>
        <v>4.5754286240436342</v>
      </c>
      <c r="AX21" s="34">
        <f t="shared" si="47"/>
        <v>4.7996246266217719</v>
      </c>
      <c r="AY21" s="34">
        <f t="shared" si="47"/>
        <v>5.034806233326238</v>
      </c>
      <c r="AZ21" s="34">
        <f t="shared" si="47"/>
        <v>5.2815117387592236</v>
      </c>
      <c r="BA21" s="34">
        <f t="shared" si="47"/>
        <v>5.5403058139584251</v>
      </c>
      <c r="BB21" s="34">
        <f t="shared" si="47"/>
        <v>5.8117807988423875</v>
      </c>
      <c r="BC21" s="34">
        <f t="shared" si="47"/>
        <v>6.0965580579856642</v>
      </c>
      <c r="BD21" s="34">
        <f t="shared" si="47"/>
        <v>6.3952894028269611</v>
      </c>
      <c r="BE21" s="34">
        <f t="shared" si="47"/>
        <v>6.7086585835654819</v>
      </c>
      <c r="BF21" s="34">
        <f t="shared" si="47"/>
        <v>7.0373828541601897</v>
      </c>
      <c r="BG21" s="34">
        <f t="shared" si="47"/>
        <v>7.3822146140140381</v>
      </c>
      <c r="BH21" s="34">
        <f t="shared" si="47"/>
        <v>7.7439431301007255</v>
      </c>
      <c r="BI21" s="34">
        <f t="shared" si="47"/>
        <v>8.12339634347566</v>
      </c>
      <c r="BJ21" s="34">
        <f t="shared" ref="BJ21:CO21" si="48">BI21*(1+$P21)</f>
        <v>8.5214427643059665</v>
      </c>
      <c r="BK21" s="34">
        <f t="shared" si="48"/>
        <v>8.9389934597569578</v>
      </c>
      <c r="BL21" s="34">
        <f t="shared" si="48"/>
        <v>9.3770041392850487</v>
      </c>
      <c r="BM21" s="34">
        <f t="shared" si="48"/>
        <v>9.8364773421100153</v>
      </c>
      <c r="BN21" s="34">
        <f t="shared" si="48"/>
        <v>10.318464731873405</v>
      </c>
      <c r="BO21" s="34">
        <f t="shared" si="48"/>
        <v>10.824069503735201</v>
      </c>
      <c r="BP21" s="34">
        <f t="shared" si="48"/>
        <v>11.354448909418226</v>
      </c>
      <c r="BQ21" s="34">
        <f t="shared" si="48"/>
        <v>11.910816905979718</v>
      </c>
      <c r="BR21" s="34">
        <f t="shared" si="48"/>
        <v>12.494446934372723</v>
      </c>
      <c r="BS21" s="34">
        <f t="shared" si="48"/>
        <v>13.106674834156985</v>
      </c>
      <c r="BT21" s="34">
        <f t="shared" si="48"/>
        <v>13.748901901030676</v>
      </c>
      <c r="BU21" s="34">
        <f t="shared" si="48"/>
        <v>14.422598094181177</v>
      </c>
      <c r="BV21" s="34">
        <f t="shared" si="48"/>
        <v>15.129305400796055</v>
      </c>
      <c r="BW21" s="34">
        <f t="shared" si="48"/>
        <v>15.870641365435061</v>
      </c>
      <c r="BX21" s="34">
        <f t="shared" si="48"/>
        <v>16.648302792341379</v>
      </c>
      <c r="BY21" s="34">
        <f t="shared" si="48"/>
        <v>17.464069629166104</v>
      </c>
      <c r="BZ21" s="34">
        <f t="shared" si="48"/>
        <v>18.319809040995242</v>
      </c>
      <c r="CA21" s="34">
        <f t="shared" si="48"/>
        <v>19.217479684004008</v>
      </c>
      <c r="CB21" s="34">
        <f t="shared" si="48"/>
        <v>20.159136188520204</v>
      </c>
      <c r="CC21" s="34">
        <f t="shared" si="48"/>
        <v>21.146933861757692</v>
      </c>
      <c r="CD21" s="34">
        <f t="shared" si="48"/>
        <v>22.183133620983817</v>
      </c>
      <c r="CE21" s="34">
        <f t="shared" si="48"/>
        <v>23.270107168412022</v>
      </c>
      <c r="CF21" s="34">
        <f t="shared" si="48"/>
        <v>24.410342419664207</v>
      </c>
      <c r="CG21" s="34">
        <f t="shared" si="48"/>
        <v>25.60644919822775</v>
      </c>
      <c r="CH21" s="34">
        <f t="shared" si="48"/>
        <v>26.861165208940907</v>
      </c>
      <c r="CI21" s="34">
        <f t="shared" si="48"/>
        <v>28.17736230417901</v>
      </c>
      <c r="CJ21" s="34">
        <f t="shared" si="48"/>
        <v>29.558053057083779</v>
      </c>
      <c r="CK21" s="34">
        <f t="shared" si="48"/>
        <v>31.006397656880882</v>
      </c>
      <c r="CL21" s="34">
        <f t="shared" si="48"/>
        <v>32.52571114206804</v>
      </c>
      <c r="CM21" s="34">
        <f t="shared" si="48"/>
        <v>34.11947098802937</v>
      </c>
      <c r="CN21" s="34">
        <f t="shared" si="48"/>
        <v>35.791325066442809</v>
      </c>
      <c r="CO21" s="34">
        <f t="shared" si="48"/>
        <v>37.545099994698504</v>
      </c>
      <c r="CP21" s="34">
        <f t="shared" ref="CP21:DU21" si="49">CO21*(1+$P21)</f>
        <v>39.384809894438725</v>
      </c>
      <c r="CQ21" s="34">
        <f t="shared" si="49"/>
        <v>41.314665579266219</v>
      </c>
      <c r="CR21" s="34">
        <f t="shared" si="49"/>
        <v>43.339084192650262</v>
      </c>
      <c r="CS21" s="34">
        <f t="shared" si="49"/>
        <v>45.462699318090124</v>
      </c>
      <c r="CT21" s="34">
        <f t="shared" si="49"/>
        <v>47.690371584676534</v>
      </c>
      <c r="CU21" s="34">
        <f t="shared" si="49"/>
        <v>50.027199792325682</v>
      </c>
      <c r="CV21" s="34">
        <f t="shared" si="49"/>
        <v>52.47853258214964</v>
      </c>
      <c r="CW21" s="34">
        <f t="shared" si="49"/>
        <v>55.04998067867497</v>
      </c>
      <c r="CX21" s="34">
        <f t="shared" si="49"/>
        <v>57.74742973193004</v>
      </c>
      <c r="CY21" s="34">
        <f t="shared" si="49"/>
        <v>60.577053788794608</v>
      </c>
      <c r="CZ21" s="34">
        <f t="shared" si="49"/>
        <v>63.545329424445541</v>
      </c>
      <c r="DA21" s="34">
        <f t="shared" si="49"/>
        <v>66.659050566243366</v>
      </c>
      <c r="DB21" s="34">
        <f t="shared" si="49"/>
        <v>69.925344043989284</v>
      </c>
      <c r="DC21" s="34">
        <f t="shared" si="49"/>
        <v>73.351685902144752</v>
      </c>
      <c r="DD21" s="34">
        <f t="shared" si="49"/>
        <v>76.945918511349845</v>
      </c>
      <c r="DE21" s="34">
        <f t="shared" si="49"/>
        <v>80.716268518405982</v>
      </c>
      <c r="DF21" s="34">
        <f t="shared" si="49"/>
        <v>84.671365675807877</v>
      </c>
      <c r="DG21" s="34">
        <f t="shared" si="49"/>
        <v>88.82026259392245</v>
      </c>
      <c r="DH21" s="34">
        <f t="shared" si="49"/>
        <v>93.17245546102464</v>
      </c>
      <c r="DI21" s="34">
        <f t="shared" si="49"/>
        <v>97.737905778614845</v>
      </c>
      <c r="DJ21" s="34">
        <f t="shared" si="49"/>
        <v>102.52706316176696</v>
      </c>
      <c r="DK21" s="34">
        <f t="shared" si="49"/>
        <v>107.55088925669354</v>
      </c>
      <c r="DL21" s="34">
        <f t="shared" si="49"/>
        <v>112.82088283027151</v>
      </c>
      <c r="DM21" s="34">
        <f t="shared" si="49"/>
        <v>118.34910608895481</v>
      </c>
      <c r="DN21" s="34">
        <f t="shared" si="49"/>
        <v>124.14821228731358</v>
      </c>
      <c r="DO21" s="34">
        <f t="shared" si="49"/>
        <v>130.23147468939194</v>
      </c>
      <c r="DP21" s="34">
        <f t="shared" si="49"/>
        <v>136.61281694917213</v>
      </c>
      <c r="DQ21" s="34">
        <f t="shared" si="49"/>
        <v>143.30684497968156</v>
      </c>
      <c r="DR21" s="34">
        <f t="shared" si="49"/>
        <v>150.32888038368594</v>
      </c>
      <c r="DS21" s="34">
        <f t="shared" si="49"/>
        <v>157.69499552248655</v>
      </c>
      <c r="DT21" s="34">
        <f t="shared" si="49"/>
        <v>165.42205030308838</v>
      </c>
      <c r="DU21" s="34">
        <f t="shared" si="49"/>
        <v>173.52773076793972</v>
      </c>
      <c r="DV21" s="34">
        <f t="shared" ref="DV21:FA21" si="50">DU21*(1+$P21)</f>
        <v>182.03058957556874</v>
      </c>
      <c r="DW21" s="34">
        <f t="shared" si="50"/>
        <v>190.9500884647716</v>
      </c>
      <c r="DX21" s="34">
        <f t="shared" si="50"/>
        <v>200.30664279954539</v>
      </c>
      <c r="DY21" s="34">
        <f t="shared" si="50"/>
        <v>210.1216682967231</v>
      </c>
      <c r="DZ21" s="34">
        <f t="shared" si="50"/>
        <v>220.41763004326251</v>
      </c>
      <c r="EA21" s="34">
        <f t="shared" si="50"/>
        <v>231.21809391538235</v>
      </c>
      <c r="EB21" s="34">
        <f t="shared" si="50"/>
        <v>242.54778051723608</v>
      </c>
      <c r="EC21" s="34">
        <f t="shared" si="50"/>
        <v>254.43262176258062</v>
      </c>
      <c r="ED21" s="34">
        <f t="shared" si="50"/>
        <v>266.89982022894708</v>
      </c>
      <c r="EE21" s="34">
        <f t="shared" si="50"/>
        <v>279.97791142016547</v>
      </c>
      <c r="EF21" s="34">
        <f t="shared" si="50"/>
        <v>293.69682907975357</v>
      </c>
      <c r="EG21" s="34">
        <f t="shared" si="50"/>
        <v>308.08797370466147</v>
      </c>
      <c r="EH21" s="34">
        <f t="shared" si="50"/>
        <v>323.18428441618988</v>
      </c>
      <c r="EI21" s="34">
        <f t="shared" si="50"/>
        <v>339.02031435258317</v>
      </c>
      <c r="EJ21" s="34">
        <f t="shared" si="50"/>
        <v>355.63230975585975</v>
      </c>
      <c r="EK21" s="34">
        <f t="shared" si="50"/>
        <v>373.05829293389684</v>
      </c>
      <c r="EL21" s="34">
        <f t="shared" si="50"/>
        <v>391.33814928765776</v>
      </c>
      <c r="EM21" s="34">
        <f t="shared" si="50"/>
        <v>410.51371860275299</v>
      </c>
      <c r="EN21" s="34">
        <f t="shared" si="50"/>
        <v>430.62889081428784</v>
      </c>
      <c r="EO21" s="34">
        <f t="shared" si="50"/>
        <v>451.72970646418793</v>
      </c>
      <c r="EP21" s="34">
        <f t="shared" si="50"/>
        <v>473.86446208093309</v>
      </c>
      <c r="EQ21" s="34">
        <f t="shared" si="50"/>
        <v>497.08382072289879</v>
      </c>
      <c r="ER21" s="34">
        <f t="shared" si="50"/>
        <v>521.44092793832078</v>
      </c>
      <c r="ES21" s="34">
        <f t="shared" si="50"/>
        <v>546.99153340729845</v>
      </c>
      <c r="ET21" s="34">
        <f t="shared" si="50"/>
        <v>573.79411854425598</v>
      </c>
      <c r="EU21" s="34">
        <f t="shared" si="50"/>
        <v>601.91003035292454</v>
      </c>
      <c r="EV21" s="34">
        <f t="shared" si="50"/>
        <v>631.40362184021785</v>
      </c>
      <c r="EW21" s="34">
        <f t="shared" si="50"/>
        <v>662.34239931038849</v>
      </c>
      <c r="EX21" s="34">
        <f t="shared" si="50"/>
        <v>694.79717687659752</v>
      </c>
      <c r="EY21" s="34">
        <f t="shared" si="50"/>
        <v>728.84223854355071</v>
      </c>
      <c r="EZ21" s="34">
        <f t="shared" si="50"/>
        <v>764.55550823218459</v>
      </c>
      <c r="FA21" s="34">
        <f t="shared" si="50"/>
        <v>802.01872813556156</v>
      </c>
      <c r="FB21" s="34">
        <f t="shared" ref="FB21:GG21" si="51">FA21*(1+$P21)</f>
        <v>841.31764581420407</v>
      </c>
      <c r="FC21" s="34">
        <f t="shared" si="51"/>
        <v>882.54221045910003</v>
      </c>
      <c r="FD21" s="34">
        <f t="shared" si="51"/>
        <v>925.78677877159589</v>
      </c>
      <c r="FE21" s="34">
        <f t="shared" si="51"/>
        <v>971.15033093140403</v>
      </c>
      <c r="FF21" s="34">
        <f t="shared" si="51"/>
        <v>1018.7366971470427</v>
      </c>
      <c r="FG21" s="34">
        <f t="shared" si="51"/>
        <v>1068.6547953072477</v>
      </c>
      <c r="FH21" s="34">
        <f t="shared" si="51"/>
        <v>1121.0188802773027</v>
      </c>
      <c r="FI21" s="34">
        <f t="shared" si="51"/>
        <v>1175.9488054108906</v>
      </c>
      <c r="FJ21" s="34">
        <f t="shared" si="51"/>
        <v>1233.5702968760243</v>
      </c>
      <c r="FK21" s="34">
        <f t="shared" si="51"/>
        <v>1294.0152414229494</v>
      </c>
      <c r="FL21" s="34">
        <f t="shared" si="51"/>
        <v>1357.4219882526738</v>
      </c>
      <c r="FM21" s="34">
        <f t="shared" si="51"/>
        <v>1423.9356656770547</v>
      </c>
      <c r="FN21" s="34">
        <f t="shared" si="51"/>
        <v>1493.7085132952302</v>
      </c>
      <c r="FO21" s="34">
        <f t="shared" si="51"/>
        <v>1566.9002304466965</v>
      </c>
      <c r="FP21" s="34">
        <f t="shared" si="51"/>
        <v>1643.6783417385845</v>
      </c>
      <c r="FQ21" s="34">
        <f t="shared" si="51"/>
        <v>1724.218580483775</v>
      </c>
      <c r="FR21" s="34">
        <f t="shared" si="51"/>
        <v>1808.7052909274798</v>
      </c>
      <c r="FS21" s="34">
        <f t="shared" si="51"/>
        <v>1897.3318501829262</v>
      </c>
      <c r="FT21" s="34">
        <f t="shared" si="51"/>
        <v>1990.3011108418896</v>
      </c>
      <c r="FU21" s="34">
        <f t="shared" si="51"/>
        <v>2087.825865273142</v>
      </c>
      <c r="FV21" s="34">
        <f t="shared" si="51"/>
        <v>2190.1293326715258</v>
      </c>
      <c r="FW21" s="34">
        <f t="shared" si="51"/>
        <v>2297.4456699724306</v>
      </c>
      <c r="FX21" s="34">
        <f t="shared" si="51"/>
        <v>2410.0205078010795</v>
      </c>
      <c r="FY21" s="34">
        <f t="shared" si="51"/>
        <v>2528.1115126833324</v>
      </c>
      <c r="FZ21" s="34">
        <f t="shared" si="51"/>
        <v>2651.9889768048156</v>
      </c>
      <c r="GA21" s="34">
        <f t="shared" si="51"/>
        <v>2781.9364366682512</v>
      </c>
      <c r="GB21" s="34">
        <f t="shared" si="51"/>
        <v>2918.2513220649953</v>
      </c>
      <c r="GC21" s="34">
        <f t="shared" si="51"/>
        <v>3061.2456368461799</v>
      </c>
      <c r="GD21" s="34">
        <f t="shared" si="51"/>
        <v>3211.2466730516426</v>
      </c>
      <c r="GE21" s="34">
        <f t="shared" si="51"/>
        <v>3368.597760031173</v>
      </c>
      <c r="GF21" s="34">
        <f t="shared" si="51"/>
        <v>3533.6590502727004</v>
      </c>
      <c r="GG21" s="34">
        <f t="shared" si="51"/>
        <v>3706.8083437360624</v>
      </c>
      <c r="GH21" s="34">
        <f t="shared" ref="GH21:HK21" si="52">GG21*(1+$P21)</f>
        <v>3888.4419525791291</v>
      </c>
      <c r="GI21" s="34">
        <f t="shared" si="52"/>
        <v>4078.9756082555059</v>
      </c>
      <c r="GJ21" s="34">
        <f t="shared" si="52"/>
        <v>4278.8454130600257</v>
      </c>
      <c r="GK21" s="34">
        <f t="shared" si="52"/>
        <v>4488.5088382999666</v>
      </c>
      <c r="GL21" s="34">
        <f t="shared" si="52"/>
        <v>4708.4457713766642</v>
      </c>
      <c r="GM21" s="34">
        <f t="shared" si="52"/>
        <v>4939.1596141741202</v>
      </c>
      <c r="GN21" s="34">
        <f t="shared" si="52"/>
        <v>5181.1784352686518</v>
      </c>
      <c r="GO21" s="34">
        <f t="shared" si="52"/>
        <v>5435.0561785968157</v>
      </c>
      <c r="GP21" s="34">
        <f t="shared" si="52"/>
        <v>5701.3739313480592</v>
      </c>
      <c r="GQ21" s="34">
        <f t="shared" si="52"/>
        <v>5980.7412539841134</v>
      </c>
      <c r="GR21" s="34">
        <f t="shared" si="52"/>
        <v>6273.7975754293348</v>
      </c>
      <c r="GS21" s="34">
        <f t="shared" si="52"/>
        <v>6581.2136566253721</v>
      </c>
      <c r="GT21" s="34">
        <f t="shared" si="52"/>
        <v>6903.693125800015</v>
      </c>
      <c r="GU21" s="34">
        <f t="shared" si="52"/>
        <v>7241.9740889642153</v>
      </c>
      <c r="GV21" s="34">
        <f t="shared" si="52"/>
        <v>7596.8308193234616</v>
      </c>
      <c r="GW21" s="34">
        <f t="shared" si="52"/>
        <v>7969.0755294703104</v>
      </c>
      <c r="GX21" s="34">
        <f t="shared" si="52"/>
        <v>8359.5602304143558</v>
      </c>
      <c r="GY21" s="34">
        <f t="shared" si="52"/>
        <v>8769.1786817046595</v>
      </c>
      <c r="GZ21" s="34">
        <f t="shared" si="52"/>
        <v>9198.8684371081872</v>
      </c>
      <c r="HA21" s="34">
        <f t="shared" si="52"/>
        <v>9649.6129905264879</v>
      </c>
      <c r="HB21" s="34">
        <f t="shared" si="52"/>
        <v>10122.444027062285</v>
      </c>
      <c r="HC21" s="34">
        <f t="shared" si="52"/>
        <v>10618.443784388337</v>
      </c>
      <c r="HD21" s="34">
        <f t="shared" si="52"/>
        <v>11138.747529823364</v>
      </c>
      <c r="HE21" s="34">
        <f t="shared" si="52"/>
        <v>11684.546158784708</v>
      </c>
      <c r="HF21" s="34">
        <f t="shared" si="52"/>
        <v>12257.088920565158</v>
      </c>
      <c r="HG21" s="34">
        <f t="shared" si="52"/>
        <v>12857.68627767285</v>
      </c>
      <c r="HH21" s="34">
        <f t="shared" si="52"/>
        <v>13487.712905278819</v>
      </c>
      <c r="HI21" s="34">
        <f t="shared" si="52"/>
        <v>14148.61083763748</v>
      </c>
      <c r="HJ21" s="34">
        <f t="shared" si="52"/>
        <v>14841.892768681715</v>
      </c>
      <c r="HK21" s="34">
        <f t="shared" si="52"/>
        <v>15569.145514347118</v>
      </c>
    </row>
    <row r="22" spans="1:219" ht="16.5" customHeight="1">
      <c r="A22" s="27">
        <f t="shared" si="8"/>
        <v>11</v>
      </c>
      <c r="B22" s="29" t="str">
        <f>'MPG-20'!B22</f>
        <v>FirstEnergy Corp.</v>
      </c>
      <c r="C22" s="29"/>
      <c r="D22" s="25">
        <f>'MPG-20'!D22</f>
        <v>42.720666666666673</v>
      </c>
      <c r="E22" s="25">
        <f>'MPG-20'!E22</f>
        <v>2.2000000000000002</v>
      </c>
      <c r="F22" s="45">
        <f>'MPG-20'!H22</f>
        <v>5.0000000000000001E-3</v>
      </c>
      <c r="G22" s="45">
        <f>'MPG-20'!I22</f>
        <v>1.37E-2</v>
      </c>
      <c r="H22" s="45">
        <f>'MPG-20'!J22</f>
        <v>0.01</v>
      </c>
      <c r="I22" s="45">
        <f>'MPG-20'!K22</f>
        <v>3.9532129420123151E-2</v>
      </c>
      <c r="J22" s="26">
        <f t="shared" si="9"/>
        <v>1.705803235503079E-2</v>
      </c>
      <c r="K22" s="30">
        <f t="shared" si="10"/>
        <v>2.2381693629192324E-2</v>
      </c>
      <c r="L22" s="30">
        <f t="shared" si="11"/>
        <v>2.7705354903353858E-2</v>
      </c>
      <c r="M22" s="30">
        <f t="shared" si="12"/>
        <v>3.3029016177515393E-2</v>
      </c>
      <c r="N22" s="30">
        <f t="shared" si="13"/>
        <v>3.8352677451676927E-2</v>
      </c>
      <c r="O22" s="30">
        <f t="shared" si="14"/>
        <v>4.3676338725838461E-2</v>
      </c>
      <c r="P22" s="31">
        <v>4.9000000000000002E-2</v>
      </c>
      <c r="Q22" s="32">
        <f t="shared" si="38"/>
        <v>9.3211350101288989E-2</v>
      </c>
      <c r="S22" s="33">
        <f t="shared" si="39"/>
        <v>-42.720666666666673</v>
      </c>
      <c r="T22" s="34">
        <f t="shared" si="0"/>
        <v>2.2375276711810681</v>
      </c>
      <c r="U22" s="34">
        <f t="shared" si="40"/>
        <v>2.2756954905913518</v>
      </c>
      <c r="V22" s="34">
        <f t="shared" si="40"/>
        <v>2.314514377900057</v>
      </c>
      <c r="W22" s="34">
        <f t="shared" si="40"/>
        <v>2.3539954390444602</v>
      </c>
      <c r="X22" s="34">
        <f t="shared" si="40"/>
        <v>2.3941499694072759</v>
      </c>
      <c r="Y22" s="34">
        <f t="shared" si="1"/>
        <v>2.4477351005248895</v>
      </c>
      <c r="Z22" s="34">
        <f t="shared" si="1"/>
        <v>2.5155504701943281</v>
      </c>
      <c r="AA22" s="34">
        <f t="shared" si="1"/>
        <v>2.598636627369733</v>
      </c>
      <c r="AB22" s="34">
        <f t="shared" si="1"/>
        <v>2.698301299753358</v>
      </c>
      <c r="AC22" s="34">
        <f t="shared" si="1"/>
        <v>2.8161532213057558</v>
      </c>
      <c r="AD22" s="34">
        <f t="shared" ref="AD22:BI22" si="53">AC22*(1+$P22)</f>
        <v>2.9541447291497378</v>
      </c>
      <c r="AE22" s="34">
        <f t="shared" si="53"/>
        <v>3.0988978208780749</v>
      </c>
      <c r="AF22" s="34">
        <f t="shared" si="53"/>
        <v>3.2507438141011002</v>
      </c>
      <c r="AG22" s="34">
        <f t="shared" si="53"/>
        <v>3.4100302609920541</v>
      </c>
      <c r="AH22" s="34">
        <f t="shared" si="53"/>
        <v>3.5771217437806646</v>
      </c>
      <c r="AI22" s="34">
        <f t="shared" si="53"/>
        <v>3.7524007092259168</v>
      </c>
      <c r="AJ22" s="34">
        <f t="shared" si="53"/>
        <v>3.9362683439779866</v>
      </c>
      <c r="AK22" s="34">
        <f t="shared" si="53"/>
        <v>4.1291454928329081</v>
      </c>
      <c r="AL22" s="34">
        <f t="shared" si="53"/>
        <v>4.3314736219817203</v>
      </c>
      <c r="AM22" s="34">
        <f t="shared" si="53"/>
        <v>4.543715829458824</v>
      </c>
      <c r="AN22" s="34">
        <f t="shared" si="53"/>
        <v>4.7663579051023062</v>
      </c>
      <c r="AO22" s="34">
        <f t="shared" si="53"/>
        <v>4.9999094424523189</v>
      </c>
      <c r="AP22" s="34">
        <f t="shared" si="53"/>
        <v>5.2449050051324821</v>
      </c>
      <c r="AQ22" s="34">
        <f t="shared" si="53"/>
        <v>5.5019053503839732</v>
      </c>
      <c r="AR22" s="34">
        <f t="shared" si="53"/>
        <v>5.7714987125527877</v>
      </c>
      <c r="AS22" s="34">
        <f t="shared" si="53"/>
        <v>6.0543021494678735</v>
      </c>
      <c r="AT22" s="34">
        <f t="shared" si="53"/>
        <v>6.3509629547917985</v>
      </c>
      <c r="AU22" s="34">
        <f t="shared" si="53"/>
        <v>6.6621601395765966</v>
      </c>
      <c r="AV22" s="34">
        <f t="shared" si="53"/>
        <v>6.9886059864158492</v>
      </c>
      <c r="AW22" s="34">
        <f t="shared" si="53"/>
        <v>7.3310476797502258</v>
      </c>
      <c r="AX22" s="34">
        <f t="shared" si="53"/>
        <v>7.6902690160579867</v>
      </c>
      <c r="AY22" s="34">
        <f t="shared" si="53"/>
        <v>8.0670921978448273</v>
      </c>
      <c r="AZ22" s="34">
        <f t="shared" si="53"/>
        <v>8.4623797155392229</v>
      </c>
      <c r="BA22" s="34">
        <f t="shared" si="53"/>
        <v>8.8770363216006434</v>
      </c>
      <c r="BB22" s="34">
        <f t="shared" si="53"/>
        <v>9.3120111013590741</v>
      </c>
      <c r="BC22" s="34">
        <f t="shared" si="53"/>
        <v>9.7682996453256674</v>
      </c>
      <c r="BD22" s="34">
        <f t="shared" si="53"/>
        <v>10.246946327946624</v>
      </c>
      <c r="BE22" s="34">
        <f t="shared" si="53"/>
        <v>10.749046698016008</v>
      </c>
      <c r="BF22" s="34">
        <f t="shared" si="53"/>
        <v>11.275749986218791</v>
      </c>
      <c r="BG22" s="34">
        <f t="shared" si="53"/>
        <v>11.828261735543512</v>
      </c>
      <c r="BH22" s="34">
        <f t="shared" si="53"/>
        <v>12.407846560585144</v>
      </c>
      <c r="BI22" s="34">
        <f t="shared" si="53"/>
        <v>13.015831042053815</v>
      </c>
      <c r="BJ22" s="34">
        <f t="shared" ref="BJ22:CO22" si="54">BI22*(1+$P22)</f>
        <v>13.653606763114452</v>
      </c>
      <c r="BK22" s="34">
        <f t="shared" si="54"/>
        <v>14.322633494507059</v>
      </c>
      <c r="BL22" s="34">
        <f t="shared" si="54"/>
        <v>15.024442535737904</v>
      </c>
      <c r="BM22" s="34">
        <f t="shared" si="54"/>
        <v>15.76064021998906</v>
      </c>
      <c r="BN22" s="34">
        <f t="shared" si="54"/>
        <v>16.532911590768524</v>
      </c>
      <c r="BO22" s="34">
        <f t="shared" si="54"/>
        <v>17.343024258716181</v>
      </c>
      <c r="BP22" s="34">
        <f t="shared" si="54"/>
        <v>18.192832447393272</v>
      </c>
      <c r="BQ22" s="34">
        <f t="shared" si="54"/>
        <v>19.08428123731554</v>
      </c>
      <c r="BR22" s="34">
        <f t="shared" si="54"/>
        <v>20.019411017944002</v>
      </c>
      <c r="BS22" s="34">
        <f t="shared" si="54"/>
        <v>21.000362157823258</v>
      </c>
      <c r="BT22" s="34">
        <f t="shared" si="54"/>
        <v>22.029379903556595</v>
      </c>
      <c r="BU22" s="34">
        <f t="shared" si="54"/>
        <v>23.108819518830867</v>
      </c>
      <c r="BV22" s="34">
        <f t="shared" si="54"/>
        <v>24.241151675253576</v>
      </c>
      <c r="BW22" s="34">
        <f t="shared" si="54"/>
        <v>25.428968107340999</v>
      </c>
      <c r="BX22" s="34">
        <f t="shared" si="54"/>
        <v>26.674987544600707</v>
      </c>
      <c r="BY22" s="34">
        <f t="shared" si="54"/>
        <v>27.98206193428614</v>
      </c>
      <c r="BZ22" s="34">
        <f t="shared" si="54"/>
        <v>29.353182969066157</v>
      </c>
      <c r="CA22" s="34">
        <f t="shared" si="54"/>
        <v>30.791488934550397</v>
      </c>
      <c r="CB22" s="34">
        <f t="shared" si="54"/>
        <v>32.300271892343368</v>
      </c>
      <c r="CC22" s="34">
        <f t="shared" si="54"/>
        <v>33.882985215068189</v>
      </c>
      <c r="CD22" s="34">
        <f t="shared" si="54"/>
        <v>35.543251490606529</v>
      </c>
      <c r="CE22" s="34">
        <f t="shared" si="54"/>
        <v>37.284870813646243</v>
      </c>
      <c r="CF22" s="34">
        <f t="shared" si="54"/>
        <v>39.11182948351491</v>
      </c>
      <c r="CG22" s="34">
        <f t="shared" si="54"/>
        <v>41.028309128207141</v>
      </c>
      <c r="CH22" s="34">
        <f t="shared" si="54"/>
        <v>43.038696275489286</v>
      </c>
      <c r="CI22" s="34">
        <f t="shared" si="54"/>
        <v>45.147592392988258</v>
      </c>
      <c r="CJ22" s="34">
        <f t="shared" si="54"/>
        <v>47.359824420244678</v>
      </c>
      <c r="CK22" s="34">
        <f t="shared" si="54"/>
        <v>49.680455816836663</v>
      </c>
      <c r="CL22" s="34">
        <f t="shared" si="54"/>
        <v>52.114798151861656</v>
      </c>
      <c r="CM22" s="34">
        <f t="shared" si="54"/>
        <v>54.668423261302877</v>
      </c>
      <c r="CN22" s="34">
        <f t="shared" si="54"/>
        <v>57.347176001106718</v>
      </c>
      <c r="CO22" s="34">
        <f t="shared" si="54"/>
        <v>60.157187625160944</v>
      </c>
      <c r="CP22" s="34">
        <f t="shared" ref="CP22:DU22" si="55">CO22*(1+$P22)</f>
        <v>63.104889818793829</v>
      </c>
      <c r="CQ22" s="34">
        <f t="shared" si="55"/>
        <v>66.197029419914728</v>
      </c>
      <c r="CR22" s="34">
        <f t="shared" si="55"/>
        <v>69.440683861490541</v>
      </c>
      <c r="CS22" s="34">
        <f t="shared" si="55"/>
        <v>72.843277370703575</v>
      </c>
      <c r="CT22" s="34">
        <f t="shared" si="55"/>
        <v>76.412597961868045</v>
      </c>
      <c r="CU22" s="34">
        <f t="shared" si="55"/>
        <v>80.156815261999569</v>
      </c>
      <c r="CV22" s="34">
        <f t="shared" si="55"/>
        <v>84.084499209837546</v>
      </c>
      <c r="CW22" s="34">
        <f t="shared" si="55"/>
        <v>88.20463967111958</v>
      </c>
      <c r="CX22" s="34">
        <f t="shared" si="55"/>
        <v>92.526667015004435</v>
      </c>
      <c r="CY22" s="34">
        <f t="shared" si="55"/>
        <v>97.060473698739642</v>
      </c>
      <c r="CZ22" s="34">
        <f t="shared" si="55"/>
        <v>101.81643690997788</v>
      </c>
      <c r="DA22" s="34">
        <f t="shared" si="55"/>
        <v>106.80544231856679</v>
      </c>
      <c r="DB22" s="34">
        <f t="shared" si="55"/>
        <v>112.03890899217656</v>
      </c>
      <c r="DC22" s="34">
        <f t="shared" si="55"/>
        <v>117.5288155327932</v>
      </c>
      <c r="DD22" s="34">
        <f t="shared" si="55"/>
        <v>123.28772749390006</v>
      </c>
      <c r="DE22" s="34">
        <f t="shared" si="55"/>
        <v>129.32882614110116</v>
      </c>
      <c r="DF22" s="34">
        <f t="shared" si="55"/>
        <v>135.66593862201512</v>
      </c>
      <c r="DG22" s="34">
        <f t="shared" si="55"/>
        <v>142.31356961449384</v>
      </c>
      <c r="DH22" s="34">
        <f t="shared" si="55"/>
        <v>149.28693452560404</v>
      </c>
      <c r="DI22" s="34">
        <f t="shared" si="55"/>
        <v>156.60199431735862</v>
      </c>
      <c r="DJ22" s="34">
        <f t="shared" si="55"/>
        <v>164.27549203890919</v>
      </c>
      <c r="DK22" s="34">
        <f t="shared" si="55"/>
        <v>172.32499114881574</v>
      </c>
      <c r="DL22" s="34">
        <f t="shared" si="55"/>
        <v>180.76891571510771</v>
      </c>
      <c r="DM22" s="34">
        <f t="shared" si="55"/>
        <v>189.62659258514799</v>
      </c>
      <c r="DN22" s="34">
        <f t="shared" si="55"/>
        <v>198.91829562182022</v>
      </c>
      <c r="DO22" s="34">
        <f t="shared" si="55"/>
        <v>208.66529210728939</v>
      </c>
      <c r="DP22" s="34">
        <f t="shared" si="55"/>
        <v>218.88989142054655</v>
      </c>
      <c r="DQ22" s="34">
        <f t="shared" si="55"/>
        <v>229.61549610015331</v>
      </c>
      <c r="DR22" s="34">
        <f t="shared" si="55"/>
        <v>240.8666554090608</v>
      </c>
      <c r="DS22" s="34">
        <f t="shared" si="55"/>
        <v>252.66912152410475</v>
      </c>
      <c r="DT22" s="34">
        <f t="shared" si="55"/>
        <v>265.04990847878588</v>
      </c>
      <c r="DU22" s="34">
        <f t="shared" si="55"/>
        <v>278.03735399424636</v>
      </c>
      <c r="DV22" s="34">
        <f t="shared" ref="DV22:FA22" si="56">DU22*(1+$P22)</f>
        <v>291.66118433996439</v>
      </c>
      <c r="DW22" s="34">
        <f t="shared" si="56"/>
        <v>305.9525823726226</v>
      </c>
      <c r="DX22" s="34">
        <f t="shared" si="56"/>
        <v>320.94425890888107</v>
      </c>
      <c r="DY22" s="34">
        <f t="shared" si="56"/>
        <v>336.67052759541622</v>
      </c>
      <c r="DZ22" s="34">
        <f t="shared" si="56"/>
        <v>353.16738344759159</v>
      </c>
      <c r="EA22" s="34">
        <f t="shared" si="56"/>
        <v>370.47258523652357</v>
      </c>
      <c r="EB22" s="34">
        <f t="shared" si="56"/>
        <v>388.62574191311319</v>
      </c>
      <c r="EC22" s="34">
        <f t="shared" si="56"/>
        <v>407.66840326685571</v>
      </c>
      <c r="ED22" s="34">
        <f t="shared" si="56"/>
        <v>427.64415502693163</v>
      </c>
      <c r="EE22" s="34">
        <f t="shared" si="56"/>
        <v>448.59871862325127</v>
      </c>
      <c r="EF22" s="34">
        <f t="shared" si="56"/>
        <v>470.58005583579057</v>
      </c>
      <c r="EG22" s="34">
        <f t="shared" si="56"/>
        <v>493.63847857174426</v>
      </c>
      <c r="EH22" s="34">
        <f t="shared" si="56"/>
        <v>517.82676402175969</v>
      </c>
      <c r="EI22" s="34">
        <f t="shared" si="56"/>
        <v>543.2002754588259</v>
      </c>
      <c r="EJ22" s="34">
        <f t="shared" si="56"/>
        <v>569.81708895630834</v>
      </c>
      <c r="EK22" s="34">
        <f t="shared" si="56"/>
        <v>597.73812631516739</v>
      </c>
      <c r="EL22" s="34">
        <f t="shared" si="56"/>
        <v>627.02729450461061</v>
      </c>
      <c r="EM22" s="34">
        <f t="shared" si="56"/>
        <v>657.75163193533649</v>
      </c>
      <c r="EN22" s="34">
        <f t="shared" si="56"/>
        <v>689.98146190016791</v>
      </c>
      <c r="EO22" s="34">
        <f t="shared" si="56"/>
        <v>723.79055353327612</v>
      </c>
      <c r="EP22" s="34">
        <f t="shared" si="56"/>
        <v>759.25629065640658</v>
      </c>
      <c r="EQ22" s="34">
        <f t="shared" si="56"/>
        <v>796.4598488985705</v>
      </c>
      <c r="ER22" s="34">
        <f t="shared" si="56"/>
        <v>835.48638149460044</v>
      </c>
      <c r="ES22" s="34">
        <f t="shared" si="56"/>
        <v>876.42521418783576</v>
      </c>
      <c r="ET22" s="34">
        <f t="shared" si="56"/>
        <v>919.37004968303961</v>
      </c>
      <c r="EU22" s="34">
        <f t="shared" si="56"/>
        <v>964.41918211750851</v>
      </c>
      <c r="EV22" s="34">
        <f t="shared" si="56"/>
        <v>1011.6757220412663</v>
      </c>
      <c r="EW22" s="34">
        <f t="shared" si="56"/>
        <v>1061.2478324212884</v>
      </c>
      <c r="EX22" s="34">
        <f t="shared" si="56"/>
        <v>1113.2489762099315</v>
      </c>
      <c r="EY22" s="34">
        <f t="shared" si="56"/>
        <v>1167.7981760442181</v>
      </c>
      <c r="EZ22" s="34">
        <f t="shared" si="56"/>
        <v>1225.0202866703846</v>
      </c>
      <c r="FA22" s="34">
        <f t="shared" si="56"/>
        <v>1285.0462807172335</v>
      </c>
      <c r="FB22" s="34">
        <f t="shared" ref="FB22:GG22" si="57">FA22*(1+$P22)</f>
        <v>1348.0135484723778</v>
      </c>
      <c r="FC22" s="34">
        <f t="shared" si="57"/>
        <v>1414.0662123475242</v>
      </c>
      <c r="FD22" s="34">
        <f t="shared" si="57"/>
        <v>1483.3554567525528</v>
      </c>
      <c r="FE22" s="34">
        <f t="shared" si="57"/>
        <v>1556.0398741334277</v>
      </c>
      <c r="FF22" s="34">
        <f t="shared" si="57"/>
        <v>1632.2858279659656</v>
      </c>
      <c r="FG22" s="34">
        <f t="shared" si="57"/>
        <v>1712.2678335362978</v>
      </c>
      <c r="FH22" s="34">
        <f t="shared" si="57"/>
        <v>1796.1689573795763</v>
      </c>
      <c r="FI22" s="34">
        <f t="shared" si="57"/>
        <v>1884.1812362911755</v>
      </c>
      <c r="FJ22" s="34">
        <f t="shared" si="57"/>
        <v>1976.5061168694431</v>
      </c>
      <c r="FK22" s="34">
        <f t="shared" si="57"/>
        <v>2073.3549165960458</v>
      </c>
      <c r="FL22" s="34">
        <f t="shared" si="57"/>
        <v>2174.9493075092519</v>
      </c>
      <c r="FM22" s="34">
        <f t="shared" si="57"/>
        <v>2281.5218235772049</v>
      </c>
      <c r="FN22" s="34">
        <f t="shared" si="57"/>
        <v>2393.3163929324878</v>
      </c>
      <c r="FO22" s="34">
        <f t="shared" si="57"/>
        <v>2510.5888961861797</v>
      </c>
      <c r="FP22" s="34">
        <f t="shared" si="57"/>
        <v>2633.6077520993022</v>
      </c>
      <c r="FQ22" s="34">
        <f t="shared" si="57"/>
        <v>2762.6545319521679</v>
      </c>
      <c r="FR22" s="34">
        <f t="shared" si="57"/>
        <v>2898.024604017824</v>
      </c>
      <c r="FS22" s="34">
        <f t="shared" si="57"/>
        <v>3040.0278096146972</v>
      </c>
      <c r="FT22" s="34">
        <f t="shared" si="57"/>
        <v>3188.9891722858169</v>
      </c>
      <c r="FU22" s="34">
        <f t="shared" si="57"/>
        <v>3345.2496417278217</v>
      </c>
      <c r="FV22" s="34">
        <f t="shared" si="57"/>
        <v>3509.1668741724848</v>
      </c>
      <c r="FW22" s="34">
        <f t="shared" si="57"/>
        <v>3681.1160510069362</v>
      </c>
      <c r="FX22" s="34">
        <f t="shared" si="57"/>
        <v>3861.4907375062758</v>
      </c>
      <c r="FY22" s="34">
        <f t="shared" si="57"/>
        <v>4050.7037836440832</v>
      </c>
      <c r="FZ22" s="34">
        <f t="shared" si="57"/>
        <v>4249.1882690426428</v>
      </c>
      <c r="GA22" s="34">
        <f t="shared" si="57"/>
        <v>4457.3984942257321</v>
      </c>
      <c r="GB22" s="34">
        <f t="shared" si="57"/>
        <v>4675.8110204427931</v>
      </c>
      <c r="GC22" s="34">
        <f t="shared" si="57"/>
        <v>4904.9257604444892</v>
      </c>
      <c r="GD22" s="34">
        <f t="shared" si="57"/>
        <v>5145.2671227062692</v>
      </c>
      <c r="GE22" s="34">
        <f t="shared" si="57"/>
        <v>5397.3852117188762</v>
      </c>
      <c r="GF22" s="34">
        <f t="shared" si="57"/>
        <v>5661.8570870931007</v>
      </c>
      <c r="GG22" s="34">
        <f t="shared" si="57"/>
        <v>5939.2880843606627</v>
      </c>
      <c r="GH22" s="34">
        <f t="shared" ref="GH22:HK22" si="58">GG22*(1+$P22)</f>
        <v>6230.3132004943345</v>
      </c>
      <c r="GI22" s="34">
        <f t="shared" si="58"/>
        <v>6535.5985473185565</v>
      </c>
      <c r="GJ22" s="34">
        <f t="shared" si="58"/>
        <v>6855.8428761371651</v>
      </c>
      <c r="GK22" s="34">
        <f t="shared" si="58"/>
        <v>7191.7791770678859</v>
      </c>
      <c r="GL22" s="34">
        <f t="shared" si="58"/>
        <v>7544.1763567442122</v>
      </c>
      <c r="GM22" s="34">
        <f t="shared" si="58"/>
        <v>7913.8409982246776</v>
      </c>
      <c r="GN22" s="34">
        <f t="shared" si="58"/>
        <v>8301.6192071376863</v>
      </c>
      <c r="GO22" s="34">
        <f t="shared" si="58"/>
        <v>8708.3985482874323</v>
      </c>
      <c r="GP22" s="34">
        <f t="shared" si="58"/>
        <v>9135.1100771535166</v>
      </c>
      <c r="GQ22" s="34">
        <f t="shared" si="58"/>
        <v>9582.7304709340387</v>
      </c>
      <c r="GR22" s="34">
        <f t="shared" si="58"/>
        <v>10052.284264009806</v>
      </c>
      <c r="GS22" s="34">
        <f t="shared" si="58"/>
        <v>10544.846192946286</v>
      </c>
      <c r="GT22" s="34">
        <f t="shared" si="58"/>
        <v>11061.543656400654</v>
      </c>
      <c r="GU22" s="34">
        <f t="shared" si="58"/>
        <v>11603.559295564286</v>
      </c>
      <c r="GV22" s="34">
        <f t="shared" si="58"/>
        <v>12172.133701046936</v>
      </c>
      <c r="GW22" s="34">
        <f t="shared" si="58"/>
        <v>12768.568252398236</v>
      </c>
      <c r="GX22" s="34">
        <f t="shared" si="58"/>
        <v>13394.228096765748</v>
      </c>
      <c r="GY22" s="34">
        <f t="shared" si="58"/>
        <v>14050.545273507269</v>
      </c>
      <c r="GZ22" s="34">
        <f t="shared" si="58"/>
        <v>14739.021991909123</v>
      </c>
      <c r="HA22" s="34">
        <f t="shared" si="58"/>
        <v>15461.23406951267</v>
      </c>
      <c r="HB22" s="34">
        <f t="shared" si="58"/>
        <v>16218.834538918789</v>
      </c>
      <c r="HC22" s="34">
        <f t="shared" si="58"/>
        <v>17013.557431325808</v>
      </c>
      <c r="HD22" s="34">
        <f t="shared" si="58"/>
        <v>17847.221745460771</v>
      </c>
      <c r="HE22" s="34">
        <f t="shared" si="58"/>
        <v>18721.735610988348</v>
      </c>
      <c r="HF22" s="34">
        <f t="shared" si="58"/>
        <v>19639.100655926777</v>
      </c>
      <c r="HG22" s="34">
        <f t="shared" si="58"/>
        <v>20601.416588067186</v>
      </c>
      <c r="HH22" s="34">
        <f t="shared" si="58"/>
        <v>21610.886000882478</v>
      </c>
      <c r="HI22" s="34">
        <f t="shared" si="58"/>
        <v>22669.819414925718</v>
      </c>
      <c r="HJ22" s="34">
        <f t="shared" si="58"/>
        <v>23780.640566257076</v>
      </c>
      <c r="HK22" s="34">
        <f t="shared" si="58"/>
        <v>24945.89195400367</v>
      </c>
    </row>
    <row r="23" spans="1:219" ht="16.5" customHeight="1">
      <c r="A23" s="27">
        <f t="shared" si="8"/>
        <v>12</v>
      </c>
      <c r="B23" s="29" t="str">
        <f>'MPG-20'!B23</f>
        <v>Great Plains Energy</v>
      </c>
      <c r="C23" s="29"/>
      <c r="D23" s="25">
        <f>'MPG-20'!D23</f>
        <v>20.874333333333336</v>
      </c>
      <c r="E23" s="25">
        <f>'MPG-20'!E23</f>
        <v>0.86</v>
      </c>
      <c r="F23" s="45">
        <f>'MPG-20'!H23</f>
        <v>0.06</v>
      </c>
      <c r="G23" s="45">
        <f>'MPG-20'!I23</f>
        <v>4.1000000000000002E-2</v>
      </c>
      <c r="H23" s="45">
        <f>'MPG-20'!J23</f>
        <v>7.0000000000000007E-2</v>
      </c>
      <c r="I23" s="45">
        <f>'MPG-20'!K23</f>
        <v>2.4323800475511428E-2</v>
      </c>
      <c r="J23" s="26">
        <f t="shared" si="9"/>
        <v>4.8830950118877864E-2</v>
      </c>
      <c r="K23" s="30">
        <f t="shared" si="10"/>
        <v>4.8859125099064885E-2</v>
      </c>
      <c r="L23" s="30">
        <f t="shared" si="11"/>
        <v>4.8887300079251905E-2</v>
      </c>
      <c r="M23" s="30">
        <f t="shared" si="12"/>
        <v>4.8915475059438926E-2</v>
      </c>
      <c r="N23" s="30">
        <f t="shared" si="13"/>
        <v>4.8943650039625947E-2</v>
      </c>
      <c r="O23" s="30">
        <f t="shared" si="14"/>
        <v>4.8971825019812967E-2</v>
      </c>
      <c r="P23" s="31">
        <v>4.9000000000000002E-2</v>
      </c>
      <c r="Q23" s="32">
        <f t="shared" si="38"/>
        <v>9.2158421433869903E-2</v>
      </c>
      <c r="S23" s="33">
        <f t="shared" si="39"/>
        <v>-20.874333333333336</v>
      </c>
      <c r="T23" s="34">
        <f t="shared" si="0"/>
        <v>0.90199461710223505</v>
      </c>
      <c r="U23" s="34">
        <f t="shared" si="40"/>
        <v>0.9460398712574507</v>
      </c>
      <c r="V23" s="34">
        <f t="shared" si="40"/>
        <v>0.992235897021293</v>
      </c>
      <c r="W23" s="34">
        <f t="shared" si="40"/>
        <v>1.0406877186148999</v>
      </c>
      <c r="X23" s="34">
        <f t="shared" si="40"/>
        <v>1.0915054886919131</v>
      </c>
      <c r="Y23" s="34">
        <f t="shared" si="1"/>
        <v>1.1448354919102273</v>
      </c>
      <c r="Z23" s="34">
        <f t="shared" si="1"/>
        <v>1.2008034081446204</v>
      </c>
      <c r="AA23" s="34">
        <f t="shared" si="1"/>
        <v>1.2595412773070078</v>
      </c>
      <c r="AB23" s="34">
        <f t="shared" si="1"/>
        <v>1.3211878247939854</v>
      </c>
      <c r="AC23" s="34">
        <f t="shared" si="1"/>
        <v>1.3858888037681039</v>
      </c>
      <c r="AD23" s="34">
        <f t="shared" ref="AD23:BI23" si="59">AC23*(1+$P23)</f>
        <v>1.4537973551527408</v>
      </c>
      <c r="AE23" s="34">
        <f t="shared" si="59"/>
        <v>1.5250334255552249</v>
      </c>
      <c r="AF23" s="34">
        <f t="shared" si="59"/>
        <v>1.5997600634074309</v>
      </c>
      <c r="AG23" s="34">
        <f t="shared" si="59"/>
        <v>1.6781483065143949</v>
      </c>
      <c r="AH23" s="34">
        <f t="shared" si="59"/>
        <v>1.7603775735336002</v>
      </c>
      <c r="AI23" s="34">
        <f t="shared" si="59"/>
        <v>1.8466360746367465</v>
      </c>
      <c r="AJ23" s="34">
        <f t="shared" si="59"/>
        <v>1.937121242293947</v>
      </c>
      <c r="AK23" s="34">
        <f t="shared" si="59"/>
        <v>2.0320401831663504</v>
      </c>
      <c r="AL23" s="34">
        <f t="shared" si="59"/>
        <v>2.1316101521415014</v>
      </c>
      <c r="AM23" s="34">
        <f t="shared" si="59"/>
        <v>2.236059049596435</v>
      </c>
      <c r="AN23" s="34">
        <f t="shared" si="59"/>
        <v>2.3456259430266599</v>
      </c>
      <c r="AO23" s="34">
        <f t="shared" si="59"/>
        <v>2.4605616142349662</v>
      </c>
      <c r="AP23" s="34">
        <f t="shared" si="59"/>
        <v>2.5811291333324795</v>
      </c>
      <c r="AQ23" s="34">
        <f t="shared" si="59"/>
        <v>2.7076044608657708</v>
      </c>
      <c r="AR23" s="34">
        <f t="shared" si="59"/>
        <v>2.8402770794481933</v>
      </c>
      <c r="AS23" s="34">
        <f t="shared" si="59"/>
        <v>2.9794506563411547</v>
      </c>
      <c r="AT23" s="34">
        <f t="shared" si="59"/>
        <v>3.125443738501871</v>
      </c>
      <c r="AU23" s="34">
        <f t="shared" si="59"/>
        <v>3.2785904816884623</v>
      </c>
      <c r="AV23" s="34">
        <f t="shared" si="59"/>
        <v>3.439241415291197</v>
      </c>
      <c r="AW23" s="34">
        <f t="shared" si="59"/>
        <v>3.6077642446404652</v>
      </c>
      <c r="AX23" s="34">
        <f t="shared" si="59"/>
        <v>3.7845446926278479</v>
      </c>
      <c r="AY23" s="34">
        <f t="shared" si="59"/>
        <v>3.9699873825666123</v>
      </c>
      <c r="AZ23" s="34">
        <f t="shared" si="59"/>
        <v>4.1645167643123759</v>
      </c>
      <c r="BA23" s="34">
        <f t="shared" si="59"/>
        <v>4.3685780857636818</v>
      </c>
      <c r="BB23" s="34">
        <f t="shared" si="59"/>
        <v>4.5826384119661023</v>
      </c>
      <c r="BC23" s="34">
        <f t="shared" si="59"/>
        <v>4.8071876941524412</v>
      </c>
      <c r="BD23" s="34">
        <f t="shared" si="59"/>
        <v>5.04273989116591</v>
      </c>
      <c r="BE23" s="34">
        <f t="shared" si="59"/>
        <v>5.2898341458330389</v>
      </c>
      <c r="BF23" s="34">
        <f t="shared" si="59"/>
        <v>5.5490360189788577</v>
      </c>
      <c r="BG23" s="34">
        <f t="shared" si="59"/>
        <v>5.8209387839088214</v>
      </c>
      <c r="BH23" s="34">
        <f t="shared" si="59"/>
        <v>6.1061647843203533</v>
      </c>
      <c r="BI23" s="34">
        <f t="shared" si="59"/>
        <v>6.4053668587520498</v>
      </c>
      <c r="BJ23" s="34">
        <f t="shared" ref="BJ23:CO23" si="60">BI23*(1+$P23)</f>
        <v>6.7192298348308999</v>
      </c>
      <c r="BK23" s="34">
        <f t="shared" si="60"/>
        <v>7.0484720967376138</v>
      </c>
      <c r="BL23" s="34">
        <f t="shared" si="60"/>
        <v>7.393847229477756</v>
      </c>
      <c r="BM23" s="34">
        <f t="shared" si="60"/>
        <v>7.7561457437221657</v>
      </c>
      <c r="BN23" s="34">
        <f t="shared" si="60"/>
        <v>8.1361968851645514</v>
      </c>
      <c r="BO23" s="34">
        <f t="shared" si="60"/>
        <v>8.5348705325376137</v>
      </c>
      <c r="BP23" s="34">
        <f t="shared" si="60"/>
        <v>8.953079188631957</v>
      </c>
      <c r="BQ23" s="34">
        <f t="shared" si="60"/>
        <v>9.3917800688749224</v>
      </c>
      <c r="BR23" s="34">
        <f t="shared" si="60"/>
        <v>9.8519772922497921</v>
      </c>
      <c r="BS23" s="34">
        <f t="shared" si="60"/>
        <v>10.334724179570031</v>
      </c>
      <c r="BT23" s="34">
        <f t="shared" si="60"/>
        <v>10.841125664368962</v>
      </c>
      <c r="BU23" s="34">
        <f t="shared" si="60"/>
        <v>11.372340821923039</v>
      </c>
      <c r="BV23" s="34">
        <f t="shared" si="60"/>
        <v>11.929585522197268</v>
      </c>
      <c r="BW23" s="34">
        <f t="shared" si="60"/>
        <v>12.514135212784934</v>
      </c>
      <c r="BX23" s="34">
        <f t="shared" si="60"/>
        <v>13.127327838211395</v>
      </c>
      <c r="BY23" s="34">
        <f t="shared" si="60"/>
        <v>13.770566902283752</v>
      </c>
      <c r="BZ23" s="34">
        <f t="shared" si="60"/>
        <v>14.445324680495656</v>
      </c>
      <c r="CA23" s="34">
        <f t="shared" si="60"/>
        <v>15.153145589839943</v>
      </c>
      <c r="CB23" s="34">
        <f t="shared" si="60"/>
        <v>15.895649723742098</v>
      </c>
      <c r="CC23" s="34">
        <f t="shared" si="60"/>
        <v>16.67453656020546</v>
      </c>
      <c r="CD23" s="34">
        <f t="shared" si="60"/>
        <v>17.491588851655528</v>
      </c>
      <c r="CE23" s="34">
        <f t="shared" si="60"/>
        <v>18.348676705386648</v>
      </c>
      <c r="CF23" s="34">
        <f t="shared" si="60"/>
        <v>19.247761863950593</v>
      </c>
      <c r="CG23" s="34">
        <f t="shared" si="60"/>
        <v>20.190902195284171</v>
      </c>
      <c r="CH23" s="34">
        <f t="shared" si="60"/>
        <v>21.180256402853093</v>
      </c>
      <c r="CI23" s="34">
        <f t="shared" si="60"/>
        <v>22.218088966592894</v>
      </c>
      <c r="CJ23" s="34">
        <f t="shared" si="60"/>
        <v>23.306775325955943</v>
      </c>
      <c r="CK23" s="34">
        <f t="shared" si="60"/>
        <v>24.448807316927784</v>
      </c>
      <c r="CL23" s="34">
        <f t="shared" si="60"/>
        <v>25.646798875457243</v>
      </c>
      <c r="CM23" s="34">
        <f t="shared" si="60"/>
        <v>26.903492020354648</v>
      </c>
      <c r="CN23" s="34">
        <f t="shared" si="60"/>
        <v>28.221763129352023</v>
      </c>
      <c r="CO23" s="34">
        <f t="shared" si="60"/>
        <v>29.604629522690271</v>
      </c>
      <c r="CP23" s="34">
        <f t="shared" ref="CP23:DU23" si="61">CO23*(1+$P23)</f>
        <v>31.055256369302093</v>
      </c>
      <c r="CQ23" s="34">
        <f t="shared" si="61"/>
        <v>32.576963931397891</v>
      </c>
      <c r="CR23" s="34">
        <f t="shared" si="61"/>
        <v>34.173235164036385</v>
      </c>
      <c r="CS23" s="34">
        <f t="shared" si="61"/>
        <v>35.847723687074165</v>
      </c>
      <c r="CT23" s="34">
        <f t="shared" si="61"/>
        <v>37.604262147740798</v>
      </c>
      <c r="CU23" s="34">
        <f t="shared" si="61"/>
        <v>39.446870992980095</v>
      </c>
      <c r="CV23" s="34">
        <f t="shared" si="61"/>
        <v>41.379767671636117</v>
      </c>
      <c r="CW23" s="34">
        <f t="shared" si="61"/>
        <v>43.407376287546285</v>
      </c>
      <c r="CX23" s="34">
        <f t="shared" si="61"/>
        <v>45.53433772563605</v>
      </c>
      <c r="CY23" s="34">
        <f t="shared" si="61"/>
        <v>47.765520274192212</v>
      </c>
      <c r="CZ23" s="34">
        <f t="shared" si="61"/>
        <v>50.10603076762763</v>
      </c>
      <c r="DA23" s="34">
        <f t="shared" si="61"/>
        <v>52.561226275241381</v>
      </c>
      <c r="DB23" s="34">
        <f t="shared" si="61"/>
        <v>55.136726362728204</v>
      </c>
      <c r="DC23" s="34">
        <f t="shared" si="61"/>
        <v>57.838425954501879</v>
      </c>
      <c r="DD23" s="34">
        <f t="shared" si="61"/>
        <v>60.67250882627247</v>
      </c>
      <c r="DE23" s="34">
        <f t="shared" si="61"/>
        <v>63.645461758759815</v>
      </c>
      <c r="DF23" s="34">
        <f t="shared" si="61"/>
        <v>66.764089384939041</v>
      </c>
      <c r="DG23" s="34">
        <f t="shared" si="61"/>
        <v>70.035529764801055</v>
      </c>
      <c r="DH23" s="34">
        <f t="shared" si="61"/>
        <v>73.4672707232763</v>
      </c>
      <c r="DI23" s="34">
        <f t="shared" si="61"/>
        <v>77.067166988716835</v>
      </c>
      <c r="DJ23" s="34">
        <f t="shared" si="61"/>
        <v>80.843458171163959</v>
      </c>
      <c r="DK23" s="34">
        <f t="shared" si="61"/>
        <v>84.804787621550986</v>
      </c>
      <c r="DL23" s="34">
        <f t="shared" si="61"/>
        <v>88.960222215006979</v>
      </c>
      <c r="DM23" s="34">
        <f t="shared" si="61"/>
        <v>93.319273103542315</v>
      </c>
      <c r="DN23" s="34">
        <f t="shared" si="61"/>
        <v>97.891917485615878</v>
      </c>
      <c r="DO23" s="34">
        <f t="shared" si="61"/>
        <v>102.68862144241105</v>
      </c>
      <c r="DP23" s="34">
        <f t="shared" si="61"/>
        <v>107.72036389308919</v>
      </c>
      <c r="DQ23" s="34">
        <f t="shared" si="61"/>
        <v>112.99866172385055</v>
      </c>
      <c r="DR23" s="34">
        <f t="shared" si="61"/>
        <v>118.53559614831921</v>
      </c>
      <c r="DS23" s="34">
        <f t="shared" si="61"/>
        <v>124.34384035958685</v>
      </c>
      <c r="DT23" s="34">
        <f t="shared" si="61"/>
        <v>130.43668853720661</v>
      </c>
      <c r="DU23" s="34">
        <f t="shared" si="61"/>
        <v>136.82808627552973</v>
      </c>
      <c r="DV23" s="34">
        <f t="shared" ref="DV23:FA23" si="62">DU23*(1+$P23)</f>
        <v>143.53266250303068</v>
      </c>
      <c r="DW23" s="34">
        <f t="shared" si="62"/>
        <v>150.56576296567917</v>
      </c>
      <c r="DX23" s="34">
        <f t="shared" si="62"/>
        <v>157.94348535099743</v>
      </c>
      <c r="DY23" s="34">
        <f t="shared" si="62"/>
        <v>165.68271613319629</v>
      </c>
      <c r="DZ23" s="34">
        <f t="shared" si="62"/>
        <v>173.80116922372289</v>
      </c>
      <c r="EA23" s="34">
        <f t="shared" si="62"/>
        <v>182.3174265156853</v>
      </c>
      <c r="EB23" s="34">
        <f t="shared" si="62"/>
        <v>191.25098041495386</v>
      </c>
      <c r="EC23" s="34">
        <f t="shared" si="62"/>
        <v>200.62227845528659</v>
      </c>
      <c r="ED23" s="34">
        <f t="shared" si="62"/>
        <v>210.45277009959563</v>
      </c>
      <c r="EE23" s="34">
        <f t="shared" si="62"/>
        <v>220.76495583447578</v>
      </c>
      <c r="EF23" s="34">
        <f t="shared" si="62"/>
        <v>231.58243867036509</v>
      </c>
      <c r="EG23" s="34">
        <f t="shared" si="62"/>
        <v>242.92997816521296</v>
      </c>
      <c r="EH23" s="34">
        <f t="shared" si="62"/>
        <v>254.83354709530838</v>
      </c>
      <c r="EI23" s="34">
        <f t="shared" si="62"/>
        <v>267.32039090297849</v>
      </c>
      <c r="EJ23" s="34">
        <f t="shared" si="62"/>
        <v>280.41909005722442</v>
      </c>
      <c r="EK23" s="34">
        <f t="shared" si="62"/>
        <v>294.1596254700284</v>
      </c>
      <c r="EL23" s="34">
        <f t="shared" si="62"/>
        <v>308.57344711805979</v>
      </c>
      <c r="EM23" s="34">
        <f t="shared" si="62"/>
        <v>323.69354602684467</v>
      </c>
      <c r="EN23" s="34">
        <f t="shared" si="62"/>
        <v>339.55452978216005</v>
      </c>
      <c r="EO23" s="34">
        <f t="shared" si="62"/>
        <v>356.19270174148585</v>
      </c>
      <c r="EP23" s="34">
        <f t="shared" si="62"/>
        <v>373.64614412681863</v>
      </c>
      <c r="EQ23" s="34">
        <f t="shared" si="62"/>
        <v>391.9548051890327</v>
      </c>
      <c r="ER23" s="34">
        <f t="shared" si="62"/>
        <v>411.16059064329528</v>
      </c>
      <c r="ES23" s="34">
        <f t="shared" si="62"/>
        <v>431.30745958481674</v>
      </c>
      <c r="ET23" s="34">
        <f t="shared" si="62"/>
        <v>452.44152510447276</v>
      </c>
      <c r="EU23" s="34">
        <f t="shared" si="62"/>
        <v>474.61115983459189</v>
      </c>
      <c r="EV23" s="34">
        <f t="shared" si="62"/>
        <v>497.86710666648685</v>
      </c>
      <c r="EW23" s="34">
        <f t="shared" si="62"/>
        <v>522.26259489314464</v>
      </c>
      <c r="EX23" s="34">
        <f t="shared" si="62"/>
        <v>547.85346204290875</v>
      </c>
      <c r="EY23" s="34">
        <f t="shared" si="62"/>
        <v>574.69828168301126</v>
      </c>
      <c r="EZ23" s="34">
        <f t="shared" si="62"/>
        <v>602.85849748547878</v>
      </c>
      <c r="FA23" s="34">
        <f t="shared" si="62"/>
        <v>632.39856386226722</v>
      </c>
      <c r="FB23" s="34">
        <f t="shared" ref="FB23:GG23" si="63">FA23*(1+$P23)</f>
        <v>663.3860934915183</v>
      </c>
      <c r="FC23" s="34">
        <f t="shared" si="63"/>
        <v>695.8920120726026</v>
      </c>
      <c r="FD23" s="34">
        <f t="shared" si="63"/>
        <v>729.99072066416011</v>
      </c>
      <c r="FE23" s="34">
        <f t="shared" si="63"/>
        <v>765.76026597670386</v>
      </c>
      <c r="FF23" s="34">
        <f t="shared" si="63"/>
        <v>803.28251900956229</v>
      </c>
      <c r="FG23" s="34">
        <f t="shared" si="63"/>
        <v>842.64336244103083</v>
      </c>
      <c r="FH23" s="34">
        <f t="shared" si="63"/>
        <v>883.93288720064129</v>
      </c>
      <c r="FI23" s="34">
        <f t="shared" si="63"/>
        <v>927.24559867347261</v>
      </c>
      <c r="FJ23" s="34">
        <f t="shared" si="63"/>
        <v>972.68063300847268</v>
      </c>
      <c r="FK23" s="34">
        <f t="shared" si="63"/>
        <v>1020.3419840258878</v>
      </c>
      <c r="FL23" s="34">
        <f t="shared" si="63"/>
        <v>1070.3387412431562</v>
      </c>
      <c r="FM23" s="34">
        <f t="shared" si="63"/>
        <v>1122.7853395640707</v>
      </c>
      <c r="FN23" s="34">
        <f t="shared" si="63"/>
        <v>1177.80182120271</v>
      </c>
      <c r="FO23" s="34">
        <f t="shared" si="63"/>
        <v>1235.5141104416427</v>
      </c>
      <c r="FP23" s="34">
        <f t="shared" si="63"/>
        <v>1296.0543018532831</v>
      </c>
      <c r="FQ23" s="34">
        <f t="shared" si="63"/>
        <v>1359.5609626440939</v>
      </c>
      <c r="FR23" s="34">
        <f t="shared" si="63"/>
        <v>1426.1794498136544</v>
      </c>
      <c r="FS23" s="34">
        <f t="shared" si="63"/>
        <v>1496.0622428545234</v>
      </c>
      <c r="FT23" s="34">
        <f t="shared" si="63"/>
        <v>1569.369292754395</v>
      </c>
      <c r="FU23" s="34">
        <f t="shared" si="63"/>
        <v>1646.2683880993602</v>
      </c>
      <c r="FV23" s="34">
        <f t="shared" si="63"/>
        <v>1726.9355391162287</v>
      </c>
      <c r="FW23" s="34">
        <f t="shared" si="63"/>
        <v>1811.5553805329239</v>
      </c>
      <c r="FX23" s="34">
        <f t="shared" si="63"/>
        <v>1900.321594179037</v>
      </c>
      <c r="FY23" s="34">
        <f t="shared" si="63"/>
        <v>1993.4373522938097</v>
      </c>
      <c r="FZ23" s="34">
        <f t="shared" si="63"/>
        <v>2091.1157825562063</v>
      </c>
      <c r="GA23" s="34">
        <f t="shared" si="63"/>
        <v>2193.5804559014605</v>
      </c>
      <c r="GB23" s="34">
        <f t="shared" si="63"/>
        <v>2301.0658982406321</v>
      </c>
      <c r="GC23" s="34">
        <f t="shared" si="63"/>
        <v>2413.818127254423</v>
      </c>
      <c r="GD23" s="34">
        <f t="shared" si="63"/>
        <v>2532.0952154898896</v>
      </c>
      <c r="GE23" s="34">
        <f t="shared" si="63"/>
        <v>2656.1678810488938</v>
      </c>
      <c r="GF23" s="34">
        <f t="shared" si="63"/>
        <v>2786.3201072202896</v>
      </c>
      <c r="GG23" s="34">
        <f t="shared" si="63"/>
        <v>2922.8497924740836</v>
      </c>
      <c r="GH23" s="34">
        <f t="shared" ref="GH23:HK23" si="64">GG23*(1+$P23)</f>
        <v>3066.0694323053135</v>
      </c>
      <c r="GI23" s="34">
        <f t="shared" si="64"/>
        <v>3216.3068344882736</v>
      </c>
      <c r="GJ23" s="34">
        <f t="shared" si="64"/>
        <v>3373.905869378199</v>
      </c>
      <c r="GK23" s="34">
        <f t="shared" si="64"/>
        <v>3539.2272569777306</v>
      </c>
      <c r="GL23" s="34">
        <f t="shared" si="64"/>
        <v>3712.6493925696391</v>
      </c>
      <c r="GM23" s="34">
        <f t="shared" si="64"/>
        <v>3894.5692128055512</v>
      </c>
      <c r="GN23" s="34">
        <f t="shared" si="64"/>
        <v>4085.403104233023</v>
      </c>
      <c r="GO23" s="34">
        <f t="shared" si="64"/>
        <v>4285.5878563404412</v>
      </c>
      <c r="GP23" s="34">
        <f t="shared" si="64"/>
        <v>4495.5816613011229</v>
      </c>
      <c r="GQ23" s="34">
        <f t="shared" si="64"/>
        <v>4715.8651627048775</v>
      </c>
      <c r="GR23" s="34">
        <f t="shared" si="64"/>
        <v>4946.9425556774158</v>
      </c>
      <c r="GS23" s="34">
        <f t="shared" si="64"/>
        <v>5189.3427409056085</v>
      </c>
      <c r="GT23" s="34">
        <f t="shared" si="64"/>
        <v>5443.6205352099832</v>
      </c>
      <c r="GU23" s="34">
        <f t="shared" si="64"/>
        <v>5710.3579414352716</v>
      </c>
      <c r="GV23" s="34">
        <f t="shared" si="64"/>
        <v>5990.1654805655999</v>
      </c>
      <c r="GW23" s="34">
        <f t="shared" si="64"/>
        <v>6283.6835891133142</v>
      </c>
      <c r="GX23" s="34">
        <f t="shared" si="64"/>
        <v>6591.584084979866</v>
      </c>
      <c r="GY23" s="34">
        <f t="shared" si="64"/>
        <v>6914.5717051438787</v>
      </c>
      <c r="GZ23" s="34">
        <f t="shared" si="64"/>
        <v>7253.3857186959285</v>
      </c>
      <c r="HA23" s="34">
        <f t="shared" si="64"/>
        <v>7608.801618912029</v>
      </c>
      <c r="HB23" s="34">
        <f t="shared" si="64"/>
        <v>7981.6328982387176</v>
      </c>
      <c r="HC23" s="34">
        <f t="shared" si="64"/>
        <v>8372.7329102524145</v>
      </c>
      <c r="HD23" s="34">
        <f t="shared" si="64"/>
        <v>8782.9968228547823</v>
      </c>
      <c r="HE23" s="34">
        <f t="shared" si="64"/>
        <v>9213.3636671746663</v>
      </c>
      <c r="HF23" s="34">
        <f t="shared" si="64"/>
        <v>9664.8184868662247</v>
      </c>
      <c r="HG23" s="34">
        <f t="shared" si="64"/>
        <v>10138.394592722669</v>
      </c>
      <c r="HH23" s="34">
        <f t="shared" si="64"/>
        <v>10635.175927766079</v>
      </c>
      <c r="HI23" s="34">
        <f t="shared" si="64"/>
        <v>11156.299548226616</v>
      </c>
      <c r="HJ23" s="34">
        <f t="shared" si="64"/>
        <v>11702.958226089719</v>
      </c>
      <c r="HK23" s="34">
        <f t="shared" si="64"/>
        <v>12276.403179168114</v>
      </c>
    </row>
    <row r="24" spans="1:219" ht="16.5" customHeight="1">
      <c r="A24" s="27">
        <f t="shared" si="8"/>
        <v>13</v>
      </c>
      <c r="B24" s="29" t="str">
        <f>'MPG-20'!B24</f>
        <v>Hawaiian Elec.</v>
      </c>
      <c r="C24" s="29"/>
      <c r="D24" s="25">
        <f>'MPG-20'!D24</f>
        <v>25.812333333333335</v>
      </c>
      <c r="E24" s="25">
        <f>'MPG-20'!E24</f>
        <v>1.24</v>
      </c>
      <c r="F24" s="45">
        <f>'MPG-20'!H24</f>
        <v>0.11</v>
      </c>
      <c r="G24" s="45">
        <f>'MPG-20'!I24</f>
        <v>0.1137</v>
      </c>
      <c r="H24" s="45">
        <f>'MPG-20'!J24</f>
        <v>6.5000000000000002E-2</v>
      </c>
      <c r="I24" s="45">
        <f>'MPG-20'!K24</f>
        <v>4.6925903301768219E-2</v>
      </c>
      <c r="J24" s="26">
        <f t="shared" si="9"/>
        <v>8.3906475825442056E-2</v>
      </c>
      <c r="K24" s="30">
        <f t="shared" si="10"/>
        <v>7.8088729854535049E-2</v>
      </c>
      <c r="L24" s="30">
        <f t="shared" si="11"/>
        <v>7.2270983883628043E-2</v>
      </c>
      <c r="M24" s="30">
        <f t="shared" si="12"/>
        <v>6.6453237912721036E-2</v>
      </c>
      <c r="N24" s="30">
        <f t="shared" si="13"/>
        <v>6.0635491941814029E-2</v>
      </c>
      <c r="O24" s="30">
        <f t="shared" si="14"/>
        <v>5.4817745970907023E-2</v>
      </c>
      <c r="P24" s="31">
        <v>4.9000000000000002E-2</v>
      </c>
      <c r="Q24" s="32">
        <f t="shared" si="38"/>
        <v>0.11092430047095415</v>
      </c>
      <c r="S24" s="33">
        <f t="shared" si="39"/>
        <v>-25.812333333333335</v>
      </c>
      <c r="T24" s="34">
        <f t="shared" si="0"/>
        <v>1.3440440300235481</v>
      </c>
      <c r="U24" s="34">
        <f t="shared" si="40"/>
        <v>1.4568180279370486</v>
      </c>
      <c r="V24" s="34">
        <f t="shared" si="40"/>
        <v>1.5790544945802167</v>
      </c>
      <c r="W24" s="34">
        <f t="shared" si="40"/>
        <v>1.7115473923567672</v>
      </c>
      <c r="X24" s="34">
        <f t="shared" si="40"/>
        <v>1.8551573022576486</v>
      </c>
      <c r="Y24" s="34">
        <f t="shared" si="1"/>
        <v>2.0000241796713141</v>
      </c>
      <c r="Z24" s="34">
        <f t="shared" si="1"/>
        <v>2.144567894927206</v>
      </c>
      <c r="AA24" s="34">
        <f t="shared" si="1"/>
        <v>2.2870813754687869</v>
      </c>
      <c r="AB24" s="34">
        <f t="shared" si="1"/>
        <v>2.4257596797812973</v>
      </c>
      <c r="AC24" s="34">
        <f t="shared" si="1"/>
        <v>2.5587343576940169</v>
      </c>
      <c r="AD24" s="34">
        <f t="shared" ref="AD24:BI24" si="65">AC24*(1+$P24)</f>
        <v>2.6841123412210237</v>
      </c>
      <c r="AE24" s="34">
        <f t="shared" si="65"/>
        <v>2.8156338459408539</v>
      </c>
      <c r="AF24" s="34">
        <f t="shared" si="65"/>
        <v>2.9535999043919556</v>
      </c>
      <c r="AG24" s="34">
        <f t="shared" si="65"/>
        <v>3.0983262997071614</v>
      </c>
      <c r="AH24" s="34">
        <f t="shared" si="65"/>
        <v>3.250144288392812</v>
      </c>
      <c r="AI24" s="34">
        <f t="shared" si="65"/>
        <v>3.4094013585240597</v>
      </c>
      <c r="AJ24" s="34">
        <f t="shared" si="65"/>
        <v>3.5764620250917383</v>
      </c>
      <c r="AK24" s="34">
        <f t="shared" si="65"/>
        <v>3.7517086643212334</v>
      </c>
      <c r="AL24" s="34">
        <f t="shared" si="65"/>
        <v>3.9355423888729737</v>
      </c>
      <c r="AM24" s="34">
        <f t="shared" si="65"/>
        <v>4.1283839659277488</v>
      </c>
      <c r="AN24" s="34">
        <f t="shared" si="65"/>
        <v>4.3306747802582084</v>
      </c>
      <c r="AO24" s="34">
        <f t="shared" si="65"/>
        <v>4.5428778444908602</v>
      </c>
      <c r="AP24" s="34">
        <f t="shared" si="65"/>
        <v>4.765478858870912</v>
      </c>
      <c r="AQ24" s="34">
        <f t="shared" si="65"/>
        <v>4.9989873229555863</v>
      </c>
      <c r="AR24" s="34">
        <f t="shared" si="65"/>
        <v>5.2439377017804096</v>
      </c>
      <c r="AS24" s="34">
        <f t="shared" si="65"/>
        <v>5.5008906491676495</v>
      </c>
      <c r="AT24" s="34">
        <f t="shared" si="65"/>
        <v>5.7704342909768638</v>
      </c>
      <c r="AU24" s="34">
        <f t="shared" si="65"/>
        <v>6.0531855712347298</v>
      </c>
      <c r="AV24" s="34">
        <f t="shared" si="65"/>
        <v>6.349791664225231</v>
      </c>
      <c r="AW24" s="34">
        <f t="shared" si="65"/>
        <v>6.6609314557722668</v>
      </c>
      <c r="AX24" s="34">
        <f t="shared" si="65"/>
        <v>6.9873170971051071</v>
      </c>
      <c r="AY24" s="34">
        <f t="shared" si="65"/>
        <v>7.3296956348632571</v>
      </c>
      <c r="AZ24" s="34">
        <f t="shared" si="65"/>
        <v>7.6888507209715566</v>
      </c>
      <c r="BA24" s="34">
        <f t="shared" si="65"/>
        <v>8.0656044062991619</v>
      </c>
      <c r="BB24" s="34">
        <f t="shared" si="65"/>
        <v>8.4608190222078203</v>
      </c>
      <c r="BC24" s="34">
        <f t="shared" si="65"/>
        <v>8.8753991542960033</v>
      </c>
      <c r="BD24" s="34">
        <f t="shared" si="65"/>
        <v>9.3102937128565078</v>
      </c>
      <c r="BE24" s="34">
        <f t="shared" si="65"/>
        <v>9.7664981047864767</v>
      </c>
      <c r="BF24" s="34">
        <f t="shared" si="65"/>
        <v>10.245056511921014</v>
      </c>
      <c r="BG24" s="34">
        <f t="shared" si="65"/>
        <v>10.747064281005143</v>
      </c>
      <c r="BH24" s="34">
        <f t="shared" si="65"/>
        <v>11.273670430774393</v>
      </c>
      <c r="BI24" s="34">
        <f t="shared" si="65"/>
        <v>11.826080281882337</v>
      </c>
      <c r="BJ24" s="34">
        <f t="shared" ref="BJ24:CO24" si="66">BI24*(1+$P24)</f>
        <v>12.405558215694571</v>
      </c>
      <c r="BK24" s="34">
        <f t="shared" si="66"/>
        <v>13.013430568263605</v>
      </c>
      <c r="BL24" s="34">
        <f t="shared" si="66"/>
        <v>13.651088666108521</v>
      </c>
      <c r="BM24" s="34">
        <f t="shared" si="66"/>
        <v>14.319992010747837</v>
      </c>
      <c r="BN24" s="34">
        <f t="shared" si="66"/>
        <v>15.02167161927448</v>
      </c>
      <c r="BO24" s="34">
        <f t="shared" si="66"/>
        <v>15.757733528618928</v>
      </c>
      <c r="BP24" s="34">
        <f t="shared" si="66"/>
        <v>16.529862471521255</v>
      </c>
      <c r="BQ24" s="34">
        <f t="shared" si="66"/>
        <v>17.339825732625794</v>
      </c>
      <c r="BR24" s="34">
        <f t="shared" si="66"/>
        <v>18.189477193524457</v>
      </c>
      <c r="BS24" s="34">
        <f t="shared" si="66"/>
        <v>19.080761576007156</v>
      </c>
      <c r="BT24" s="34">
        <f t="shared" si="66"/>
        <v>20.015718893231504</v>
      </c>
      <c r="BU24" s="34">
        <f t="shared" si="66"/>
        <v>20.996489118999847</v>
      </c>
      <c r="BV24" s="34">
        <f t="shared" si="66"/>
        <v>22.025317085830839</v>
      </c>
      <c r="BW24" s="34">
        <f t="shared" si="66"/>
        <v>23.104557623036548</v>
      </c>
      <c r="BX24" s="34">
        <f t="shared" si="66"/>
        <v>24.236680946565336</v>
      </c>
      <c r="BY24" s="34">
        <f t="shared" si="66"/>
        <v>25.424278312947035</v>
      </c>
      <c r="BZ24" s="34">
        <f t="shared" si="66"/>
        <v>26.670067950281439</v>
      </c>
      <c r="CA24" s="34">
        <f t="shared" si="66"/>
        <v>27.976901279845226</v>
      </c>
      <c r="CB24" s="34">
        <f t="shared" si="66"/>
        <v>29.347769442557642</v>
      </c>
      <c r="CC24" s="34">
        <f t="shared" si="66"/>
        <v>30.785810145242966</v>
      </c>
      <c r="CD24" s="34">
        <f t="shared" si="66"/>
        <v>32.294314842359867</v>
      </c>
      <c r="CE24" s="34">
        <f t="shared" si="66"/>
        <v>33.876736269635501</v>
      </c>
      <c r="CF24" s="34">
        <f t="shared" si="66"/>
        <v>35.536696346847641</v>
      </c>
      <c r="CG24" s="34">
        <f t="shared" si="66"/>
        <v>37.277994467843172</v>
      </c>
      <c r="CH24" s="34">
        <f t="shared" si="66"/>
        <v>39.104616196767488</v>
      </c>
      <c r="CI24" s="34">
        <f t="shared" si="66"/>
        <v>41.02074239040909</v>
      </c>
      <c r="CJ24" s="34">
        <f t="shared" si="66"/>
        <v>43.030758767539133</v>
      </c>
      <c r="CK24" s="34">
        <f t="shared" si="66"/>
        <v>45.139265947148544</v>
      </c>
      <c r="CL24" s="34">
        <f t="shared" si="66"/>
        <v>47.351089978558818</v>
      </c>
      <c r="CM24" s="34">
        <f t="shared" si="66"/>
        <v>49.6712933875082</v>
      </c>
      <c r="CN24" s="34">
        <f t="shared" si="66"/>
        <v>52.1051867634961</v>
      </c>
      <c r="CO24" s="34">
        <f t="shared" si="66"/>
        <v>54.658340914907406</v>
      </c>
      <c r="CP24" s="34">
        <f t="shared" ref="CP24:DU24" si="67">CO24*(1+$P24)</f>
        <v>57.336599619737868</v>
      </c>
      <c r="CQ24" s="34">
        <f t="shared" si="67"/>
        <v>60.146093001105022</v>
      </c>
      <c r="CR24" s="34">
        <f t="shared" si="67"/>
        <v>63.093251558159167</v>
      </c>
      <c r="CS24" s="34">
        <f t="shared" si="67"/>
        <v>66.184820884508966</v>
      </c>
      <c r="CT24" s="34">
        <f t="shared" si="67"/>
        <v>69.427877107849895</v>
      </c>
      <c r="CU24" s="34">
        <f t="shared" si="67"/>
        <v>72.829843086134531</v>
      </c>
      <c r="CV24" s="34">
        <f t="shared" si="67"/>
        <v>76.398505397355123</v>
      </c>
      <c r="CW24" s="34">
        <f t="shared" si="67"/>
        <v>80.142032161825526</v>
      </c>
      <c r="CX24" s="34">
        <f t="shared" si="67"/>
        <v>84.06899173775497</v>
      </c>
      <c r="CY24" s="34">
        <f t="shared" si="67"/>
        <v>88.188372332904962</v>
      </c>
      <c r="CZ24" s="34">
        <f t="shared" si="67"/>
        <v>92.509602577217294</v>
      </c>
      <c r="DA24" s="34">
        <f t="shared" si="67"/>
        <v>97.042573103500928</v>
      </c>
      <c r="DB24" s="34">
        <f t="shared" si="67"/>
        <v>101.79765918557247</v>
      </c>
      <c r="DC24" s="34">
        <f t="shared" si="67"/>
        <v>106.78574448566552</v>
      </c>
      <c r="DD24" s="34">
        <f t="shared" si="67"/>
        <v>112.01824596546312</v>
      </c>
      <c r="DE24" s="34">
        <f t="shared" si="67"/>
        <v>117.50714001777081</v>
      </c>
      <c r="DF24" s="34">
        <f t="shared" si="67"/>
        <v>123.26498987864157</v>
      </c>
      <c r="DG24" s="34">
        <f t="shared" si="67"/>
        <v>129.30497438269501</v>
      </c>
      <c r="DH24" s="34">
        <f t="shared" si="67"/>
        <v>135.64091812744707</v>
      </c>
      <c r="DI24" s="34">
        <f t="shared" si="67"/>
        <v>142.28732311569198</v>
      </c>
      <c r="DJ24" s="34">
        <f t="shared" si="67"/>
        <v>149.25940194836087</v>
      </c>
      <c r="DK24" s="34">
        <f t="shared" si="67"/>
        <v>156.57311264383054</v>
      </c>
      <c r="DL24" s="34">
        <f t="shared" si="67"/>
        <v>164.24519516337821</v>
      </c>
      <c r="DM24" s="34">
        <f t="shared" si="67"/>
        <v>172.29320972638374</v>
      </c>
      <c r="DN24" s="34">
        <f t="shared" si="67"/>
        <v>180.73557700297653</v>
      </c>
      <c r="DO24" s="34">
        <f t="shared" si="67"/>
        <v>189.59162027612237</v>
      </c>
      <c r="DP24" s="34">
        <f t="shared" si="67"/>
        <v>198.88160966965236</v>
      </c>
      <c r="DQ24" s="34">
        <f t="shared" si="67"/>
        <v>208.6268085434653</v>
      </c>
      <c r="DR24" s="34">
        <f t="shared" si="67"/>
        <v>218.8495221620951</v>
      </c>
      <c r="DS24" s="34">
        <f t="shared" si="67"/>
        <v>229.57314874803774</v>
      </c>
      <c r="DT24" s="34">
        <f t="shared" si="67"/>
        <v>240.82223303669159</v>
      </c>
      <c r="DU24" s="34">
        <f t="shared" si="67"/>
        <v>252.62252245548945</v>
      </c>
      <c r="DV24" s="34">
        <f t="shared" ref="DV24:FA24" si="68">DU24*(1+$P24)</f>
        <v>265.00102605580844</v>
      </c>
      <c r="DW24" s="34">
        <f t="shared" si="68"/>
        <v>277.98607633254301</v>
      </c>
      <c r="DX24" s="34">
        <f t="shared" si="68"/>
        <v>291.60739407283762</v>
      </c>
      <c r="DY24" s="34">
        <f t="shared" si="68"/>
        <v>305.89615638240667</v>
      </c>
      <c r="DZ24" s="34">
        <f t="shared" si="68"/>
        <v>320.88506804514458</v>
      </c>
      <c r="EA24" s="34">
        <f t="shared" si="68"/>
        <v>336.60843637935665</v>
      </c>
      <c r="EB24" s="34">
        <f t="shared" si="68"/>
        <v>353.10224976194507</v>
      </c>
      <c r="EC24" s="34">
        <f t="shared" si="68"/>
        <v>370.40426000028037</v>
      </c>
      <c r="ED24" s="34">
        <f t="shared" si="68"/>
        <v>388.5540687402941</v>
      </c>
      <c r="EE24" s="34">
        <f t="shared" si="68"/>
        <v>407.59321810856846</v>
      </c>
      <c r="EF24" s="34">
        <f t="shared" si="68"/>
        <v>427.56528579588831</v>
      </c>
      <c r="EG24" s="34">
        <f t="shared" si="68"/>
        <v>448.51598479988684</v>
      </c>
      <c r="EH24" s="34">
        <f t="shared" si="68"/>
        <v>470.49326805508127</v>
      </c>
      <c r="EI24" s="34">
        <f t="shared" si="68"/>
        <v>493.54743818978022</v>
      </c>
      <c r="EJ24" s="34">
        <f t="shared" si="68"/>
        <v>517.73126266107943</v>
      </c>
      <c r="EK24" s="34">
        <f t="shared" si="68"/>
        <v>543.10009453147234</v>
      </c>
      <c r="EL24" s="34">
        <f t="shared" si="68"/>
        <v>569.71199916351441</v>
      </c>
      <c r="EM24" s="34">
        <f t="shared" si="68"/>
        <v>597.62788712252654</v>
      </c>
      <c r="EN24" s="34">
        <f t="shared" si="68"/>
        <v>626.91165359153035</v>
      </c>
      <c r="EO24" s="34">
        <f t="shared" si="68"/>
        <v>657.63032461751527</v>
      </c>
      <c r="EP24" s="34">
        <f t="shared" si="68"/>
        <v>689.85421052377353</v>
      </c>
      <c r="EQ24" s="34">
        <f t="shared" si="68"/>
        <v>723.65706683943836</v>
      </c>
      <c r="ER24" s="34">
        <f t="shared" si="68"/>
        <v>759.11626311457076</v>
      </c>
      <c r="ES24" s="34">
        <f t="shared" si="68"/>
        <v>796.31296000718464</v>
      </c>
      <c r="ET24" s="34">
        <f t="shared" si="68"/>
        <v>835.3322950475366</v>
      </c>
      <c r="EU24" s="34">
        <f t="shared" si="68"/>
        <v>876.26357750486579</v>
      </c>
      <c r="EV24" s="34">
        <f t="shared" si="68"/>
        <v>919.20049280260412</v>
      </c>
      <c r="EW24" s="34">
        <f t="shared" si="68"/>
        <v>964.24131694993162</v>
      </c>
      <c r="EX24" s="34">
        <f t="shared" si="68"/>
        <v>1011.4891414804782</v>
      </c>
      <c r="EY24" s="34">
        <f t="shared" si="68"/>
        <v>1061.0521094130215</v>
      </c>
      <c r="EZ24" s="34">
        <f t="shared" si="68"/>
        <v>1113.0436627742595</v>
      </c>
      <c r="FA24" s="34">
        <f t="shared" si="68"/>
        <v>1167.582802250198</v>
      </c>
      <c r="FB24" s="34">
        <f t="shared" ref="FB24:GG24" si="69">FA24*(1+$P24)</f>
        <v>1224.7943595604577</v>
      </c>
      <c r="FC24" s="34">
        <f t="shared" si="69"/>
        <v>1284.8092831789199</v>
      </c>
      <c r="FD24" s="34">
        <f t="shared" si="69"/>
        <v>1347.764938054687</v>
      </c>
      <c r="FE24" s="34">
        <f t="shared" si="69"/>
        <v>1413.8054200193667</v>
      </c>
      <c r="FF24" s="34">
        <f t="shared" si="69"/>
        <v>1483.0818856003157</v>
      </c>
      <c r="FG24" s="34">
        <f t="shared" si="69"/>
        <v>1555.752897994731</v>
      </c>
      <c r="FH24" s="34">
        <f t="shared" si="69"/>
        <v>1631.9847899964727</v>
      </c>
      <c r="FI24" s="34">
        <f t="shared" si="69"/>
        <v>1711.9520447062998</v>
      </c>
      <c r="FJ24" s="34">
        <f t="shared" si="69"/>
        <v>1795.8376948969085</v>
      </c>
      <c r="FK24" s="34">
        <f t="shared" si="69"/>
        <v>1883.8337419468569</v>
      </c>
      <c r="FL24" s="34">
        <f t="shared" si="69"/>
        <v>1976.1415953022527</v>
      </c>
      <c r="FM24" s="34">
        <f t="shared" si="69"/>
        <v>2072.9725334720629</v>
      </c>
      <c r="FN24" s="34">
        <f t="shared" si="69"/>
        <v>2174.5481876121939</v>
      </c>
      <c r="FO24" s="34">
        <f t="shared" si="69"/>
        <v>2281.1010488051911</v>
      </c>
      <c r="FP24" s="34">
        <f t="shared" si="69"/>
        <v>2392.8750001966455</v>
      </c>
      <c r="FQ24" s="34">
        <f t="shared" si="69"/>
        <v>2510.1258752062809</v>
      </c>
      <c r="FR24" s="34">
        <f t="shared" si="69"/>
        <v>2633.1220430913886</v>
      </c>
      <c r="FS24" s="34">
        <f t="shared" si="69"/>
        <v>2762.1450232028665</v>
      </c>
      <c r="FT24" s="34">
        <f t="shared" si="69"/>
        <v>2897.4901293398066</v>
      </c>
      <c r="FU24" s="34">
        <f t="shared" si="69"/>
        <v>3039.4671456774568</v>
      </c>
      <c r="FV24" s="34">
        <f t="shared" si="69"/>
        <v>3188.401035815652</v>
      </c>
      <c r="FW24" s="34">
        <f t="shared" si="69"/>
        <v>3344.6326865706187</v>
      </c>
      <c r="FX24" s="34">
        <f t="shared" si="69"/>
        <v>3508.5196882125788</v>
      </c>
      <c r="FY24" s="34">
        <f t="shared" si="69"/>
        <v>3680.4371529349951</v>
      </c>
      <c r="FZ24" s="34">
        <f t="shared" si="69"/>
        <v>3860.7785734288095</v>
      </c>
      <c r="GA24" s="34">
        <f t="shared" si="69"/>
        <v>4049.956723526821</v>
      </c>
      <c r="GB24" s="34">
        <f t="shared" si="69"/>
        <v>4248.4046029796345</v>
      </c>
      <c r="GC24" s="34">
        <f t="shared" si="69"/>
        <v>4456.5764285256364</v>
      </c>
      <c r="GD24" s="34">
        <f t="shared" si="69"/>
        <v>4674.9486735233922</v>
      </c>
      <c r="GE24" s="34">
        <f t="shared" si="69"/>
        <v>4904.0211585260386</v>
      </c>
      <c r="GF24" s="34">
        <f t="shared" si="69"/>
        <v>5144.3181952938139</v>
      </c>
      <c r="GG24" s="34">
        <f t="shared" si="69"/>
        <v>5396.3897868632102</v>
      </c>
      <c r="GH24" s="34">
        <f t="shared" ref="GH24:HK24" si="70">GG24*(1+$P24)</f>
        <v>5660.8128864195069</v>
      </c>
      <c r="GI24" s="34">
        <f t="shared" si="70"/>
        <v>5938.1927178540627</v>
      </c>
      <c r="GJ24" s="34">
        <f t="shared" si="70"/>
        <v>6229.1641610289116</v>
      </c>
      <c r="GK24" s="34">
        <f t="shared" si="70"/>
        <v>6534.3932049193281</v>
      </c>
      <c r="GL24" s="34">
        <f t="shared" si="70"/>
        <v>6854.5784719603744</v>
      </c>
      <c r="GM24" s="34">
        <f t="shared" si="70"/>
        <v>7190.4528170864323</v>
      </c>
      <c r="GN24" s="34">
        <f t="shared" si="70"/>
        <v>7542.7850051236674</v>
      </c>
      <c r="GO24" s="34">
        <f t="shared" si="70"/>
        <v>7912.3814703747266</v>
      </c>
      <c r="GP24" s="34">
        <f t="shared" si="70"/>
        <v>8300.0881624230879</v>
      </c>
      <c r="GQ24" s="34">
        <f t="shared" si="70"/>
        <v>8706.7924823818194</v>
      </c>
      <c r="GR24" s="34">
        <f t="shared" si="70"/>
        <v>9133.4253140185283</v>
      </c>
      <c r="GS24" s="34">
        <f t="shared" si="70"/>
        <v>9580.9631544054355</v>
      </c>
      <c r="GT24" s="34">
        <f t="shared" si="70"/>
        <v>10050.430348971302</v>
      </c>
      <c r="GU24" s="34">
        <f t="shared" si="70"/>
        <v>10542.901436070895</v>
      </c>
      <c r="GV24" s="34">
        <f t="shared" si="70"/>
        <v>11059.503606438368</v>
      </c>
      <c r="GW24" s="34">
        <f t="shared" si="70"/>
        <v>11601.419283153848</v>
      </c>
      <c r="GX24" s="34">
        <f t="shared" si="70"/>
        <v>12169.888828028385</v>
      </c>
      <c r="GY24" s="34">
        <f t="shared" si="70"/>
        <v>12766.213380601774</v>
      </c>
      <c r="GZ24" s="34">
        <f t="shared" si="70"/>
        <v>13391.75783625126</v>
      </c>
      <c r="HA24" s="34">
        <f t="shared" si="70"/>
        <v>14047.953970227571</v>
      </c>
      <c r="HB24" s="34">
        <f t="shared" si="70"/>
        <v>14736.303714768721</v>
      </c>
      <c r="HC24" s="34">
        <f t="shared" si="70"/>
        <v>15458.382596792388</v>
      </c>
      <c r="HD24" s="34">
        <f t="shared" si="70"/>
        <v>16215.843344035213</v>
      </c>
      <c r="HE24" s="34">
        <f t="shared" si="70"/>
        <v>17010.419667892937</v>
      </c>
      <c r="HF24" s="34">
        <f t="shared" si="70"/>
        <v>17843.930231619688</v>
      </c>
      <c r="HG24" s="34">
        <f t="shared" si="70"/>
        <v>18718.282812969053</v>
      </c>
      <c r="HH24" s="34">
        <f t="shared" si="70"/>
        <v>19635.478670804536</v>
      </c>
      <c r="HI24" s="34">
        <f t="shared" si="70"/>
        <v>20597.617125673958</v>
      </c>
      <c r="HJ24" s="34">
        <f t="shared" si="70"/>
        <v>21606.900364831981</v>
      </c>
      <c r="HK24" s="34">
        <f t="shared" si="70"/>
        <v>22665.638482708746</v>
      </c>
    </row>
    <row r="25" spans="1:219" ht="16.5" customHeight="1">
      <c r="A25" s="27">
        <f t="shared" si="8"/>
        <v>14</v>
      </c>
      <c r="B25" s="29" t="str">
        <f>'MPG-20'!B25</f>
        <v>IDACORP, Inc.</v>
      </c>
      <c r="C25" s="29"/>
      <c r="D25" s="25">
        <f>'MPG-20'!D25</f>
        <v>41.802000000000007</v>
      </c>
      <c r="E25" s="25">
        <f>'MPG-20'!E25</f>
        <v>1.32</v>
      </c>
      <c r="F25" s="45">
        <f>'MPG-20'!H25</f>
        <v>0.04</v>
      </c>
      <c r="G25" s="45">
        <f>'MPG-20'!I25</f>
        <v>0.04</v>
      </c>
      <c r="H25" s="45">
        <f>'MPG-20'!J25</f>
        <v>0.05</v>
      </c>
      <c r="I25" s="45">
        <f>'MPG-20'!K25</f>
        <v>3.7191205565633351E-2</v>
      </c>
      <c r="J25" s="26">
        <f t="shared" si="9"/>
        <v>4.1797801391408339E-2</v>
      </c>
      <c r="K25" s="30">
        <f t="shared" si="10"/>
        <v>4.2998167826173619E-2</v>
      </c>
      <c r="L25" s="30">
        <f t="shared" si="11"/>
        <v>4.4198534260938893E-2</v>
      </c>
      <c r="M25" s="30">
        <f t="shared" si="12"/>
        <v>4.5398900695704167E-2</v>
      </c>
      <c r="N25" s="30">
        <f t="shared" si="13"/>
        <v>4.6599267130469441E-2</v>
      </c>
      <c r="O25" s="30">
        <f t="shared" si="14"/>
        <v>4.7799633565234714E-2</v>
      </c>
      <c r="P25" s="31">
        <v>4.9000000000000002E-2</v>
      </c>
      <c r="Q25" s="32">
        <f t="shared" si="38"/>
        <v>8.0529179373161355E-2</v>
      </c>
      <c r="S25" s="33">
        <f t="shared" si="39"/>
        <v>-41.802000000000007</v>
      </c>
      <c r="T25" s="34">
        <f t="shared" si="0"/>
        <v>1.3751730978366592</v>
      </c>
      <c r="U25" s="34">
        <f t="shared" si="40"/>
        <v>1.4326523098588437</v>
      </c>
      <c r="V25" s="34">
        <f t="shared" si="40"/>
        <v>1.4925340265692661</v>
      </c>
      <c r="W25" s="34">
        <f t="shared" si="40"/>
        <v>1.5549186673817275</v>
      </c>
      <c r="X25" s="34">
        <f t="shared" si="40"/>
        <v>1.6199108490207423</v>
      </c>
      <c r="Y25" s="34">
        <f t="shared" si="1"/>
        <v>1.6895640475703757</v>
      </c>
      <c r="Z25" s="34">
        <f t="shared" si="1"/>
        <v>1.7642403020129653</v>
      </c>
      <c r="AA25" s="34">
        <f t="shared" si="1"/>
        <v>1.8443348722874109</v>
      </c>
      <c r="AB25" s="34">
        <f t="shared" si="1"/>
        <v>1.930279525679172</v>
      </c>
      <c r="AC25" s="34">
        <f t="shared" si="1"/>
        <v>2.0225461796851114</v>
      </c>
      <c r="AD25" s="34">
        <f t="shared" ref="AD25:BI25" si="71">AC25*(1+$P25)</f>
        <v>2.1216509424896817</v>
      </c>
      <c r="AE25" s="34">
        <f t="shared" si="71"/>
        <v>2.2256118386716759</v>
      </c>
      <c r="AF25" s="34">
        <f t="shared" si="71"/>
        <v>2.3346668187665878</v>
      </c>
      <c r="AG25" s="34">
        <f t="shared" si="71"/>
        <v>2.4490654928861506</v>
      </c>
      <c r="AH25" s="34">
        <f t="shared" si="71"/>
        <v>2.5690697020375719</v>
      </c>
      <c r="AI25" s="34">
        <f t="shared" si="71"/>
        <v>2.6949541174374128</v>
      </c>
      <c r="AJ25" s="34">
        <f t="shared" si="71"/>
        <v>2.827006869191846</v>
      </c>
      <c r="AK25" s="34">
        <f t="shared" si="71"/>
        <v>2.9655302057822461</v>
      </c>
      <c r="AL25" s="34">
        <f t="shared" si="71"/>
        <v>3.110841185865576</v>
      </c>
      <c r="AM25" s="34">
        <f t="shared" si="71"/>
        <v>3.263272403972989</v>
      </c>
      <c r="AN25" s="34">
        <f t="shared" si="71"/>
        <v>3.4231727517676651</v>
      </c>
      <c r="AO25" s="34">
        <f t="shared" si="71"/>
        <v>3.5909082166042805</v>
      </c>
      <c r="AP25" s="34">
        <f t="shared" si="71"/>
        <v>3.7668627192178898</v>
      </c>
      <c r="AQ25" s="34">
        <f t="shared" si="71"/>
        <v>3.9514389924595661</v>
      </c>
      <c r="AR25" s="34">
        <f t="shared" si="71"/>
        <v>4.145059503090085</v>
      </c>
      <c r="AS25" s="34">
        <f t="shared" si="71"/>
        <v>4.3481674187414985</v>
      </c>
      <c r="AT25" s="34">
        <f t="shared" si="71"/>
        <v>4.5612276222598318</v>
      </c>
      <c r="AU25" s="34">
        <f t="shared" si="71"/>
        <v>4.7847277757505635</v>
      </c>
      <c r="AV25" s="34">
        <f t="shared" si="71"/>
        <v>5.0191794367623412</v>
      </c>
      <c r="AW25" s="34">
        <f t="shared" si="71"/>
        <v>5.2651192291636955</v>
      </c>
      <c r="AX25" s="34">
        <f t="shared" si="71"/>
        <v>5.5231100713927166</v>
      </c>
      <c r="AY25" s="34">
        <f t="shared" si="71"/>
        <v>5.7937424648909595</v>
      </c>
      <c r="AZ25" s="34">
        <f t="shared" si="71"/>
        <v>6.0776358456706161</v>
      </c>
      <c r="BA25" s="34">
        <f t="shared" si="71"/>
        <v>6.3754400021084763</v>
      </c>
      <c r="BB25" s="34">
        <f t="shared" si="71"/>
        <v>6.6878365622117908</v>
      </c>
      <c r="BC25" s="34">
        <f t="shared" si="71"/>
        <v>7.0155405537601681</v>
      </c>
      <c r="BD25" s="34">
        <f t="shared" si="71"/>
        <v>7.3593020408944154</v>
      </c>
      <c r="BE25" s="34">
        <f t="shared" si="71"/>
        <v>7.7199078408982409</v>
      </c>
      <c r="BF25" s="34">
        <f t="shared" si="71"/>
        <v>8.098183325102255</v>
      </c>
      <c r="BG25" s="34">
        <f t="shared" si="71"/>
        <v>8.4949943080322647</v>
      </c>
      <c r="BH25" s="34">
        <f t="shared" si="71"/>
        <v>8.9112490291258446</v>
      </c>
      <c r="BI25" s="34">
        <f t="shared" si="71"/>
        <v>9.3479002315530106</v>
      </c>
      <c r="BJ25" s="34">
        <f t="shared" ref="BJ25:CO25" si="72">BI25*(1+$P25)</f>
        <v>9.805947342899108</v>
      </c>
      <c r="BK25" s="34">
        <f t="shared" si="72"/>
        <v>10.286438762701163</v>
      </c>
      <c r="BL25" s="34">
        <f t="shared" si="72"/>
        <v>10.79047426207352</v>
      </c>
      <c r="BM25" s="34">
        <f t="shared" si="72"/>
        <v>11.319207500915121</v>
      </c>
      <c r="BN25" s="34">
        <f t="shared" si="72"/>
        <v>11.873848668459962</v>
      </c>
      <c r="BO25" s="34">
        <f t="shared" si="72"/>
        <v>12.455667253214498</v>
      </c>
      <c r="BP25" s="34">
        <f t="shared" si="72"/>
        <v>13.065994948622007</v>
      </c>
      <c r="BQ25" s="34">
        <f t="shared" si="72"/>
        <v>13.706228701104484</v>
      </c>
      <c r="BR25" s="34">
        <f t="shared" si="72"/>
        <v>14.377833907458603</v>
      </c>
      <c r="BS25" s="34">
        <f t="shared" si="72"/>
        <v>15.082347768924073</v>
      </c>
      <c r="BT25" s="34">
        <f t="shared" si="72"/>
        <v>15.821382809601351</v>
      </c>
      <c r="BU25" s="34">
        <f t="shared" si="72"/>
        <v>16.596630567271816</v>
      </c>
      <c r="BV25" s="34">
        <f t="shared" si="72"/>
        <v>17.409865465068133</v>
      </c>
      <c r="BW25" s="34">
        <f t="shared" si="72"/>
        <v>18.26294887285647</v>
      </c>
      <c r="BX25" s="34">
        <f t="shared" si="72"/>
        <v>19.157833367626434</v>
      </c>
      <c r="BY25" s="34">
        <f t="shared" si="72"/>
        <v>20.096567202640127</v>
      </c>
      <c r="BZ25" s="34">
        <f t="shared" si="72"/>
        <v>21.081298995569494</v>
      </c>
      <c r="CA25" s="34">
        <f t="shared" si="72"/>
        <v>22.114282646352397</v>
      </c>
      <c r="CB25" s="34">
        <f t="shared" si="72"/>
        <v>23.197882496023663</v>
      </c>
      <c r="CC25" s="34">
        <f t="shared" si="72"/>
        <v>24.334578738328823</v>
      </c>
      <c r="CD25" s="34">
        <f t="shared" si="72"/>
        <v>25.526973096506932</v>
      </c>
      <c r="CE25" s="34">
        <f t="shared" si="72"/>
        <v>26.777794778235769</v>
      </c>
      <c r="CF25" s="34">
        <f t="shared" si="72"/>
        <v>28.089906722369321</v>
      </c>
      <c r="CG25" s="34">
        <f t="shared" si="72"/>
        <v>29.466312151765415</v>
      </c>
      <c r="CH25" s="34">
        <f t="shared" si="72"/>
        <v>30.910161447201919</v>
      </c>
      <c r="CI25" s="34">
        <f t="shared" si="72"/>
        <v>32.424759358114812</v>
      </c>
      <c r="CJ25" s="34">
        <f t="shared" si="72"/>
        <v>34.013572566662432</v>
      </c>
      <c r="CK25" s="34">
        <f t="shared" si="72"/>
        <v>35.680237622428891</v>
      </c>
      <c r="CL25" s="34">
        <f t="shared" si="72"/>
        <v>37.428569265927905</v>
      </c>
      <c r="CM25" s="34">
        <f t="shared" si="72"/>
        <v>39.262569159958367</v>
      </c>
      <c r="CN25" s="34">
        <f t="shared" si="72"/>
        <v>41.186435048796326</v>
      </c>
      <c r="CO25" s="34">
        <f t="shared" si="72"/>
        <v>43.20457036618734</v>
      </c>
      <c r="CP25" s="34">
        <f t="shared" ref="CP25:DU25" si="73">CO25*(1+$P25)</f>
        <v>45.321594314130515</v>
      </c>
      <c r="CQ25" s="34">
        <f t="shared" si="73"/>
        <v>47.542352435522908</v>
      </c>
      <c r="CR25" s="34">
        <f t="shared" si="73"/>
        <v>49.871927704863523</v>
      </c>
      <c r="CS25" s="34">
        <f t="shared" si="73"/>
        <v>52.315652162401832</v>
      </c>
      <c r="CT25" s="34">
        <f t="shared" si="73"/>
        <v>54.879119118359519</v>
      </c>
      <c r="CU25" s="34">
        <f t="shared" si="73"/>
        <v>57.568195955159133</v>
      </c>
      <c r="CV25" s="34">
        <f t="shared" si="73"/>
        <v>60.389037556961924</v>
      </c>
      <c r="CW25" s="34">
        <f t="shared" si="73"/>
        <v>63.348100397253056</v>
      </c>
      <c r="CX25" s="34">
        <f t="shared" si="73"/>
        <v>66.452157316718456</v>
      </c>
      <c r="CY25" s="34">
        <f t="shared" si="73"/>
        <v>69.708313025237658</v>
      </c>
      <c r="CZ25" s="34">
        <f t="shared" si="73"/>
        <v>73.124020363474301</v>
      </c>
      <c r="DA25" s="34">
        <f t="shared" si="73"/>
        <v>76.707097361284539</v>
      </c>
      <c r="DB25" s="34">
        <f t="shared" si="73"/>
        <v>80.465745131987475</v>
      </c>
      <c r="DC25" s="34">
        <f t="shared" si="73"/>
        <v>84.408566643454861</v>
      </c>
      <c r="DD25" s="34">
        <f t="shared" si="73"/>
        <v>88.544586408984145</v>
      </c>
      <c r="DE25" s="34">
        <f t="shared" si="73"/>
        <v>92.883271143024359</v>
      </c>
      <c r="DF25" s="34">
        <f t="shared" si="73"/>
        <v>97.434551429032553</v>
      </c>
      <c r="DG25" s="34">
        <f t="shared" si="73"/>
        <v>102.20884444905514</v>
      </c>
      <c r="DH25" s="34">
        <f t="shared" si="73"/>
        <v>107.21707782705883</v>
      </c>
      <c r="DI25" s="34">
        <f t="shared" si="73"/>
        <v>112.4707146405847</v>
      </c>
      <c r="DJ25" s="34">
        <f t="shared" si="73"/>
        <v>117.98177965797335</v>
      </c>
      <c r="DK25" s="34">
        <f t="shared" si="73"/>
        <v>123.76288686121403</v>
      </c>
      <c r="DL25" s="34">
        <f t="shared" si="73"/>
        <v>129.82726831741351</v>
      </c>
      <c r="DM25" s="34">
        <f t="shared" si="73"/>
        <v>136.18880446496678</v>
      </c>
      <c r="DN25" s="34">
        <f t="shared" si="73"/>
        <v>142.86205588375014</v>
      </c>
      <c r="DO25" s="34">
        <f t="shared" si="73"/>
        <v>149.86229662205389</v>
      </c>
      <c r="DP25" s="34">
        <f t="shared" si="73"/>
        <v>157.20554915653452</v>
      </c>
      <c r="DQ25" s="34">
        <f t="shared" si="73"/>
        <v>164.9086210652047</v>
      </c>
      <c r="DR25" s="34">
        <f t="shared" si="73"/>
        <v>172.98914349739971</v>
      </c>
      <c r="DS25" s="34">
        <f t="shared" si="73"/>
        <v>181.46561152877229</v>
      </c>
      <c r="DT25" s="34">
        <f t="shared" si="73"/>
        <v>190.35742649368211</v>
      </c>
      <c r="DU25" s="34">
        <f t="shared" si="73"/>
        <v>199.68494039187252</v>
      </c>
      <c r="DV25" s="34">
        <f t="shared" ref="DV25:FA25" si="74">DU25*(1+$P25)</f>
        <v>209.46950247107426</v>
      </c>
      <c r="DW25" s="34">
        <f t="shared" si="74"/>
        <v>219.73350809215688</v>
      </c>
      <c r="DX25" s="34">
        <f t="shared" si="74"/>
        <v>230.50044998867256</v>
      </c>
      <c r="DY25" s="34">
        <f t="shared" si="74"/>
        <v>241.79497203811749</v>
      </c>
      <c r="DZ25" s="34">
        <f t="shared" si="74"/>
        <v>253.64292566798522</v>
      </c>
      <c r="EA25" s="34">
        <f t="shared" si="74"/>
        <v>266.0714290257165</v>
      </c>
      <c r="EB25" s="34">
        <f t="shared" si="74"/>
        <v>279.10892904797657</v>
      </c>
      <c r="EC25" s="34">
        <f t="shared" si="74"/>
        <v>292.78526657132738</v>
      </c>
      <c r="ED25" s="34">
        <f t="shared" si="74"/>
        <v>307.1317446333224</v>
      </c>
      <c r="EE25" s="34">
        <f t="shared" si="74"/>
        <v>322.18120012035519</v>
      </c>
      <c r="EF25" s="34">
        <f t="shared" si="74"/>
        <v>337.96807892625259</v>
      </c>
      <c r="EG25" s="34">
        <f t="shared" si="74"/>
        <v>354.52851479363892</v>
      </c>
      <c r="EH25" s="34">
        <f t="shared" si="74"/>
        <v>371.90041201852722</v>
      </c>
      <c r="EI25" s="34">
        <f t="shared" si="74"/>
        <v>390.12353220743501</v>
      </c>
      <c r="EJ25" s="34">
        <f t="shared" si="74"/>
        <v>409.23958528559928</v>
      </c>
      <c r="EK25" s="34">
        <f t="shared" si="74"/>
        <v>429.2923249645936</v>
      </c>
      <c r="EL25" s="34">
        <f t="shared" si="74"/>
        <v>450.32764888785869</v>
      </c>
      <c r="EM25" s="34">
        <f t="shared" si="74"/>
        <v>472.39370368336375</v>
      </c>
      <c r="EN25" s="34">
        <f t="shared" si="74"/>
        <v>495.54099516384855</v>
      </c>
      <c r="EO25" s="34">
        <f t="shared" si="74"/>
        <v>519.82250392687706</v>
      </c>
      <c r="EP25" s="34">
        <f t="shared" si="74"/>
        <v>545.29380661929395</v>
      </c>
      <c r="EQ25" s="34">
        <f t="shared" si="74"/>
        <v>572.01320314363932</v>
      </c>
      <c r="ER25" s="34">
        <f t="shared" si="74"/>
        <v>600.04185009767764</v>
      </c>
      <c r="ES25" s="34">
        <f t="shared" si="74"/>
        <v>629.44390075246383</v>
      </c>
      <c r="ET25" s="34">
        <f t="shared" si="74"/>
        <v>660.28665188933451</v>
      </c>
      <c r="EU25" s="34">
        <f t="shared" si="74"/>
        <v>692.64069783191189</v>
      </c>
      <c r="EV25" s="34">
        <f t="shared" si="74"/>
        <v>726.58009202567553</v>
      </c>
      <c r="EW25" s="34">
        <f t="shared" si="74"/>
        <v>762.1825165349336</v>
      </c>
      <c r="EX25" s="34">
        <f t="shared" si="74"/>
        <v>799.52945984514531</v>
      </c>
      <c r="EY25" s="34">
        <f t="shared" si="74"/>
        <v>838.70640337755742</v>
      </c>
      <c r="EZ25" s="34">
        <f t="shared" si="74"/>
        <v>879.80301714305767</v>
      </c>
      <c r="FA25" s="34">
        <f t="shared" si="74"/>
        <v>922.91336498306748</v>
      </c>
      <c r="FB25" s="34">
        <f t="shared" ref="FB25:GG25" si="75">FA25*(1+$P25)</f>
        <v>968.13611986723777</v>
      </c>
      <c r="FC25" s="34">
        <f t="shared" si="75"/>
        <v>1015.5747897407324</v>
      </c>
      <c r="FD25" s="34">
        <f t="shared" si="75"/>
        <v>1065.3379544380282</v>
      </c>
      <c r="FE25" s="34">
        <f t="shared" si="75"/>
        <v>1117.5395142054915</v>
      </c>
      <c r="FF25" s="34">
        <f t="shared" si="75"/>
        <v>1172.2989504015604</v>
      </c>
      <c r="FG25" s="34">
        <f t="shared" si="75"/>
        <v>1229.7415989712367</v>
      </c>
      <c r="FH25" s="34">
        <f t="shared" si="75"/>
        <v>1289.9989373208273</v>
      </c>
      <c r="FI25" s="34">
        <f t="shared" si="75"/>
        <v>1353.2088852495476</v>
      </c>
      <c r="FJ25" s="34">
        <f t="shared" si="75"/>
        <v>1419.5161206267753</v>
      </c>
      <c r="FK25" s="34">
        <f t="shared" si="75"/>
        <v>1489.0724105374873</v>
      </c>
      <c r="FL25" s="34">
        <f t="shared" si="75"/>
        <v>1562.0369586538241</v>
      </c>
      <c r="FM25" s="34">
        <f t="shared" si="75"/>
        <v>1638.5767696278613</v>
      </c>
      <c r="FN25" s="34">
        <f t="shared" si="75"/>
        <v>1718.8670313396265</v>
      </c>
      <c r="FO25" s="34">
        <f t="shared" si="75"/>
        <v>1803.091515875268</v>
      </c>
      <c r="FP25" s="34">
        <f t="shared" si="75"/>
        <v>1891.4430001531559</v>
      </c>
      <c r="FQ25" s="34">
        <f t="shared" si="75"/>
        <v>1984.1237071606604</v>
      </c>
      <c r="FR25" s="34">
        <f t="shared" si="75"/>
        <v>2081.3457688115327</v>
      </c>
      <c r="FS25" s="34">
        <f t="shared" si="75"/>
        <v>2183.3317114832976</v>
      </c>
      <c r="FT25" s="34">
        <f t="shared" si="75"/>
        <v>2290.3149653459791</v>
      </c>
      <c r="FU25" s="34">
        <f t="shared" si="75"/>
        <v>2402.5403986479319</v>
      </c>
      <c r="FV25" s="34">
        <f t="shared" si="75"/>
        <v>2520.2648781816802</v>
      </c>
      <c r="FW25" s="34">
        <f t="shared" si="75"/>
        <v>2643.7578572125822</v>
      </c>
      <c r="FX25" s="34">
        <f t="shared" si="75"/>
        <v>2773.3019922159983</v>
      </c>
      <c r="FY25" s="34">
        <f t="shared" si="75"/>
        <v>2909.1937898345823</v>
      </c>
      <c r="FZ25" s="34">
        <f t="shared" si="75"/>
        <v>3051.7442855364766</v>
      </c>
      <c r="GA25" s="34">
        <f t="shared" si="75"/>
        <v>3201.2797555277639</v>
      </c>
      <c r="GB25" s="34">
        <f t="shared" si="75"/>
        <v>3358.1424635486242</v>
      </c>
      <c r="GC25" s="34">
        <f t="shared" si="75"/>
        <v>3522.6914442625066</v>
      </c>
      <c r="GD25" s="34">
        <f t="shared" si="75"/>
        <v>3695.3033250313692</v>
      </c>
      <c r="GE25" s="34">
        <f t="shared" si="75"/>
        <v>3876.3731879579059</v>
      </c>
      <c r="GF25" s="34">
        <f t="shared" si="75"/>
        <v>4066.3154741678431</v>
      </c>
      <c r="GG25" s="34">
        <f t="shared" si="75"/>
        <v>4265.5649324020669</v>
      </c>
      <c r="GH25" s="34">
        <f t="shared" ref="GH25:HK25" si="76">GG25*(1+$P25)</f>
        <v>4474.5776140897678</v>
      </c>
      <c r="GI25" s="34">
        <f t="shared" si="76"/>
        <v>4693.8319171801659</v>
      </c>
      <c r="GJ25" s="34">
        <f t="shared" si="76"/>
        <v>4923.8296811219934</v>
      </c>
      <c r="GK25" s="34">
        <f t="shared" si="76"/>
        <v>5165.097335496971</v>
      </c>
      <c r="GL25" s="34">
        <f t="shared" si="76"/>
        <v>5418.1871049363226</v>
      </c>
      <c r="GM25" s="34">
        <f t="shared" si="76"/>
        <v>5683.6782730782024</v>
      </c>
      <c r="GN25" s="34">
        <f t="shared" si="76"/>
        <v>5962.1785084590338</v>
      </c>
      <c r="GO25" s="34">
        <f t="shared" si="76"/>
        <v>6254.3252553735256</v>
      </c>
      <c r="GP25" s="34">
        <f t="shared" si="76"/>
        <v>6560.7871928868281</v>
      </c>
      <c r="GQ25" s="34">
        <f t="shared" si="76"/>
        <v>6882.2657653382821</v>
      </c>
      <c r="GR25" s="34">
        <f t="shared" si="76"/>
        <v>7219.4967878398575</v>
      </c>
      <c r="GS25" s="34">
        <f t="shared" si="76"/>
        <v>7573.2521304440097</v>
      </c>
      <c r="GT25" s="34">
        <f t="shared" si="76"/>
        <v>7944.3414848357661</v>
      </c>
      <c r="GU25" s="34">
        <f t="shared" si="76"/>
        <v>8333.614217592718</v>
      </c>
      <c r="GV25" s="34">
        <f t="shared" si="76"/>
        <v>8741.9613142547605</v>
      </c>
      <c r="GW25" s="34">
        <f t="shared" si="76"/>
        <v>9170.3174186532433</v>
      </c>
      <c r="GX25" s="34">
        <f t="shared" si="76"/>
        <v>9619.6629721672507</v>
      </c>
      <c r="GY25" s="34">
        <f t="shared" si="76"/>
        <v>10091.026457803446</v>
      </c>
      <c r="GZ25" s="34">
        <f t="shared" si="76"/>
        <v>10585.486754235813</v>
      </c>
      <c r="HA25" s="34">
        <f t="shared" si="76"/>
        <v>11104.175605193368</v>
      </c>
      <c r="HB25" s="34">
        <f t="shared" si="76"/>
        <v>11648.280209847842</v>
      </c>
      <c r="HC25" s="34">
        <f t="shared" si="76"/>
        <v>12219.045940130385</v>
      </c>
      <c r="HD25" s="34">
        <f t="shared" si="76"/>
        <v>12817.779191196772</v>
      </c>
      <c r="HE25" s="34">
        <f t="shared" si="76"/>
        <v>13445.850371565413</v>
      </c>
      <c r="HF25" s="34">
        <f t="shared" si="76"/>
        <v>14104.697039772118</v>
      </c>
      <c r="HG25" s="34">
        <f t="shared" si="76"/>
        <v>14795.827194720951</v>
      </c>
      <c r="HH25" s="34">
        <f t="shared" si="76"/>
        <v>15520.822727262275</v>
      </c>
      <c r="HI25" s="34">
        <f t="shared" si="76"/>
        <v>16281.343040898126</v>
      </c>
      <c r="HJ25" s="34">
        <f t="shared" si="76"/>
        <v>17079.128849902132</v>
      </c>
      <c r="HK25" s="34">
        <f t="shared" si="76"/>
        <v>17916.006163547336</v>
      </c>
    </row>
    <row r="26" spans="1:219" ht="16.5" customHeight="1">
      <c r="A26" s="27">
        <f t="shared" si="8"/>
        <v>15</v>
      </c>
      <c r="B26" s="29" t="str">
        <f>'MPG-20'!B26</f>
        <v>OGE Energy Corp.</v>
      </c>
      <c r="C26" s="29"/>
      <c r="D26" s="25">
        <f>'MPG-20'!D26</f>
        <v>53.722666666666662</v>
      </c>
      <c r="E26" s="25">
        <f>'MPG-20'!E26</f>
        <v>1.59</v>
      </c>
      <c r="F26" s="45">
        <f>'MPG-20'!H26</f>
        <v>6.5000000000000002E-2</v>
      </c>
      <c r="G26" s="45">
        <f>'MPG-20'!I26</f>
        <v>7.6499999999999999E-2</v>
      </c>
      <c r="H26" s="45">
        <f>'MPG-20'!J26</f>
        <v>5.8999999999999997E-2</v>
      </c>
      <c r="I26" s="45">
        <f>'MPG-20'!K26</f>
        <v>7.0379242803832495E-2</v>
      </c>
      <c r="J26" s="26">
        <f t="shared" si="9"/>
        <v>6.771981070095813E-2</v>
      </c>
      <c r="K26" s="30">
        <f t="shared" si="10"/>
        <v>6.4599842250798442E-2</v>
      </c>
      <c r="L26" s="30">
        <f t="shared" si="11"/>
        <v>6.1479873800638754E-2</v>
      </c>
      <c r="M26" s="30">
        <f t="shared" si="12"/>
        <v>5.8359905350479066E-2</v>
      </c>
      <c r="N26" s="30">
        <f t="shared" si="13"/>
        <v>5.5239936900319378E-2</v>
      </c>
      <c r="O26" s="30">
        <f t="shared" si="14"/>
        <v>5.211996845015969E-2</v>
      </c>
      <c r="P26" s="31">
        <v>4.9000000000000002E-2</v>
      </c>
      <c r="Q26" s="32">
        <f t="shared" si="38"/>
        <v>8.3935480426167997E-2</v>
      </c>
      <c r="S26" s="33">
        <f t="shared" si="39"/>
        <v>-53.722666666666662</v>
      </c>
      <c r="T26" s="34">
        <f t="shared" si="0"/>
        <v>1.6976744990145236</v>
      </c>
      <c r="U26" s="34">
        <f t="shared" si="40"/>
        <v>1.8126406947196312</v>
      </c>
      <c r="V26" s="34">
        <f t="shared" si="40"/>
        <v>1.9353923794348979</v>
      </c>
      <c r="W26" s="34">
        <f t="shared" si="40"/>
        <v>2.0664567850023063</v>
      </c>
      <c r="X26" s="34">
        <f t="shared" si="40"/>
        <v>2.2063968473043731</v>
      </c>
      <c r="Y26" s="34">
        <f t="shared" si="1"/>
        <v>2.3489297355828946</v>
      </c>
      <c r="Z26" s="34">
        <f t="shared" si="1"/>
        <v>2.4933416392930989</v>
      </c>
      <c r="AA26" s="34">
        <f t="shared" si="1"/>
        <v>2.6388528213686526</v>
      </c>
      <c r="AB26" s="34">
        <f t="shared" si="1"/>
        <v>2.7846228847102865</v>
      </c>
      <c r="AC26" s="34">
        <f t="shared" si="1"/>
        <v>2.9297573416069791</v>
      </c>
      <c r="AD26" s="34">
        <f t="shared" ref="AD26:BI26" si="77">AC26*(1+$P26)</f>
        <v>3.0733154513457208</v>
      </c>
      <c r="AE26" s="34">
        <f t="shared" si="77"/>
        <v>3.2239079084616611</v>
      </c>
      <c r="AF26" s="34">
        <f t="shared" si="77"/>
        <v>3.3818793959762821</v>
      </c>
      <c r="AG26" s="34">
        <f t="shared" si="77"/>
        <v>3.5475914863791198</v>
      </c>
      <c r="AH26" s="34">
        <f t="shared" si="77"/>
        <v>3.7214234692116963</v>
      </c>
      <c r="AI26" s="34">
        <f t="shared" si="77"/>
        <v>3.9037732192030692</v>
      </c>
      <c r="AJ26" s="34">
        <f t="shared" si="77"/>
        <v>4.0950581069440197</v>
      </c>
      <c r="AK26" s="34">
        <f t="shared" si="77"/>
        <v>4.295715954184276</v>
      </c>
      <c r="AL26" s="34">
        <f t="shared" si="77"/>
        <v>4.5062060359393055</v>
      </c>
      <c r="AM26" s="34">
        <f t="shared" si="77"/>
        <v>4.7270101317003315</v>
      </c>
      <c r="AN26" s="34">
        <f t="shared" si="77"/>
        <v>4.9586336281536472</v>
      </c>
      <c r="AO26" s="34">
        <f t="shared" si="77"/>
        <v>5.2016066759331752</v>
      </c>
      <c r="AP26" s="34">
        <f t="shared" si="77"/>
        <v>5.4564854030539003</v>
      </c>
      <c r="AQ26" s="34">
        <f t="shared" si="77"/>
        <v>5.7238531878035408</v>
      </c>
      <c r="AR26" s="34">
        <f t="shared" si="77"/>
        <v>6.004321994005914</v>
      </c>
      <c r="AS26" s="34">
        <f t="shared" si="77"/>
        <v>6.2985337717122034</v>
      </c>
      <c r="AT26" s="34">
        <f t="shared" si="77"/>
        <v>6.6071619265261008</v>
      </c>
      <c r="AU26" s="34">
        <f t="shared" si="77"/>
        <v>6.9309128609258792</v>
      </c>
      <c r="AV26" s="34">
        <f t="shared" si="77"/>
        <v>7.2705275911112466</v>
      </c>
      <c r="AW26" s="34">
        <f t="shared" si="77"/>
        <v>7.6267834430756976</v>
      </c>
      <c r="AX26" s="34">
        <f t="shared" si="77"/>
        <v>8.0004958317864059</v>
      </c>
      <c r="AY26" s="34">
        <f t="shared" si="77"/>
        <v>8.3925201275439392</v>
      </c>
      <c r="AZ26" s="34">
        <f t="shared" si="77"/>
        <v>8.8037536137935923</v>
      </c>
      <c r="BA26" s="34">
        <f t="shared" si="77"/>
        <v>9.2351375408694771</v>
      </c>
      <c r="BB26" s="34">
        <f t="shared" si="77"/>
        <v>9.6876592803720811</v>
      </c>
      <c r="BC26" s="34">
        <f t="shared" si="77"/>
        <v>10.162354585110313</v>
      </c>
      <c r="BD26" s="34">
        <f t="shared" si="77"/>
        <v>10.660309959780717</v>
      </c>
      <c r="BE26" s="34">
        <f t="shared" si="77"/>
        <v>11.182665147809971</v>
      </c>
      <c r="BF26" s="34">
        <f t="shared" si="77"/>
        <v>11.730615740052658</v>
      </c>
      <c r="BG26" s="34">
        <f t="shared" si="77"/>
        <v>12.305415911315237</v>
      </c>
      <c r="BH26" s="34">
        <f t="shared" si="77"/>
        <v>12.908381290969682</v>
      </c>
      <c r="BI26" s="34">
        <f t="shared" si="77"/>
        <v>13.540891974227195</v>
      </c>
      <c r="BJ26" s="34">
        <f t="shared" ref="BJ26:CO26" si="78">BI26*(1+$P26)</f>
        <v>14.204395680964327</v>
      </c>
      <c r="BK26" s="34">
        <f t="shared" si="78"/>
        <v>14.900411069331577</v>
      </c>
      <c r="BL26" s="34">
        <f t="shared" si="78"/>
        <v>15.630531211728822</v>
      </c>
      <c r="BM26" s="34">
        <f t="shared" si="78"/>
        <v>16.396427241103535</v>
      </c>
      <c r="BN26" s="34">
        <f t="shared" si="78"/>
        <v>17.199852175917606</v>
      </c>
      <c r="BO26" s="34">
        <f t="shared" si="78"/>
        <v>18.042644932537566</v>
      </c>
      <c r="BP26" s="34">
        <f t="shared" si="78"/>
        <v>18.926734534231905</v>
      </c>
      <c r="BQ26" s="34">
        <f t="shared" si="78"/>
        <v>19.854144526409268</v>
      </c>
      <c r="BR26" s="34">
        <f t="shared" si="78"/>
        <v>20.826997608203321</v>
      </c>
      <c r="BS26" s="34">
        <f t="shared" si="78"/>
        <v>21.847520491005284</v>
      </c>
      <c r="BT26" s="34">
        <f t="shared" si="78"/>
        <v>22.918048995064542</v>
      </c>
      <c r="BU26" s="34">
        <f t="shared" si="78"/>
        <v>24.041033395822701</v>
      </c>
      <c r="BV26" s="34">
        <f t="shared" si="78"/>
        <v>25.219044032218012</v>
      </c>
      <c r="BW26" s="34">
        <f t="shared" si="78"/>
        <v>26.454777189796694</v>
      </c>
      <c r="BX26" s="34">
        <f t="shared" si="78"/>
        <v>27.751061272096731</v>
      </c>
      <c r="BY26" s="34">
        <f t="shared" si="78"/>
        <v>29.11086327442947</v>
      </c>
      <c r="BZ26" s="34">
        <f t="shared" si="78"/>
        <v>30.537295574876513</v>
      </c>
      <c r="CA26" s="34">
        <f t="shared" si="78"/>
        <v>32.033623058045457</v>
      </c>
      <c r="CB26" s="34">
        <f t="shared" si="78"/>
        <v>33.603270587889682</v>
      </c>
      <c r="CC26" s="34">
        <f t="shared" si="78"/>
        <v>35.249830846696277</v>
      </c>
      <c r="CD26" s="34">
        <f t="shared" si="78"/>
        <v>36.977072558184389</v>
      </c>
      <c r="CE26" s="34">
        <f t="shared" si="78"/>
        <v>38.788949113535423</v>
      </c>
      <c r="CF26" s="34">
        <f t="shared" si="78"/>
        <v>40.689607620098656</v>
      </c>
      <c r="CG26" s="34">
        <f t="shared" si="78"/>
        <v>42.683398393483486</v>
      </c>
      <c r="CH26" s="34">
        <f t="shared" si="78"/>
        <v>44.774884914764172</v>
      </c>
      <c r="CI26" s="34">
        <f t="shared" si="78"/>
        <v>46.968854275587617</v>
      </c>
      <c r="CJ26" s="34">
        <f t="shared" si="78"/>
        <v>49.270328135091404</v>
      </c>
      <c r="CK26" s="34">
        <f t="shared" si="78"/>
        <v>51.684574213710881</v>
      </c>
      <c r="CL26" s="34">
        <f t="shared" si="78"/>
        <v>54.217118350182709</v>
      </c>
      <c r="CM26" s="34">
        <f t="shared" si="78"/>
        <v>56.873757149341657</v>
      </c>
      <c r="CN26" s="34">
        <f t="shared" si="78"/>
        <v>59.660571249659391</v>
      </c>
      <c r="CO26" s="34">
        <f t="shared" si="78"/>
        <v>62.583939240892697</v>
      </c>
      <c r="CP26" s="34">
        <f t="shared" ref="CP26:DU26" si="79">CO26*(1+$P26)</f>
        <v>65.65055226369644</v>
      </c>
      <c r="CQ26" s="34">
        <f t="shared" si="79"/>
        <v>68.867429324617561</v>
      </c>
      <c r="CR26" s="34">
        <f t="shared" si="79"/>
        <v>72.24193336152382</v>
      </c>
      <c r="CS26" s="34">
        <f t="shared" si="79"/>
        <v>75.781788096238486</v>
      </c>
      <c r="CT26" s="34">
        <f t="shared" si="79"/>
        <v>79.495095712954168</v>
      </c>
      <c r="CU26" s="34">
        <f t="shared" si="79"/>
        <v>83.390355402888915</v>
      </c>
      <c r="CV26" s="34">
        <f t="shared" si="79"/>
        <v>87.476482817630469</v>
      </c>
      <c r="CW26" s="34">
        <f t="shared" si="79"/>
        <v>91.762830475694358</v>
      </c>
      <c r="CX26" s="34">
        <f t="shared" si="79"/>
        <v>96.25920916900337</v>
      </c>
      <c r="CY26" s="34">
        <f t="shared" si="79"/>
        <v>100.97591041828453</v>
      </c>
      <c r="CZ26" s="34">
        <f t="shared" si="79"/>
        <v>105.92373002878047</v>
      </c>
      <c r="DA26" s="34">
        <f t="shared" si="79"/>
        <v>111.1139928001907</v>
      </c>
      <c r="DB26" s="34">
        <f t="shared" si="79"/>
        <v>116.55857844740004</v>
      </c>
      <c r="DC26" s="34">
        <f t="shared" si="79"/>
        <v>122.26994879132263</v>
      </c>
      <c r="DD26" s="34">
        <f t="shared" si="79"/>
        <v>128.26117628209744</v>
      </c>
      <c r="DE26" s="34">
        <f t="shared" si="79"/>
        <v>134.54597391992021</v>
      </c>
      <c r="DF26" s="34">
        <f t="shared" si="79"/>
        <v>141.1387266419963</v>
      </c>
      <c r="DG26" s="34">
        <f t="shared" si="79"/>
        <v>148.05452424745411</v>
      </c>
      <c r="DH26" s="34">
        <f t="shared" si="79"/>
        <v>155.30919593557934</v>
      </c>
      <c r="DI26" s="34">
        <f t="shared" si="79"/>
        <v>162.91934653642272</v>
      </c>
      <c r="DJ26" s="34">
        <f t="shared" si="79"/>
        <v>170.90239451670743</v>
      </c>
      <c r="DK26" s="34">
        <f t="shared" si="79"/>
        <v>179.27661184802608</v>
      </c>
      <c r="DL26" s="34">
        <f t="shared" si="79"/>
        <v>188.06116582857933</v>
      </c>
      <c r="DM26" s="34">
        <f t="shared" si="79"/>
        <v>197.27616295417971</v>
      </c>
      <c r="DN26" s="34">
        <f t="shared" si="79"/>
        <v>206.94269493893449</v>
      </c>
      <c r="DO26" s="34">
        <f t="shared" si="79"/>
        <v>217.08288699094226</v>
      </c>
      <c r="DP26" s="34">
        <f t="shared" si="79"/>
        <v>227.7199484534984</v>
      </c>
      <c r="DQ26" s="34">
        <f t="shared" si="79"/>
        <v>238.8782259277198</v>
      </c>
      <c r="DR26" s="34">
        <f t="shared" si="79"/>
        <v>250.58325899817805</v>
      </c>
      <c r="DS26" s="34">
        <f t="shared" si="79"/>
        <v>262.86183868908876</v>
      </c>
      <c r="DT26" s="34">
        <f t="shared" si="79"/>
        <v>275.7420687848541</v>
      </c>
      <c r="DU26" s="34">
        <f t="shared" si="79"/>
        <v>289.25343015531195</v>
      </c>
      <c r="DV26" s="34">
        <f t="shared" ref="DV26:FA26" si="80">DU26*(1+$P26)</f>
        <v>303.42684823292223</v>
      </c>
      <c r="DW26" s="34">
        <f t="shared" si="80"/>
        <v>318.29476379633542</v>
      </c>
      <c r="DX26" s="34">
        <f t="shared" si="80"/>
        <v>333.89120722235583</v>
      </c>
      <c r="DY26" s="34">
        <f t="shared" si="80"/>
        <v>350.25187637625123</v>
      </c>
      <c r="DZ26" s="34">
        <f t="shared" si="80"/>
        <v>367.41421831868752</v>
      </c>
      <c r="EA26" s="34">
        <f t="shared" si="80"/>
        <v>385.41751501630318</v>
      </c>
      <c r="EB26" s="34">
        <f t="shared" si="80"/>
        <v>404.30297325210199</v>
      </c>
      <c r="EC26" s="34">
        <f t="shared" si="80"/>
        <v>424.11381894145495</v>
      </c>
      <c r="ED26" s="34">
        <f t="shared" si="80"/>
        <v>444.89539606958624</v>
      </c>
      <c r="EE26" s="34">
        <f t="shared" si="80"/>
        <v>466.69527047699592</v>
      </c>
      <c r="EF26" s="34">
        <f t="shared" si="80"/>
        <v>489.56333873036868</v>
      </c>
      <c r="EG26" s="34">
        <f t="shared" si="80"/>
        <v>513.55194232815677</v>
      </c>
      <c r="EH26" s="34">
        <f t="shared" si="80"/>
        <v>538.71598750223643</v>
      </c>
      <c r="EI26" s="34">
        <f t="shared" si="80"/>
        <v>565.11307088984597</v>
      </c>
      <c r="EJ26" s="34">
        <f t="shared" si="80"/>
        <v>592.80361136344834</v>
      </c>
      <c r="EK26" s="34">
        <f t="shared" si="80"/>
        <v>621.85098832025722</v>
      </c>
      <c r="EL26" s="34">
        <f t="shared" si="80"/>
        <v>652.3216867479498</v>
      </c>
      <c r="EM26" s="34">
        <f t="shared" si="80"/>
        <v>684.28544939859933</v>
      </c>
      <c r="EN26" s="34">
        <f t="shared" si="80"/>
        <v>717.81543641913061</v>
      </c>
      <c r="EO26" s="34">
        <f t="shared" si="80"/>
        <v>752.98839280366792</v>
      </c>
      <c r="EP26" s="34">
        <f t="shared" si="80"/>
        <v>789.88482405104764</v>
      </c>
      <c r="EQ26" s="34">
        <f t="shared" si="80"/>
        <v>828.58918042954895</v>
      </c>
      <c r="ER26" s="34">
        <f t="shared" si="80"/>
        <v>869.19005027059677</v>
      </c>
      <c r="ES26" s="34">
        <f t="shared" si="80"/>
        <v>911.78036273385601</v>
      </c>
      <c r="ET26" s="34">
        <f t="shared" si="80"/>
        <v>956.45760050781485</v>
      </c>
      <c r="EU26" s="34">
        <f t="shared" si="80"/>
        <v>1003.3240229326977</v>
      </c>
      <c r="EV26" s="34">
        <f t="shared" si="80"/>
        <v>1052.4869000563999</v>
      </c>
      <c r="EW26" s="34">
        <f t="shared" si="80"/>
        <v>1104.0587581591635</v>
      </c>
      <c r="EX26" s="34">
        <f t="shared" si="80"/>
        <v>1158.1576373089624</v>
      </c>
      <c r="EY26" s="34">
        <f t="shared" si="80"/>
        <v>1214.9073615371015</v>
      </c>
      <c r="EZ26" s="34">
        <f t="shared" si="80"/>
        <v>1274.4378222524194</v>
      </c>
      <c r="FA26" s="34">
        <f t="shared" si="80"/>
        <v>1336.8852755427879</v>
      </c>
      <c r="FB26" s="34">
        <f t="shared" ref="FB26:GG26" si="81">FA26*(1+$P26)</f>
        <v>1402.3926540443845</v>
      </c>
      <c r="FC26" s="34">
        <f t="shared" si="81"/>
        <v>1471.1098940925592</v>
      </c>
      <c r="FD26" s="34">
        <f t="shared" si="81"/>
        <v>1543.1942789030945</v>
      </c>
      <c r="FE26" s="34">
        <f t="shared" si="81"/>
        <v>1618.8107985693462</v>
      </c>
      <c r="FF26" s="34">
        <f t="shared" si="81"/>
        <v>1698.1325276992441</v>
      </c>
      <c r="FG26" s="34">
        <f t="shared" si="81"/>
        <v>1781.3410215565068</v>
      </c>
      <c r="FH26" s="34">
        <f t="shared" si="81"/>
        <v>1868.6267316127755</v>
      </c>
      <c r="FI26" s="34">
        <f t="shared" si="81"/>
        <v>1960.1894414618014</v>
      </c>
      <c r="FJ26" s="34">
        <f t="shared" si="81"/>
        <v>2056.2387240934295</v>
      </c>
      <c r="FK26" s="34">
        <f t="shared" si="81"/>
        <v>2156.9944215740074</v>
      </c>
      <c r="FL26" s="34">
        <f t="shared" si="81"/>
        <v>2262.6871482311335</v>
      </c>
      <c r="FM26" s="34">
        <f t="shared" si="81"/>
        <v>2373.558818494459</v>
      </c>
      <c r="FN26" s="34">
        <f t="shared" si="81"/>
        <v>2489.8632006006874</v>
      </c>
      <c r="FO26" s="34">
        <f t="shared" si="81"/>
        <v>2611.8664974301209</v>
      </c>
      <c r="FP26" s="34">
        <f t="shared" si="81"/>
        <v>2739.8479558041968</v>
      </c>
      <c r="FQ26" s="34">
        <f t="shared" si="81"/>
        <v>2874.100505638602</v>
      </c>
      <c r="FR26" s="34">
        <f t="shared" si="81"/>
        <v>3014.9314304148934</v>
      </c>
      <c r="FS26" s="34">
        <f t="shared" si="81"/>
        <v>3162.663070505223</v>
      </c>
      <c r="FT26" s="34">
        <f t="shared" si="81"/>
        <v>3317.6335609599787</v>
      </c>
      <c r="FU26" s="34">
        <f t="shared" si="81"/>
        <v>3480.1976054470174</v>
      </c>
      <c r="FV26" s="34">
        <f t="shared" si="81"/>
        <v>3650.7272881139211</v>
      </c>
      <c r="FW26" s="34">
        <f t="shared" si="81"/>
        <v>3829.6129252315031</v>
      </c>
      <c r="FX26" s="34">
        <f t="shared" si="81"/>
        <v>4017.2639585678467</v>
      </c>
      <c r="FY26" s="34">
        <f t="shared" si="81"/>
        <v>4214.1098925376709</v>
      </c>
      <c r="FZ26" s="34">
        <f t="shared" si="81"/>
        <v>4420.6012772720169</v>
      </c>
      <c r="GA26" s="34">
        <f t="shared" si="81"/>
        <v>4637.2107398583457</v>
      </c>
      <c r="GB26" s="34">
        <f t="shared" si="81"/>
        <v>4864.4340661114047</v>
      </c>
      <c r="GC26" s="34">
        <f t="shared" si="81"/>
        <v>5102.7913353508629</v>
      </c>
      <c r="GD26" s="34">
        <f t="shared" si="81"/>
        <v>5352.8281107830553</v>
      </c>
      <c r="GE26" s="34">
        <f t="shared" si="81"/>
        <v>5615.1166882114248</v>
      </c>
      <c r="GF26" s="34">
        <f t="shared" si="81"/>
        <v>5890.257405933784</v>
      </c>
      <c r="GG26" s="34">
        <f t="shared" si="81"/>
        <v>6178.8800188245386</v>
      </c>
      <c r="GH26" s="34">
        <f t="shared" ref="GH26:HK26" si="82">GG26*(1+$P26)</f>
        <v>6481.6451397469409</v>
      </c>
      <c r="GI26" s="34">
        <f t="shared" si="82"/>
        <v>6799.2457515945407</v>
      </c>
      <c r="GJ26" s="34">
        <f t="shared" si="82"/>
        <v>7132.4087934226727</v>
      </c>
      <c r="GK26" s="34">
        <f t="shared" si="82"/>
        <v>7481.8968243003828</v>
      </c>
      <c r="GL26" s="34">
        <f t="shared" si="82"/>
        <v>7848.5097686911013</v>
      </c>
      <c r="GM26" s="34">
        <f t="shared" si="82"/>
        <v>8233.0867473569651</v>
      </c>
      <c r="GN26" s="34">
        <f t="shared" si="82"/>
        <v>8636.5079979774564</v>
      </c>
      <c r="GO26" s="34">
        <f t="shared" si="82"/>
        <v>9059.6968898783507</v>
      </c>
      <c r="GP26" s="34">
        <f t="shared" si="82"/>
        <v>9503.6220374823897</v>
      </c>
      <c r="GQ26" s="34">
        <f t="shared" si="82"/>
        <v>9969.2995173190266</v>
      </c>
      <c r="GR26" s="34">
        <f t="shared" si="82"/>
        <v>10457.795193667658</v>
      </c>
      <c r="GS26" s="34">
        <f t="shared" si="82"/>
        <v>10970.227158157373</v>
      </c>
      <c r="GT26" s="34">
        <f t="shared" si="82"/>
        <v>11507.768288907084</v>
      </c>
      <c r="GU26" s="34">
        <f t="shared" si="82"/>
        <v>12071.648935063529</v>
      </c>
      <c r="GV26" s="34">
        <f t="shared" si="82"/>
        <v>12663.159732881641</v>
      </c>
      <c r="GW26" s="34">
        <f t="shared" si="82"/>
        <v>13283.65455979284</v>
      </c>
      <c r="GX26" s="34">
        <f t="shared" si="82"/>
        <v>13934.553633222687</v>
      </c>
      <c r="GY26" s="34">
        <f t="shared" si="82"/>
        <v>14617.346761250597</v>
      </c>
      <c r="GZ26" s="34">
        <f t="shared" si="82"/>
        <v>15333.596752551875</v>
      </c>
      <c r="HA26" s="34">
        <f t="shared" si="82"/>
        <v>16084.942993426916</v>
      </c>
      <c r="HB26" s="34">
        <f t="shared" si="82"/>
        <v>16873.105200104834</v>
      </c>
      <c r="HC26" s="34">
        <f t="shared" si="82"/>
        <v>17699.88735490997</v>
      </c>
      <c r="HD26" s="34">
        <f t="shared" si="82"/>
        <v>18567.181835300558</v>
      </c>
      <c r="HE26" s="34">
        <f t="shared" si="82"/>
        <v>19476.973745230283</v>
      </c>
      <c r="HF26" s="34">
        <f t="shared" si="82"/>
        <v>20431.345458746568</v>
      </c>
      <c r="HG26" s="34">
        <f t="shared" si="82"/>
        <v>21432.481386225147</v>
      </c>
      <c r="HH26" s="34">
        <f t="shared" si="82"/>
        <v>22482.672974150177</v>
      </c>
      <c r="HI26" s="34">
        <f t="shared" si="82"/>
        <v>23584.323949883536</v>
      </c>
      <c r="HJ26" s="34">
        <f t="shared" si="82"/>
        <v>24739.955823427827</v>
      </c>
      <c r="HK26" s="34">
        <f t="shared" si="82"/>
        <v>25952.213658775789</v>
      </c>
    </row>
    <row r="27" spans="1:219" ht="16.5" customHeight="1">
      <c r="A27" s="27">
        <f t="shared" si="8"/>
        <v>16</v>
      </c>
      <c r="B27" s="29" t="str">
        <f>'MPG-20'!B27</f>
        <v>Otter Tail Corp.</v>
      </c>
      <c r="C27" s="29"/>
      <c r="D27" s="25">
        <f>'MPG-20'!D27</f>
        <v>22.024999999999999</v>
      </c>
      <c r="E27" s="25">
        <f>'MPG-20'!E27</f>
        <v>1.19</v>
      </c>
      <c r="F27" s="45">
        <f>'MPG-20'!H27</f>
        <v>0.13</v>
      </c>
      <c r="G27" s="45">
        <f>'MPG-20'!I27</f>
        <v>0.05</v>
      </c>
      <c r="H27" s="45">
        <f>'MPG-20'!J27</f>
        <v>0.05</v>
      </c>
      <c r="I27" s="45">
        <f>'MPG-20'!K27</f>
        <v>1.2101663749951959E-2</v>
      </c>
      <c r="J27" s="26">
        <f t="shared" si="9"/>
        <v>6.0525415937487982E-2</v>
      </c>
      <c r="K27" s="30">
        <f t="shared" si="10"/>
        <v>5.8604513281239987E-2</v>
      </c>
      <c r="L27" s="30">
        <f t="shared" si="11"/>
        <v>5.6683610624991991E-2</v>
      </c>
      <c r="M27" s="30">
        <f t="shared" si="12"/>
        <v>5.4762707968743995E-2</v>
      </c>
      <c r="N27" s="30">
        <f t="shared" si="13"/>
        <v>5.2841805312496E-2</v>
      </c>
      <c r="O27" s="30">
        <f t="shared" si="14"/>
        <v>5.0920902656248004E-2</v>
      </c>
      <c r="P27" s="31">
        <v>4.9000000000000002E-2</v>
      </c>
      <c r="Q27" s="32">
        <f t="shared" si="38"/>
        <v>0.10969138312659084</v>
      </c>
      <c r="S27" s="33">
        <f t="shared" si="39"/>
        <v>-22.024999999999999</v>
      </c>
      <c r="T27" s="34">
        <f t="shared" si="0"/>
        <v>1.2620252449656106</v>
      </c>
      <c r="U27" s="34">
        <f t="shared" si="40"/>
        <v>1.3384098478407644</v>
      </c>
      <c r="V27" s="34">
        <f t="shared" si="40"/>
        <v>1.4194176605761566</v>
      </c>
      <c r="W27" s="34">
        <f t="shared" si="40"/>
        <v>1.5053285048715446</v>
      </c>
      <c r="X27" s="34">
        <f t="shared" si="40"/>
        <v>1.5964391387514516</v>
      </c>
      <c r="Y27" s="34">
        <f t="shared" si="1"/>
        <v>1.6899976774611025</v>
      </c>
      <c r="Z27" s="34">
        <f t="shared" si="1"/>
        <v>1.7857928477674483</v>
      </c>
      <c r="AA27" s="34">
        <f t="shared" si="1"/>
        <v>1.8835876999824088</v>
      </c>
      <c r="AB27" s="34">
        <f t="shared" si="1"/>
        <v>1.9831198745138914</v>
      </c>
      <c r="AC27" s="34">
        <f t="shared" si="1"/>
        <v>2.0841021285996839</v>
      </c>
      <c r="AD27" s="34">
        <f t="shared" ref="AD27:BI27" si="83">AC27*(1+$P27)</f>
        <v>2.1862231329010684</v>
      </c>
      <c r="AE27" s="34">
        <f t="shared" si="83"/>
        <v>2.2933480664132206</v>
      </c>
      <c r="AF27" s="34">
        <f t="shared" si="83"/>
        <v>2.4057221216674685</v>
      </c>
      <c r="AG27" s="34">
        <f t="shared" si="83"/>
        <v>2.5236025056291744</v>
      </c>
      <c r="AH27" s="34">
        <f t="shared" si="83"/>
        <v>2.6472590284050037</v>
      </c>
      <c r="AI27" s="34">
        <f t="shared" si="83"/>
        <v>2.7769747207968489</v>
      </c>
      <c r="AJ27" s="34">
        <f t="shared" si="83"/>
        <v>2.9130464821158943</v>
      </c>
      <c r="AK27" s="34">
        <f t="shared" si="83"/>
        <v>3.0557857597395728</v>
      </c>
      <c r="AL27" s="34">
        <f t="shared" si="83"/>
        <v>3.2055192619668116</v>
      </c>
      <c r="AM27" s="34">
        <f t="shared" si="83"/>
        <v>3.3625897058031851</v>
      </c>
      <c r="AN27" s="34">
        <f t="shared" si="83"/>
        <v>3.5273566013875408</v>
      </c>
      <c r="AO27" s="34">
        <f t="shared" si="83"/>
        <v>3.70019707485553</v>
      </c>
      <c r="AP27" s="34">
        <f t="shared" si="83"/>
        <v>3.8815067315234506</v>
      </c>
      <c r="AQ27" s="34">
        <f t="shared" si="83"/>
        <v>4.0717005613680994</v>
      </c>
      <c r="AR27" s="34">
        <f t="shared" si="83"/>
        <v>4.2712138888751356</v>
      </c>
      <c r="AS27" s="34">
        <f t="shared" si="83"/>
        <v>4.4805033694300169</v>
      </c>
      <c r="AT27" s="34">
        <f t="shared" si="83"/>
        <v>4.7000480345320872</v>
      </c>
      <c r="AU27" s="34">
        <f t="shared" si="83"/>
        <v>4.9303503882241593</v>
      </c>
      <c r="AV27" s="34">
        <f t="shared" si="83"/>
        <v>5.1719375572471424</v>
      </c>
      <c r="AW27" s="34">
        <f t="shared" si="83"/>
        <v>5.4253624975522516</v>
      </c>
      <c r="AX27" s="34">
        <f t="shared" si="83"/>
        <v>5.6912052599323113</v>
      </c>
      <c r="AY27" s="34">
        <f t="shared" si="83"/>
        <v>5.9700743176689945</v>
      </c>
      <c r="AZ27" s="34">
        <f t="shared" si="83"/>
        <v>6.2626079592347752</v>
      </c>
      <c r="BA27" s="34">
        <f t="shared" si="83"/>
        <v>6.5694757492372791</v>
      </c>
      <c r="BB27" s="34">
        <f t="shared" si="83"/>
        <v>6.8913800609499054</v>
      </c>
      <c r="BC27" s="34">
        <f t="shared" si="83"/>
        <v>7.2290576839364507</v>
      </c>
      <c r="BD27" s="34">
        <f t="shared" si="83"/>
        <v>7.5832815104493365</v>
      </c>
      <c r="BE27" s="34">
        <f t="shared" si="83"/>
        <v>7.9548623044613533</v>
      </c>
      <c r="BF27" s="34">
        <f t="shared" si="83"/>
        <v>8.3446505573799588</v>
      </c>
      <c r="BG27" s="34">
        <f t="shared" si="83"/>
        <v>8.7535384346915759</v>
      </c>
      <c r="BH27" s="34">
        <f t="shared" si="83"/>
        <v>9.182461817991463</v>
      </c>
      <c r="BI27" s="34">
        <f t="shared" si="83"/>
        <v>9.6324024470730443</v>
      </c>
      <c r="BJ27" s="34">
        <f t="shared" ref="BJ27:CO27" si="84">BI27*(1+$P27)</f>
        <v>10.104390166979623</v>
      </c>
      <c r="BK27" s="34">
        <f t="shared" si="84"/>
        <v>10.599505285161625</v>
      </c>
      <c r="BL27" s="34">
        <f t="shared" si="84"/>
        <v>11.118881044134543</v>
      </c>
      <c r="BM27" s="34">
        <f t="shared" si="84"/>
        <v>11.663706215297134</v>
      </c>
      <c r="BN27" s="34">
        <f t="shared" si="84"/>
        <v>12.235227819846694</v>
      </c>
      <c r="BO27" s="34">
        <f t="shared" si="84"/>
        <v>12.834753983019182</v>
      </c>
      <c r="BP27" s="34">
        <f t="shared" si="84"/>
        <v>13.46365692818712</v>
      </c>
      <c r="BQ27" s="34">
        <f t="shared" si="84"/>
        <v>14.123376117668288</v>
      </c>
      <c r="BR27" s="34">
        <f t="shared" si="84"/>
        <v>14.815421547434033</v>
      </c>
      <c r="BS27" s="34">
        <f t="shared" si="84"/>
        <v>15.5413772032583</v>
      </c>
      <c r="BT27" s="34">
        <f t="shared" si="84"/>
        <v>16.302904686217957</v>
      </c>
      <c r="BU27" s="34">
        <f t="shared" si="84"/>
        <v>17.101747015842637</v>
      </c>
      <c r="BV27" s="34">
        <f t="shared" si="84"/>
        <v>17.939732619618926</v>
      </c>
      <c r="BW27" s="34">
        <f t="shared" si="84"/>
        <v>18.818779517980254</v>
      </c>
      <c r="BX27" s="34">
        <f t="shared" si="84"/>
        <v>19.740899714361284</v>
      </c>
      <c r="BY27" s="34">
        <f t="shared" si="84"/>
        <v>20.708203800364984</v>
      </c>
      <c r="BZ27" s="34">
        <f t="shared" si="84"/>
        <v>21.722905786582867</v>
      </c>
      <c r="CA27" s="34">
        <f t="shared" si="84"/>
        <v>22.787328170125427</v>
      </c>
      <c r="CB27" s="34">
        <f t="shared" si="84"/>
        <v>23.903907250461572</v>
      </c>
      <c r="CC27" s="34">
        <f t="shared" si="84"/>
        <v>25.075198705734188</v>
      </c>
      <c r="CD27" s="34">
        <f t="shared" si="84"/>
        <v>26.303883442315161</v>
      </c>
      <c r="CE27" s="34">
        <f t="shared" si="84"/>
        <v>27.592773730988604</v>
      </c>
      <c r="CF27" s="34">
        <f t="shared" si="84"/>
        <v>28.944819643807044</v>
      </c>
      <c r="CG27" s="34">
        <f t="shared" si="84"/>
        <v>30.363115806353587</v>
      </c>
      <c r="CH27" s="34">
        <f t="shared" si="84"/>
        <v>31.850908480864909</v>
      </c>
      <c r="CI27" s="34">
        <f t="shared" si="84"/>
        <v>33.411602996427291</v>
      </c>
      <c r="CJ27" s="34">
        <f t="shared" si="84"/>
        <v>35.048771543252229</v>
      </c>
      <c r="CK27" s="34">
        <f t="shared" si="84"/>
        <v>36.766161348871584</v>
      </c>
      <c r="CL27" s="34">
        <f t="shared" si="84"/>
        <v>38.56770325496629</v>
      </c>
      <c r="CM27" s="34">
        <f t="shared" si="84"/>
        <v>40.457520714459633</v>
      </c>
      <c r="CN27" s="34">
        <f t="shared" si="84"/>
        <v>42.439939229468152</v>
      </c>
      <c r="CO27" s="34">
        <f t="shared" si="84"/>
        <v>44.519496251712091</v>
      </c>
      <c r="CP27" s="34">
        <f t="shared" ref="CP27:DU27" si="85">CO27*(1+$P27)</f>
        <v>46.70095156804598</v>
      </c>
      <c r="CQ27" s="34">
        <f t="shared" si="85"/>
        <v>48.989298194880227</v>
      </c>
      <c r="CR27" s="34">
        <f t="shared" si="85"/>
        <v>51.389773806429353</v>
      </c>
      <c r="CS27" s="34">
        <f t="shared" si="85"/>
        <v>53.90787272294439</v>
      </c>
      <c r="CT27" s="34">
        <f t="shared" si="85"/>
        <v>56.549358486368661</v>
      </c>
      <c r="CU27" s="34">
        <f t="shared" si="85"/>
        <v>59.320277052200723</v>
      </c>
      <c r="CV27" s="34">
        <f t="shared" si="85"/>
        <v>62.226970627758554</v>
      </c>
      <c r="CW27" s="34">
        <f t="shared" si="85"/>
        <v>65.276092188518717</v>
      </c>
      <c r="CX27" s="34">
        <f t="shared" si="85"/>
        <v>68.474620705756124</v>
      </c>
      <c r="CY27" s="34">
        <f t="shared" si="85"/>
        <v>71.829877120338168</v>
      </c>
      <c r="CZ27" s="34">
        <f t="shared" si="85"/>
        <v>75.349541099234727</v>
      </c>
      <c r="DA27" s="34">
        <f t="shared" si="85"/>
        <v>79.041668613097229</v>
      </c>
      <c r="DB27" s="34">
        <f t="shared" si="85"/>
        <v>82.914710375138995</v>
      </c>
      <c r="DC27" s="34">
        <f t="shared" si="85"/>
        <v>86.977531183520796</v>
      </c>
      <c r="DD27" s="34">
        <f t="shared" si="85"/>
        <v>91.239430211513309</v>
      </c>
      <c r="DE27" s="34">
        <f t="shared" si="85"/>
        <v>95.710162291877452</v>
      </c>
      <c r="DF27" s="34">
        <f t="shared" si="85"/>
        <v>100.39996024417944</v>
      </c>
      <c r="DG27" s="34">
        <f t="shared" si="85"/>
        <v>105.31955829614422</v>
      </c>
      <c r="DH27" s="34">
        <f t="shared" si="85"/>
        <v>110.48021665265529</v>
      </c>
      <c r="DI27" s="34">
        <f t="shared" si="85"/>
        <v>115.89374726863539</v>
      </c>
      <c r="DJ27" s="34">
        <f t="shared" si="85"/>
        <v>121.57254088479851</v>
      </c>
      <c r="DK27" s="34">
        <f t="shared" si="85"/>
        <v>127.52959538815364</v>
      </c>
      <c r="DL27" s="34">
        <f t="shared" si="85"/>
        <v>133.77854556217315</v>
      </c>
      <c r="DM27" s="34">
        <f t="shared" si="85"/>
        <v>140.33369429471963</v>
      </c>
      <c r="DN27" s="34">
        <f t="shared" si="85"/>
        <v>147.2100453151609</v>
      </c>
      <c r="DO27" s="34">
        <f t="shared" si="85"/>
        <v>154.42333753560376</v>
      </c>
      <c r="DP27" s="34">
        <f t="shared" si="85"/>
        <v>161.99008107484835</v>
      </c>
      <c r="DQ27" s="34">
        <f t="shared" si="85"/>
        <v>169.92759504751589</v>
      </c>
      <c r="DR27" s="34">
        <f t="shared" si="85"/>
        <v>178.25404720484417</v>
      </c>
      <c r="DS27" s="34">
        <f t="shared" si="85"/>
        <v>186.98849551788152</v>
      </c>
      <c r="DT27" s="34">
        <f t="shared" si="85"/>
        <v>196.15093179825769</v>
      </c>
      <c r="DU27" s="34">
        <f t="shared" si="85"/>
        <v>205.7623274563723</v>
      </c>
      <c r="DV27" s="34">
        <f t="shared" ref="DV27:FA27" si="86">DU27*(1+$P27)</f>
        <v>215.84468150173453</v>
      </c>
      <c r="DW27" s="34">
        <f t="shared" si="86"/>
        <v>226.4210708953195</v>
      </c>
      <c r="DX27" s="34">
        <f t="shared" si="86"/>
        <v>237.51570336919013</v>
      </c>
      <c r="DY27" s="34">
        <f t="shared" si="86"/>
        <v>249.15397283428044</v>
      </c>
      <c r="DZ27" s="34">
        <f t="shared" si="86"/>
        <v>261.36251750316018</v>
      </c>
      <c r="EA27" s="34">
        <f t="shared" si="86"/>
        <v>274.16928086081504</v>
      </c>
      <c r="EB27" s="34">
        <f t="shared" si="86"/>
        <v>287.60357562299498</v>
      </c>
      <c r="EC27" s="34">
        <f t="shared" si="86"/>
        <v>301.6961508285217</v>
      </c>
      <c r="ED27" s="34">
        <f t="shared" si="86"/>
        <v>316.47926221911922</v>
      </c>
      <c r="EE27" s="34">
        <f t="shared" si="86"/>
        <v>331.98674606785602</v>
      </c>
      <c r="EF27" s="34">
        <f t="shared" si="86"/>
        <v>348.25409662518092</v>
      </c>
      <c r="EG27" s="34">
        <f t="shared" si="86"/>
        <v>365.31854735981477</v>
      </c>
      <c r="EH27" s="34">
        <f t="shared" si="86"/>
        <v>383.21915618044568</v>
      </c>
      <c r="EI27" s="34">
        <f t="shared" si="86"/>
        <v>401.99689483328751</v>
      </c>
      <c r="EJ27" s="34">
        <f t="shared" si="86"/>
        <v>421.69474268011857</v>
      </c>
      <c r="EK27" s="34">
        <f t="shared" si="86"/>
        <v>442.35778507144437</v>
      </c>
      <c r="EL27" s="34">
        <f t="shared" si="86"/>
        <v>464.03331653994513</v>
      </c>
      <c r="EM27" s="34">
        <f t="shared" si="86"/>
        <v>486.77094905040241</v>
      </c>
      <c r="EN27" s="34">
        <f t="shared" si="86"/>
        <v>510.6227255538721</v>
      </c>
      <c r="EO27" s="34">
        <f t="shared" si="86"/>
        <v>535.64323910601183</v>
      </c>
      <c r="EP27" s="34">
        <f t="shared" si="86"/>
        <v>561.88975782220632</v>
      </c>
      <c r="EQ27" s="34">
        <f t="shared" si="86"/>
        <v>589.42235595549437</v>
      </c>
      <c r="ER27" s="34">
        <f t="shared" si="86"/>
        <v>618.30405139731351</v>
      </c>
      <c r="ES27" s="34">
        <f t="shared" si="86"/>
        <v>648.60094991578183</v>
      </c>
      <c r="ET27" s="34">
        <f t="shared" si="86"/>
        <v>680.38239646165505</v>
      </c>
      <c r="EU27" s="34">
        <f t="shared" si="86"/>
        <v>713.72113388827609</v>
      </c>
      <c r="EV27" s="34">
        <f t="shared" si="86"/>
        <v>748.69346944880158</v>
      </c>
      <c r="EW27" s="34">
        <f t="shared" si="86"/>
        <v>785.37944945179277</v>
      </c>
      <c r="EX27" s="34">
        <f t="shared" si="86"/>
        <v>823.86304247493058</v>
      </c>
      <c r="EY27" s="34">
        <f t="shared" si="86"/>
        <v>864.2323315562021</v>
      </c>
      <c r="EZ27" s="34">
        <f t="shared" si="86"/>
        <v>906.57971580245589</v>
      </c>
      <c r="FA27" s="34">
        <f t="shared" si="86"/>
        <v>951.00212187677619</v>
      </c>
      <c r="FB27" s="34">
        <f t="shared" ref="FB27:GG27" si="87">FA27*(1+$P27)</f>
        <v>997.60122584873818</v>
      </c>
      <c r="FC27" s="34">
        <f t="shared" si="87"/>
        <v>1046.4836859153263</v>
      </c>
      <c r="FD27" s="34">
        <f t="shared" si="87"/>
        <v>1097.7613865251772</v>
      </c>
      <c r="FE27" s="34">
        <f t="shared" si="87"/>
        <v>1151.5516944649107</v>
      </c>
      <c r="FF27" s="34">
        <f t="shared" si="87"/>
        <v>1207.9777274936912</v>
      </c>
      <c r="FG27" s="34">
        <f t="shared" si="87"/>
        <v>1267.168636140882</v>
      </c>
      <c r="FH27" s="34">
        <f t="shared" si="87"/>
        <v>1329.2598993117851</v>
      </c>
      <c r="FI27" s="34">
        <f t="shared" si="87"/>
        <v>1394.3936343780626</v>
      </c>
      <c r="FJ27" s="34">
        <f t="shared" si="87"/>
        <v>1462.7189224625877</v>
      </c>
      <c r="FK27" s="34">
        <f t="shared" si="87"/>
        <v>1534.3921496632543</v>
      </c>
      <c r="FL27" s="34">
        <f t="shared" si="87"/>
        <v>1609.5773649967537</v>
      </c>
      <c r="FM27" s="34">
        <f t="shared" si="87"/>
        <v>1688.4466558815946</v>
      </c>
      <c r="FN27" s="34">
        <f t="shared" si="87"/>
        <v>1771.1805420197925</v>
      </c>
      <c r="FO27" s="34">
        <f t="shared" si="87"/>
        <v>1857.9683885787622</v>
      </c>
      <c r="FP27" s="34">
        <f t="shared" si="87"/>
        <v>1949.0088396191213</v>
      </c>
      <c r="FQ27" s="34">
        <f t="shared" si="87"/>
        <v>2044.5102727604581</v>
      </c>
      <c r="FR27" s="34">
        <f t="shared" si="87"/>
        <v>2144.6912761257204</v>
      </c>
      <c r="FS27" s="34">
        <f t="shared" si="87"/>
        <v>2249.7811486558803</v>
      </c>
      <c r="FT27" s="34">
        <f t="shared" si="87"/>
        <v>2360.0204249400181</v>
      </c>
      <c r="FU27" s="34">
        <f t="shared" si="87"/>
        <v>2475.6614257620786</v>
      </c>
      <c r="FV27" s="34">
        <f t="shared" si="87"/>
        <v>2596.9688356244201</v>
      </c>
      <c r="FW27" s="34">
        <f t="shared" si="87"/>
        <v>2724.2203085700166</v>
      </c>
      <c r="FX27" s="34">
        <f t="shared" si="87"/>
        <v>2857.7071036899474</v>
      </c>
      <c r="FY27" s="34">
        <f t="shared" si="87"/>
        <v>2997.7347517707544</v>
      </c>
      <c r="FZ27" s="34">
        <f t="shared" si="87"/>
        <v>3144.6237546075213</v>
      </c>
      <c r="GA27" s="34">
        <f t="shared" si="87"/>
        <v>3298.7103185832898</v>
      </c>
      <c r="GB27" s="34">
        <f t="shared" si="87"/>
        <v>3460.347124193871</v>
      </c>
      <c r="GC27" s="34">
        <f t="shared" si="87"/>
        <v>3629.9041332793704</v>
      </c>
      <c r="GD27" s="34">
        <f t="shared" si="87"/>
        <v>3807.7694358100593</v>
      </c>
      <c r="GE27" s="34">
        <f t="shared" si="87"/>
        <v>3994.350138164752</v>
      </c>
      <c r="GF27" s="34">
        <f t="shared" si="87"/>
        <v>4190.0732949348248</v>
      </c>
      <c r="GG27" s="34">
        <f t="shared" si="87"/>
        <v>4395.386886386631</v>
      </c>
      <c r="GH27" s="34">
        <f t="shared" ref="GH27:HK27" si="88">GG27*(1+$P27)</f>
        <v>4610.7608438195757</v>
      </c>
      <c r="GI27" s="34">
        <f t="shared" si="88"/>
        <v>4836.6881251667346</v>
      </c>
      <c r="GJ27" s="34">
        <f t="shared" si="88"/>
        <v>5073.6858432999043</v>
      </c>
      <c r="GK27" s="34">
        <f t="shared" si="88"/>
        <v>5322.2964496215991</v>
      </c>
      <c r="GL27" s="34">
        <f t="shared" si="88"/>
        <v>5583.0889756530569</v>
      </c>
      <c r="GM27" s="34">
        <f t="shared" si="88"/>
        <v>5856.6603354600566</v>
      </c>
      <c r="GN27" s="34">
        <f t="shared" si="88"/>
        <v>6143.6366918975991</v>
      </c>
      <c r="GO27" s="34">
        <f t="shared" si="88"/>
        <v>6444.6748898005808</v>
      </c>
      <c r="GP27" s="34">
        <f t="shared" si="88"/>
        <v>6760.4639594008086</v>
      </c>
      <c r="GQ27" s="34">
        <f t="shared" si="88"/>
        <v>7091.7266934114477</v>
      </c>
      <c r="GR27" s="34">
        <f t="shared" si="88"/>
        <v>7439.2213013886085</v>
      </c>
      <c r="GS27" s="34">
        <f t="shared" si="88"/>
        <v>7803.7431451566499</v>
      </c>
      <c r="GT27" s="34">
        <f t="shared" si="88"/>
        <v>8186.1265592693253</v>
      </c>
      <c r="GU27" s="34">
        <f t="shared" si="88"/>
        <v>8587.2467606735208</v>
      </c>
      <c r="GV27" s="34">
        <f t="shared" si="88"/>
        <v>9008.0218519465234</v>
      </c>
      <c r="GW27" s="34">
        <f t="shared" si="88"/>
        <v>9449.4149226919017</v>
      </c>
      <c r="GX27" s="34">
        <f t="shared" si="88"/>
        <v>9912.4362539038048</v>
      </c>
      <c r="GY27" s="34">
        <f t="shared" si="88"/>
        <v>10398.14563034509</v>
      </c>
      <c r="GZ27" s="34">
        <f t="shared" si="88"/>
        <v>10907.654766231999</v>
      </c>
      <c r="HA27" s="34">
        <f t="shared" si="88"/>
        <v>11442.129849777366</v>
      </c>
      <c r="HB27" s="34">
        <f t="shared" si="88"/>
        <v>12002.794212416457</v>
      </c>
      <c r="HC27" s="34">
        <f t="shared" si="88"/>
        <v>12590.931128824863</v>
      </c>
      <c r="HD27" s="34">
        <f t="shared" si="88"/>
        <v>13207.88675413728</v>
      </c>
      <c r="HE27" s="34">
        <f t="shared" si="88"/>
        <v>13855.073205090006</v>
      </c>
      <c r="HF27" s="34">
        <f t="shared" si="88"/>
        <v>14533.971792139415</v>
      </c>
      <c r="HG27" s="34">
        <f t="shared" si="88"/>
        <v>15246.136409954246</v>
      </c>
      <c r="HH27" s="34">
        <f t="shared" si="88"/>
        <v>15993.197094042003</v>
      </c>
      <c r="HI27" s="34">
        <f t="shared" si="88"/>
        <v>16776.86375165006</v>
      </c>
      <c r="HJ27" s="34">
        <f t="shared" si="88"/>
        <v>17598.930075480912</v>
      </c>
      <c r="HK27" s="34">
        <f t="shared" si="88"/>
        <v>18461.277649179476</v>
      </c>
    </row>
    <row r="28" spans="1:219" ht="16.5" customHeight="1">
      <c r="A28" s="27">
        <f t="shared" si="8"/>
        <v>17</v>
      </c>
      <c r="B28" s="29" t="str">
        <f>'MPG-20'!B28</f>
        <v>PG&amp;E Corp.</v>
      </c>
      <c r="C28" s="29"/>
      <c r="D28" s="25">
        <f>'MPG-20'!D28</f>
        <v>41.32833333333334</v>
      </c>
      <c r="E28" s="25">
        <f>'MPG-20'!E28</f>
        <v>1.82</v>
      </c>
      <c r="F28" s="45">
        <f>'MPG-20'!H28</f>
        <v>0.05</v>
      </c>
      <c r="G28" s="45">
        <f>'MPG-20'!I28</f>
        <v>2.3199999999999998E-2</v>
      </c>
      <c r="H28" s="45">
        <f>'MPG-20'!J28</f>
        <v>4.2999999999999997E-2</v>
      </c>
      <c r="I28" s="45">
        <f>'MPG-20'!K28</f>
        <v>5.9471565363402673E-2</v>
      </c>
      <c r="J28" s="26">
        <f t="shared" si="9"/>
        <v>4.3917891340850668E-2</v>
      </c>
      <c r="K28" s="30">
        <f t="shared" si="10"/>
        <v>4.4764909450708892E-2</v>
      </c>
      <c r="L28" s="30">
        <f t="shared" si="11"/>
        <v>4.5611927560567117E-2</v>
      </c>
      <c r="M28" s="30">
        <f t="shared" si="12"/>
        <v>4.6458945670425342E-2</v>
      </c>
      <c r="N28" s="30">
        <f t="shared" si="13"/>
        <v>4.7305963780283566E-2</v>
      </c>
      <c r="O28" s="30">
        <f t="shared" si="14"/>
        <v>4.8152981890141791E-2</v>
      </c>
      <c r="P28" s="31">
        <v>4.9000000000000002E-2</v>
      </c>
      <c r="Q28" s="32">
        <f t="shared" si="38"/>
        <v>9.3745459245421256E-2</v>
      </c>
      <c r="S28" s="33">
        <f t="shared" si="39"/>
        <v>-41.32833333333334</v>
      </c>
      <c r="T28" s="34">
        <f t="shared" si="0"/>
        <v>1.8999305622403482</v>
      </c>
      <c r="U28" s="34">
        <f t="shared" si="40"/>
        <v>1.9833715062279811</v>
      </c>
      <c r="V28" s="34">
        <f t="shared" si="40"/>
        <v>2.070477000527041</v>
      </c>
      <c r="W28" s="34">
        <f t="shared" si="40"/>
        <v>2.1614079844599181</v>
      </c>
      <c r="X28" s="34">
        <f t="shared" si="40"/>
        <v>2.2563324654646757</v>
      </c>
      <c r="Y28" s="34">
        <f t="shared" si="1"/>
        <v>2.3573369839718969</v>
      </c>
      <c r="Z28" s="34">
        <f t="shared" si="1"/>
        <v>2.4648596677206687</v>
      </c>
      <c r="AA28" s="34">
        <f t="shared" si="1"/>
        <v>2.579374449108526</v>
      </c>
      <c r="AB28" s="34">
        <f t="shared" si="1"/>
        <v>2.7013942433738425</v>
      </c>
      <c r="AC28" s="34">
        <f t="shared" si="1"/>
        <v>2.8314744314531564</v>
      </c>
      <c r="AD28" s="34">
        <f t="shared" ref="AD28:BI28" si="89">AC28*(1+$P28)</f>
        <v>2.9702166785943609</v>
      </c>
      <c r="AE28" s="34">
        <f t="shared" si="89"/>
        <v>3.1157572958454844</v>
      </c>
      <c r="AF28" s="34">
        <f t="shared" si="89"/>
        <v>3.268429403341913</v>
      </c>
      <c r="AG28" s="34">
        <f t="shared" si="89"/>
        <v>3.4285824441056665</v>
      </c>
      <c r="AH28" s="34">
        <f t="shared" si="89"/>
        <v>3.5965829838668437</v>
      </c>
      <c r="AI28" s="34">
        <f t="shared" si="89"/>
        <v>3.7728155500763187</v>
      </c>
      <c r="AJ28" s="34">
        <f t="shared" si="89"/>
        <v>3.9576835120300582</v>
      </c>
      <c r="AK28" s="34">
        <f t="shared" si="89"/>
        <v>4.1516100041195312</v>
      </c>
      <c r="AL28" s="34">
        <f t="shared" si="89"/>
        <v>4.355038894321388</v>
      </c>
      <c r="AM28" s="34">
        <f t="shared" si="89"/>
        <v>4.5684358001431358</v>
      </c>
      <c r="AN28" s="34">
        <f t="shared" si="89"/>
        <v>4.7922891543501489</v>
      </c>
      <c r="AO28" s="34">
        <f t="shared" si="89"/>
        <v>5.0271113229133055</v>
      </c>
      <c r="AP28" s="34">
        <f t="shared" si="89"/>
        <v>5.2734397777360575</v>
      </c>
      <c r="AQ28" s="34">
        <f t="shared" si="89"/>
        <v>5.5318383268451239</v>
      </c>
      <c r="AR28" s="34">
        <f t="shared" si="89"/>
        <v>5.8028984048605343</v>
      </c>
      <c r="AS28" s="34">
        <f t="shared" si="89"/>
        <v>6.0872404266986999</v>
      </c>
      <c r="AT28" s="34">
        <f t="shared" si="89"/>
        <v>6.3855152076069359</v>
      </c>
      <c r="AU28" s="34">
        <f t="shared" si="89"/>
        <v>6.6984054527796753</v>
      </c>
      <c r="AV28" s="34">
        <f t="shared" si="89"/>
        <v>7.0266273199658791</v>
      </c>
      <c r="AW28" s="34">
        <f t="shared" si="89"/>
        <v>7.3709320586442066</v>
      </c>
      <c r="AX28" s="34">
        <f t="shared" si="89"/>
        <v>7.7321077295177725</v>
      </c>
      <c r="AY28" s="34">
        <f t="shared" si="89"/>
        <v>8.110981008264142</v>
      </c>
      <c r="AZ28" s="34">
        <f t="shared" si="89"/>
        <v>8.5084190776690836</v>
      </c>
      <c r="BA28" s="34">
        <f t="shared" si="89"/>
        <v>8.9253316124748689</v>
      </c>
      <c r="BB28" s="34">
        <f t="shared" si="89"/>
        <v>9.3626728614861374</v>
      </c>
      <c r="BC28" s="34">
        <f t="shared" si="89"/>
        <v>9.8214438316989572</v>
      </c>
      <c r="BD28" s="34">
        <f t="shared" si="89"/>
        <v>10.302694579452206</v>
      </c>
      <c r="BE28" s="34">
        <f t="shared" si="89"/>
        <v>10.807526613845363</v>
      </c>
      <c r="BF28" s="34">
        <f t="shared" si="89"/>
        <v>11.337095417923786</v>
      </c>
      <c r="BG28" s="34">
        <f t="shared" si="89"/>
        <v>11.892613093402051</v>
      </c>
      <c r="BH28" s="34">
        <f t="shared" si="89"/>
        <v>12.475351134978752</v>
      </c>
      <c r="BI28" s="34">
        <f t="shared" si="89"/>
        <v>13.08664334059271</v>
      </c>
      <c r="BJ28" s="34">
        <f t="shared" ref="BJ28:CO28" si="90">BI28*(1+$P28)</f>
        <v>13.727888864281752</v>
      </c>
      <c r="BK28" s="34">
        <f t="shared" si="90"/>
        <v>14.400555418631557</v>
      </c>
      <c r="BL28" s="34">
        <f t="shared" si="90"/>
        <v>15.106182634144503</v>
      </c>
      <c r="BM28" s="34">
        <f t="shared" si="90"/>
        <v>15.846385583217582</v>
      </c>
      <c r="BN28" s="34">
        <f t="shared" si="90"/>
        <v>16.622858476795244</v>
      </c>
      <c r="BO28" s="34">
        <f t="shared" si="90"/>
        <v>17.437378542158211</v>
      </c>
      <c r="BP28" s="34">
        <f t="shared" si="90"/>
        <v>18.291810090723963</v>
      </c>
      <c r="BQ28" s="34">
        <f t="shared" si="90"/>
        <v>19.188108785169437</v>
      </c>
      <c r="BR28" s="34">
        <f t="shared" si="90"/>
        <v>20.128326115642739</v>
      </c>
      <c r="BS28" s="34">
        <f t="shared" si="90"/>
        <v>21.114614095309232</v>
      </c>
      <c r="BT28" s="34">
        <f t="shared" si="90"/>
        <v>22.149230185979384</v>
      </c>
      <c r="BU28" s="34">
        <f t="shared" si="90"/>
        <v>23.234542465092371</v>
      </c>
      <c r="BV28" s="34">
        <f t="shared" si="90"/>
        <v>24.373035045881895</v>
      </c>
      <c r="BW28" s="34">
        <f t="shared" si="90"/>
        <v>25.567313763130105</v>
      </c>
      <c r="BX28" s="34">
        <f t="shared" si="90"/>
        <v>26.820112137523477</v>
      </c>
      <c r="BY28" s="34">
        <f t="shared" si="90"/>
        <v>28.134297632262125</v>
      </c>
      <c r="BZ28" s="34">
        <f t="shared" si="90"/>
        <v>29.512878216242967</v>
      </c>
      <c r="CA28" s="34">
        <f t="shared" si="90"/>
        <v>30.959009248838871</v>
      </c>
      <c r="CB28" s="34">
        <f t="shared" si="90"/>
        <v>32.476000702031975</v>
      </c>
      <c r="CC28" s="34">
        <f t="shared" si="90"/>
        <v>34.067324736431537</v>
      </c>
      <c r="CD28" s="34">
        <f t="shared" si="90"/>
        <v>35.736623648516684</v>
      </c>
      <c r="CE28" s="34">
        <f t="shared" si="90"/>
        <v>37.487718207294002</v>
      </c>
      <c r="CF28" s="34">
        <f t="shared" si="90"/>
        <v>39.324616399451408</v>
      </c>
      <c r="CG28" s="34">
        <f t="shared" si="90"/>
        <v>41.251522603024526</v>
      </c>
      <c r="CH28" s="34">
        <f t="shared" si="90"/>
        <v>43.272847210572728</v>
      </c>
      <c r="CI28" s="34">
        <f t="shared" si="90"/>
        <v>45.393216723890788</v>
      </c>
      <c r="CJ28" s="34">
        <f t="shared" si="90"/>
        <v>47.617484343361433</v>
      </c>
      <c r="CK28" s="34">
        <f t="shared" si="90"/>
        <v>49.950741076186141</v>
      </c>
      <c r="CL28" s="34">
        <f t="shared" si="90"/>
        <v>52.398327388919256</v>
      </c>
      <c r="CM28" s="34">
        <f t="shared" si="90"/>
        <v>54.965845430976294</v>
      </c>
      <c r="CN28" s="34">
        <f t="shared" si="90"/>
        <v>57.65917185709413</v>
      </c>
      <c r="CO28" s="34">
        <f t="shared" si="90"/>
        <v>60.484471278091739</v>
      </c>
      <c r="CP28" s="34">
        <f t="shared" ref="CP28:DU28" si="91">CO28*(1+$P28)</f>
        <v>63.448210370718229</v>
      </c>
      <c r="CQ28" s="34">
        <f t="shared" si="91"/>
        <v>66.557172678883418</v>
      </c>
      <c r="CR28" s="34">
        <f t="shared" si="91"/>
        <v>69.818474140148695</v>
      </c>
      <c r="CS28" s="34">
        <f t="shared" si="91"/>
        <v>73.239579373015971</v>
      </c>
      <c r="CT28" s="34">
        <f t="shared" si="91"/>
        <v>76.828318762293748</v>
      </c>
      <c r="CU28" s="34">
        <f t="shared" si="91"/>
        <v>80.592906381646131</v>
      </c>
      <c r="CV28" s="34">
        <f t="shared" si="91"/>
        <v>84.541958794346783</v>
      </c>
      <c r="CW28" s="34">
        <f t="shared" si="91"/>
        <v>88.684514775269776</v>
      </c>
      <c r="CX28" s="34">
        <f t="shared" si="91"/>
        <v>93.030055999257982</v>
      </c>
      <c r="CY28" s="34">
        <f t="shared" si="91"/>
        <v>97.588528743221616</v>
      </c>
      <c r="CZ28" s="34">
        <f t="shared" si="91"/>
        <v>102.37036665163947</v>
      </c>
      <c r="DA28" s="34">
        <f t="shared" si="91"/>
        <v>107.3865146175698</v>
      </c>
      <c r="DB28" s="34">
        <f t="shared" si="91"/>
        <v>112.64845383383071</v>
      </c>
      <c r="DC28" s="34">
        <f t="shared" si="91"/>
        <v>118.16822807168842</v>
      </c>
      <c r="DD28" s="34">
        <f t="shared" si="91"/>
        <v>123.95847124720115</v>
      </c>
      <c r="DE28" s="34">
        <f t="shared" si="91"/>
        <v>130.032436338314</v>
      </c>
      <c r="DF28" s="34">
        <f t="shared" si="91"/>
        <v>136.40402571889138</v>
      </c>
      <c r="DG28" s="34">
        <f t="shared" si="91"/>
        <v>143.08782297911705</v>
      </c>
      <c r="DH28" s="34">
        <f t="shared" si="91"/>
        <v>150.09912630509376</v>
      </c>
      <c r="DI28" s="34">
        <f t="shared" si="91"/>
        <v>157.45398349404334</v>
      </c>
      <c r="DJ28" s="34">
        <f t="shared" si="91"/>
        <v>165.16922868525145</v>
      </c>
      <c r="DK28" s="34">
        <f t="shared" si="91"/>
        <v>173.26252089082877</v>
      </c>
      <c r="DL28" s="34">
        <f t="shared" si="91"/>
        <v>181.75238441447937</v>
      </c>
      <c r="DM28" s="34">
        <f t="shared" si="91"/>
        <v>190.65825125078885</v>
      </c>
      <c r="DN28" s="34">
        <f t="shared" si="91"/>
        <v>200.00050556207748</v>
      </c>
      <c r="DO28" s="34">
        <f t="shared" si="91"/>
        <v>209.80053033461925</v>
      </c>
      <c r="DP28" s="34">
        <f t="shared" si="91"/>
        <v>220.08075632101557</v>
      </c>
      <c r="DQ28" s="34">
        <f t="shared" si="91"/>
        <v>230.86471338074531</v>
      </c>
      <c r="DR28" s="34">
        <f t="shared" si="91"/>
        <v>242.17708433640183</v>
      </c>
      <c r="DS28" s="34">
        <f t="shared" si="91"/>
        <v>254.04376146888552</v>
      </c>
      <c r="DT28" s="34">
        <f t="shared" si="91"/>
        <v>266.49190578086092</v>
      </c>
      <c r="DU28" s="34">
        <f t="shared" si="91"/>
        <v>279.55000916412308</v>
      </c>
      <c r="DV28" s="34">
        <f t="shared" ref="DV28:FA28" si="92">DU28*(1+$P28)</f>
        <v>293.24795961316511</v>
      </c>
      <c r="DW28" s="34">
        <f t="shared" si="92"/>
        <v>307.61710963421018</v>
      </c>
      <c r="DX28" s="34">
        <f t="shared" si="92"/>
        <v>322.69034800628646</v>
      </c>
      <c r="DY28" s="34">
        <f t="shared" si="92"/>
        <v>338.50217505859445</v>
      </c>
      <c r="DZ28" s="34">
        <f t="shared" si="92"/>
        <v>355.08878163646557</v>
      </c>
      <c r="EA28" s="34">
        <f t="shared" si="92"/>
        <v>372.48813193665234</v>
      </c>
      <c r="EB28" s="34">
        <f t="shared" si="92"/>
        <v>390.74005040154827</v>
      </c>
      <c r="EC28" s="34">
        <f t="shared" si="92"/>
        <v>409.88631287122411</v>
      </c>
      <c r="ED28" s="34">
        <f t="shared" si="92"/>
        <v>429.97074220191405</v>
      </c>
      <c r="EE28" s="34">
        <f t="shared" si="92"/>
        <v>451.03930856980782</v>
      </c>
      <c r="EF28" s="34">
        <f t="shared" si="92"/>
        <v>473.14023468972835</v>
      </c>
      <c r="EG28" s="34">
        <f t="shared" si="92"/>
        <v>496.32410618952503</v>
      </c>
      <c r="EH28" s="34">
        <f t="shared" si="92"/>
        <v>520.64398739281171</v>
      </c>
      <c r="EI28" s="34">
        <f t="shared" si="92"/>
        <v>546.15554277505942</v>
      </c>
      <c r="EJ28" s="34">
        <f t="shared" si="92"/>
        <v>572.9171643710373</v>
      </c>
      <c r="EK28" s="34">
        <f t="shared" si="92"/>
        <v>600.99010542521808</v>
      </c>
      <c r="EL28" s="34">
        <f t="shared" si="92"/>
        <v>630.43862059105368</v>
      </c>
      <c r="EM28" s="34">
        <f t="shared" si="92"/>
        <v>661.33011300001522</v>
      </c>
      <c r="EN28" s="34">
        <f t="shared" si="92"/>
        <v>693.73528853701589</v>
      </c>
      <c r="EO28" s="34">
        <f t="shared" si="92"/>
        <v>727.72831767532966</v>
      </c>
      <c r="EP28" s="34">
        <f t="shared" si="92"/>
        <v>763.38700524142075</v>
      </c>
      <c r="EQ28" s="34">
        <f t="shared" si="92"/>
        <v>800.79296849825027</v>
      </c>
      <c r="ER28" s="34">
        <f t="shared" si="92"/>
        <v>840.03182395466445</v>
      </c>
      <c r="ES28" s="34">
        <f t="shared" si="92"/>
        <v>881.19338332844291</v>
      </c>
      <c r="ET28" s="34">
        <f t="shared" si="92"/>
        <v>924.37185911153654</v>
      </c>
      <c r="EU28" s="34">
        <f t="shared" si="92"/>
        <v>969.66608020800174</v>
      </c>
      <c r="EV28" s="34">
        <f t="shared" si="92"/>
        <v>1017.1797181381937</v>
      </c>
      <c r="EW28" s="34">
        <f t="shared" si="92"/>
        <v>1067.0215243269652</v>
      </c>
      <c r="EX28" s="34">
        <f t="shared" si="92"/>
        <v>1119.3055790189865</v>
      </c>
      <c r="EY28" s="34">
        <f t="shared" si="92"/>
        <v>1174.1515523909168</v>
      </c>
      <c r="EZ28" s="34">
        <f t="shared" si="92"/>
        <v>1231.6849784580716</v>
      </c>
      <c r="FA28" s="34">
        <f t="shared" si="92"/>
        <v>1292.0375424025169</v>
      </c>
      <c r="FB28" s="34">
        <f t="shared" ref="FB28:GG28" si="93">FA28*(1+$P28)</f>
        <v>1355.3473819802402</v>
      </c>
      <c r="FC28" s="34">
        <f t="shared" si="93"/>
        <v>1421.7594036972719</v>
      </c>
      <c r="FD28" s="34">
        <f t="shared" si="93"/>
        <v>1491.4256144784381</v>
      </c>
      <c r="FE28" s="34">
        <f t="shared" si="93"/>
        <v>1564.5054695878814</v>
      </c>
      <c r="FF28" s="34">
        <f t="shared" si="93"/>
        <v>1641.1662375976875</v>
      </c>
      <c r="FG28" s="34">
        <f t="shared" si="93"/>
        <v>1721.5833832399742</v>
      </c>
      <c r="FH28" s="34">
        <f t="shared" si="93"/>
        <v>1805.9409690187329</v>
      </c>
      <c r="FI28" s="34">
        <f t="shared" si="93"/>
        <v>1894.4320765006507</v>
      </c>
      <c r="FJ28" s="34">
        <f t="shared" si="93"/>
        <v>1987.2592482491825</v>
      </c>
      <c r="FK28" s="34">
        <f t="shared" si="93"/>
        <v>2084.6349514133922</v>
      </c>
      <c r="FL28" s="34">
        <f t="shared" si="93"/>
        <v>2186.7820640326481</v>
      </c>
      <c r="FM28" s="34">
        <f t="shared" si="93"/>
        <v>2293.9343851702479</v>
      </c>
      <c r="FN28" s="34">
        <f t="shared" si="93"/>
        <v>2406.33717004359</v>
      </c>
      <c r="FO28" s="34">
        <f t="shared" si="93"/>
        <v>2524.2476913757259</v>
      </c>
      <c r="FP28" s="34">
        <f t="shared" si="93"/>
        <v>2647.9358282531362</v>
      </c>
      <c r="FQ28" s="34">
        <f t="shared" si="93"/>
        <v>2777.6846838375395</v>
      </c>
      <c r="FR28" s="34">
        <f t="shared" si="93"/>
        <v>2913.7912333455788</v>
      </c>
      <c r="FS28" s="34">
        <f t="shared" si="93"/>
        <v>3056.5670037795121</v>
      </c>
      <c r="FT28" s="34">
        <f t="shared" si="93"/>
        <v>3206.3387869647081</v>
      </c>
      <c r="FU28" s="34">
        <f t="shared" si="93"/>
        <v>3363.4493875259786</v>
      </c>
      <c r="FV28" s="34">
        <f t="shared" si="93"/>
        <v>3528.2584075147515</v>
      </c>
      <c r="FW28" s="34">
        <f t="shared" si="93"/>
        <v>3701.1430694829742</v>
      </c>
      <c r="FX28" s="34">
        <f t="shared" si="93"/>
        <v>3882.4990798876397</v>
      </c>
      <c r="FY28" s="34">
        <f t="shared" si="93"/>
        <v>4072.7415348021336</v>
      </c>
      <c r="FZ28" s="34">
        <f t="shared" si="93"/>
        <v>4272.305870007438</v>
      </c>
      <c r="GA28" s="34">
        <f t="shared" si="93"/>
        <v>4481.6488576378024</v>
      </c>
      <c r="GB28" s="34">
        <f t="shared" si="93"/>
        <v>4701.249651662054</v>
      </c>
      <c r="GC28" s="34">
        <f t="shared" si="93"/>
        <v>4931.6108845934941</v>
      </c>
      <c r="GD28" s="34">
        <f t="shared" si="93"/>
        <v>5173.259817938575</v>
      </c>
      <c r="GE28" s="34">
        <f t="shared" si="93"/>
        <v>5426.7495490175652</v>
      </c>
      <c r="GF28" s="34">
        <f t="shared" si="93"/>
        <v>5692.6602769194251</v>
      </c>
      <c r="GG28" s="34">
        <f t="shared" si="93"/>
        <v>5971.6006304884768</v>
      </c>
      <c r="GH28" s="34">
        <f t="shared" ref="GH28:HK28" si="94">GG28*(1+$P28)</f>
        <v>6264.2090613824121</v>
      </c>
      <c r="GI28" s="34">
        <f t="shared" si="94"/>
        <v>6571.1553053901498</v>
      </c>
      <c r="GJ28" s="34">
        <f t="shared" si="94"/>
        <v>6893.1419153542665</v>
      </c>
      <c r="GK28" s="34">
        <f t="shared" si="94"/>
        <v>7230.9058692066255</v>
      </c>
      <c r="GL28" s="34">
        <f t="shared" si="94"/>
        <v>7585.2202567977502</v>
      </c>
      <c r="GM28" s="34">
        <f t="shared" si="94"/>
        <v>7956.896049380839</v>
      </c>
      <c r="GN28" s="34">
        <f t="shared" si="94"/>
        <v>8346.7839558004998</v>
      </c>
      <c r="GO28" s="34">
        <f t="shared" si="94"/>
        <v>8755.7763696347229</v>
      </c>
      <c r="GP28" s="34">
        <f t="shared" si="94"/>
        <v>9184.8094117468245</v>
      </c>
      <c r="GQ28" s="34">
        <f t="shared" si="94"/>
        <v>9634.8650729224191</v>
      </c>
      <c r="GR28" s="34">
        <f t="shared" si="94"/>
        <v>10106.973461495618</v>
      </c>
      <c r="GS28" s="34">
        <f t="shared" si="94"/>
        <v>10602.215161108903</v>
      </c>
      <c r="GT28" s="34">
        <f t="shared" si="94"/>
        <v>11121.723704003238</v>
      </c>
      <c r="GU28" s="34">
        <f t="shared" si="94"/>
        <v>11666.688165499396</v>
      </c>
      <c r="GV28" s="34">
        <f t="shared" si="94"/>
        <v>12238.355885608866</v>
      </c>
      <c r="GW28" s="34">
        <f t="shared" si="94"/>
        <v>12838.035324003698</v>
      </c>
      <c r="GX28" s="34">
        <f t="shared" si="94"/>
        <v>13467.099054879878</v>
      </c>
      <c r="GY28" s="34">
        <f t="shared" si="94"/>
        <v>14126.986908568992</v>
      </c>
      <c r="GZ28" s="34">
        <f t="shared" si="94"/>
        <v>14819.209267088871</v>
      </c>
      <c r="HA28" s="34">
        <f t="shared" si="94"/>
        <v>15545.350521176224</v>
      </c>
      <c r="HB28" s="34">
        <f t="shared" si="94"/>
        <v>16307.072696713858</v>
      </c>
      <c r="HC28" s="34">
        <f t="shared" si="94"/>
        <v>17106.119258852836</v>
      </c>
      <c r="HD28" s="34">
        <f t="shared" si="94"/>
        <v>17944.319102536625</v>
      </c>
      <c r="HE28" s="34">
        <f t="shared" si="94"/>
        <v>18823.590738560917</v>
      </c>
      <c r="HF28" s="34">
        <f t="shared" si="94"/>
        <v>19745.946684750401</v>
      </c>
      <c r="HG28" s="34">
        <f t="shared" si="94"/>
        <v>20713.498072303169</v>
      </c>
      <c r="HH28" s="34">
        <f t="shared" si="94"/>
        <v>21728.459477846023</v>
      </c>
      <c r="HI28" s="34">
        <f t="shared" si="94"/>
        <v>22793.153992260475</v>
      </c>
      <c r="HJ28" s="34">
        <f t="shared" si="94"/>
        <v>23910.018537881238</v>
      </c>
      <c r="HK28" s="34">
        <f t="shared" si="94"/>
        <v>25081.609446237417</v>
      </c>
    </row>
    <row r="29" spans="1:219" ht="16.5" customHeight="1">
      <c r="A29" s="27">
        <f t="shared" si="8"/>
        <v>18</v>
      </c>
      <c r="B29" s="29" t="str">
        <f>'MPG-20'!B29</f>
        <v>Pinnacle West Capital</v>
      </c>
      <c r="C29" s="29"/>
      <c r="D29" s="25">
        <f>'MPG-20'!D29</f>
        <v>47.667666666666655</v>
      </c>
      <c r="E29" s="25">
        <f>'MPG-20'!E29</f>
        <v>2.1</v>
      </c>
      <c r="F29" s="45">
        <f>'MPG-20'!H29</f>
        <v>0.06</v>
      </c>
      <c r="G29" s="45">
        <f>'MPG-20'!I29</f>
        <v>5.5199999999999999E-2</v>
      </c>
      <c r="H29" s="45">
        <f>'MPG-20'!J29</f>
        <v>5.2999999999999999E-2</v>
      </c>
      <c r="I29" s="45">
        <f>'MPG-20'!K29</f>
        <v>3.3466986119897811E-2</v>
      </c>
      <c r="J29" s="26">
        <f t="shared" si="9"/>
        <v>5.0416746529974452E-2</v>
      </c>
      <c r="K29" s="30">
        <f t="shared" si="10"/>
        <v>5.0180622108312041E-2</v>
      </c>
      <c r="L29" s="30">
        <f t="shared" si="11"/>
        <v>4.994449768664963E-2</v>
      </c>
      <c r="M29" s="30">
        <f t="shared" si="12"/>
        <v>4.970837326498722E-2</v>
      </c>
      <c r="N29" s="30">
        <f t="shared" si="13"/>
        <v>4.9472248843324809E-2</v>
      </c>
      <c r="O29" s="30">
        <f t="shared" si="14"/>
        <v>4.9236124421662399E-2</v>
      </c>
      <c r="P29" s="31">
        <v>4.9000000000000002E-2</v>
      </c>
      <c r="Q29" s="32">
        <f t="shared" si="38"/>
        <v>9.5612870625003205E-2</v>
      </c>
      <c r="S29" s="33">
        <f t="shared" si="39"/>
        <v>-47.667666666666655</v>
      </c>
      <c r="T29" s="34">
        <f t="shared" si="0"/>
        <v>2.2058751677129464</v>
      </c>
      <c r="U29" s="34">
        <f t="shared" si="40"/>
        <v>2.3170882169202951</v>
      </c>
      <c r="V29" s="34">
        <f t="shared" si="40"/>
        <v>2.4339082662403562</v>
      </c>
      <c r="W29" s="34">
        <f t="shared" si="40"/>
        <v>2.5566180023766059</v>
      </c>
      <c r="X29" s="34">
        <f t="shared" si="40"/>
        <v>2.685514364176397</v>
      </c>
      <c r="Y29" s="34">
        <f t="shared" si="1"/>
        <v>2.8202751456515767</v>
      </c>
      <c r="Z29" s="34">
        <f t="shared" si="1"/>
        <v>2.9611323711392874</v>
      </c>
      <c r="AA29" s="34">
        <f t="shared" si="1"/>
        <v>3.1083254443309158</v>
      </c>
      <c r="AB29" s="34">
        <f t="shared" si="1"/>
        <v>3.2621012941988932</v>
      </c>
      <c r="AC29" s="34">
        <f t="shared" si="1"/>
        <v>3.4227145193961359</v>
      </c>
      <c r="AD29" s="34">
        <f t="shared" ref="AD29:BI29" si="95">AC29*(1+$P29)</f>
        <v>3.5904275308465463</v>
      </c>
      <c r="AE29" s="34">
        <f t="shared" si="95"/>
        <v>3.766358479858027</v>
      </c>
      <c r="AF29" s="34">
        <f t="shared" si="95"/>
        <v>3.9509100453710699</v>
      </c>
      <c r="AG29" s="34">
        <f t="shared" si="95"/>
        <v>4.1445046375942525</v>
      </c>
      <c r="AH29" s="34">
        <f t="shared" si="95"/>
        <v>4.3475853648363705</v>
      </c>
      <c r="AI29" s="34">
        <f t="shared" si="95"/>
        <v>4.5606170477133521</v>
      </c>
      <c r="AJ29" s="34">
        <f t="shared" si="95"/>
        <v>4.7840872830513064</v>
      </c>
      <c r="AK29" s="34">
        <f t="shared" si="95"/>
        <v>5.0185075599208204</v>
      </c>
      <c r="AL29" s="34">
        <f t="shared" si="95"/>
        <v>5.2644144303569407</v>
      </c>
      <c r="AM29" s="34">
        <f t="shared" si="95"/>
        <v>5.5223707374444304</v>
      </c>
      <c r="AN29" s="34">
        <f t="shared" si="95"/>
        <v>5.7929669035792068</v>
      </c>
      <c r="AO29" s="34">
        <f t="shared" si="95"/>
        <v>6.0768222818545876</v>
      </c>
      <c r="AP29" s="34">
        <f t="shared" si="95"/>
        <v>6.3745865736654617</v>
      </c>
      <c r="AQ29" s="34">
        <f t="shared" si="95"/>
        <v>6.6869413157750692</v>
      </c>
      <c r="AR29" s="34">
        <f t="shared" si="95"/>
        <v>7.0146014402480468</v>
      </c>
      <c r="AS29" s="34">
        <f t="shared" si="95"/>
        <v>7.3583169108202009</v>
      </c>
      <c r="AT29" s="34">
        <f t="shared" si="95"/>
        <v>7.7188744394503903</v>
      </c>
      <c r="AU29" s="34">
        <f t="shared" si="95"/>
        <v>8.0970992869834593</v>
      </c>
      <c r="AV29" s="34">
        <f t="shared" si="95"/>
        <v>8.4938571520456474</v>
      </c>
      <c r="AW29" s="34">
        <f t="shared" si="95"/>
        <v>8.9100561524958835</v>
      </c>
      <c r="AX29" s="34">
        <f t="shared" si="95"/>
        <v>9.3466489039681804</v>
      </c>
      <c r="AY29" s="34">
        <f t="shared" si="95"/>
        <v>9.8046347002626213</v>
      </c>
      <c r="AZ29" s="34">
        <f t="shared" si="95"/>
        <v>10.285061800575489</v>
      </c>
      <c r="BA29" s="34">
        <f t="shared" si="95"/>
        <v>10.789029828803688</v>
      </c>
      <c r="BB29" s="34">
        <f t="shared" si="95"/>
        <v>11.317692290415069</v>
      </c>
      <c r="BC29" s="34">
        <f t="shared" si="95"/>
        <v>11.872259212645407</v>
      </c>
      <c r="BD29" s="34">
        <f t="shared" si="95"/>
        <v>12.453999914065031</v>
      </c>
      <c r="BE29" s="34">
        <f t="shared" si="95"/>
        <v>13.064245909854217</v>
      </c>
      <c r="BF29" s="34">
        <f t="shared" si="95"/>
        <v>13.704393959437072</v>
      </c>
      <c r="BG29" s="34">
        <f t="shared" si="95"/>
        <v>14.375909263449488</v>
      </c>
      <c r="BH29" s="34">
        <f t="shared" si="95"/>
        <v>15.080328817358511</v>
      </c>
      <c r="BI29" s="34">
        <f t="shared" si="95"/>
        <v>15.819264929409078</v>
      </c>
      <c r="BJ29" s="34">
        <f t="shared" ref="BJ29:CO29" si="96">BI29*(1+$P29)</f>
        <v>16.594408910950122</v>
      </c>
      <c r="BK29" s="34">
        <f t="shared" si="96"/>
        <v>17.407534947586676</v>
      </c>
      <c r="BL29" s="34">
        <f t="shared" si="96"/>
        <v>18.260504160018421</v>
      </c>
      <c r="BM29" s="34">
        <f t="shared" si="96"/>
        <v>19.155268863859323</v>
      </c>
      <c r="BN29" s="34">
        <f t="shared" si="96"/>
        <v>20.093877038188428</v>
      </c>
      <c r="BO29" s="34">
        <f t="shared" si="96"/>
        <v>21.078477013059658</v>
      </c>
      <c r="BP29" s="34">
        <f t="shared" si="96"/>
        <v>22.11132238669958</v>
      </c>
      <c r="BQ29" s="34">
        <f t="shared" si="96"/>
        <v>23.194777183647858</v>
      </c>
      <c r="BR29" s="34">
        <f t="shared" si="96"/>
        <v>24.331321265646601</v>
      </c>
      <c r="BS29" s="34">
        <f t="shared" si="96"/>
        <v>25.523556007663281</v>
      </c>
      <c r="BT29" s="34">
        <f t="shared" si="96"/>
        <v>26.774210252038781</v>
      </c>
      <c r="BU29" s="34">
        <f t="shared" si="96"/>
        <v>28.08614655438868</v>
      </c>
      <c r="BV29" s="34">
        <f t="shared" si="96"/>
        <v>29.462367735553723</v>
      </c>
      <c r="BW29" s="34">
        <f t="shared" si="96"/>
        <v>30.906023754595854</v>
      </c>
      <c r="BX29" s="34">
        <f t="shared" si="96"/>
        <v>32.420418918571052</v>
      </c>
      <c r="BY29" s="34">
        <f t="shared" si="96"/>
        <v>34.009019445581032</v>
      </c>
      <c r="BZ29" s="34">
        <f t="shared" si="96"/>
        <v>35.675461398414498</v>
      </c>
      <c r="CA29" s="34">
        <f t="shared" si="96"/>
        <v>37.423559006936806</v>
      </c>
      <c r="CB29" s="34">
        <f t="shared" si="96"/>
        <v>39.257313398276708</v>
      </c>
      <c r="CC29" s="34">
        <f t="shared" si="96"/>
        <v>41.180921754792266</v>
      </c>
      <c r="CD29" s="34">
        <f t="shared" si="96"/>
        <v>43.198786920777081</v>
      </c>
      <c r="CE29" s="34">
        <f t="shared" si="96"/>
        <v>45.315527479895152</v>
      </c>
      <c r="CF29" s="34">
        <f t="shared" si="96"/>
        <v>47.535988326410013</v>
      </c>
      <c r="CG29" s="34">
        <f t="shared" si="96"/>
        <v>49.865251754404099</v>
      </c>
      <c r="CH29" s="34">
        <f t="shared" si="96"/>
        <v>52.308649090369897</v>
      </c>
      <c r="CI29" s="34">
        <f t="shared" si="96"/>
        <v>54.871772895798017</v>
      </c>
      <c r="CJ29" s="34">
        <f t="shared" si="96"/>
        <v>57.560489767692118</v>
      </c>
      <c r="CK29" s="34">
        <f t="shared" si="96"/>
        <v>60.380953766309027</v>
      </c>
      <c r="CL29" s="34">
        <f t="shared" si="96"/>
        <v>63.339620500858167</v>
      </c>
      <c r="CM29" s="34">
        <f t="shared" si="96"/>
        <v>66.44326190540022</v>
      </c>
      <c r="CN29" s="34">
        <f t="shared" si="96"/>
        <v>69.698981738764829</v>
      </c>
      <c r="CO29" s="34">
        <f t="shared" si="96"/>
        <v>73.114231843964305</v>
      </c>
      <c r="CP29" s="34">
        <f t="shared" ref="CP29:DU29" si="97">CO29*(1+$P29)</f>
        <v>76.696829204318547</v>
      </c>
      <c r="CQ29" s="34">
        <f t="shared" si="97"/>
        <v>80.454973835330151</v>
      </c>
      <c r="CR29" s="34">
        <f t="shared" si="97"/>
        <v>84.397267553261329</v>
      </c>
      <c r="CS29" s="34">
        <f t="shared" si="97"/>
        <v>88.532733663371133</v>
      </c>
      <c r="CT29" s="34">
        <f t="shared" si="97"/>
        <v>92.870837612876315</v>
      </c>
      <c r="CU29" s="34">
        <f t="shared" si="97"/>
        <v>97.421508655907246</v>
      </c>
      <c r="CV29" s="34">
        <f t="shared" si="97"/>
        <v>102.1951625800467</v>
      </c>
      <c r="CW29" s="34">
        <f t="shared" si="97"/>
        <v>107.20272554646898</v>
      </c>
      <c r="CX29" s="34">
        <f t="shared" si="97"/>
        <v>112.45565909824596</v>
      </c>
      <c r="CY29" s="34">
        <f t="shared" si="97"/>
        <v>117.96598639406001</v>
      </c>
      <c r="CZ29" s="34">
        <f t="shared" si="97"/>
        <v>123.74631972736894</v>
      </c>
      <c r="DA29" s="34">
        <f t="shared" si="97"/>
        <v>129.80988939401001</v>
      </c>
      <c r="DB29" s="34">
        <f t="shared" si="97"/>
        <v>136.17057397431648</v>
      </c>
      <c r="DC29" s="34">
        <f t="shared" si="97"/>
        <v>142.84293209905798</v>
      </c>
      <c r="DD29" s="34">
        <f t="shared" si="97"/>
        <v>149.84223577191182</v>
      </c>
      <c r="DE29" s="34">
        <f t="shared" si="97"/>
        <v>157.18450532473548</v>
      </c>
      <c r="DF29" s="34">
        <f t="shared" si="97"/>
        <v>164.88654608564752</v>
      </c>
      <c r="DG29" s="34">
        <f t="shared" si="97"/>
        <v>172.96598684384423</v>
      </c>
      <c r="DH29" s="34">
        <f t="shared" si="97"/>
        <v>181.4413201991926</v>
      </c>
      <c r="DI29" s="34">
        <f t="shared" si="97"/>
        <v>190.33194488895302</v>
      </c>
      <c r="DJ29" s="34">
        <f t="shared" si="97"/>
        <v>199.6582101885117</v>
      </c>
      <c r="DK29" s="34">
        <f t="shared" si="97"/>
        <v>209.44146248774877</v>
      </c>
      <c r="DL29" s="34">
        <f t="shared" si="97"/>
        <v>219.70409414964845</v>
      </c>
      <c r="DM29" s="34">
        <f t="shared" si="97"/>
        <v>230.46959476298122</v>
      </c>
      <c r="DN29" s="34">
        <f t="shared" si="97"/>
        <v>241.76260490636727</v>
      </c>
      <c r="DO29" s="34">
        <f t="shared" si="97"/>
        <v>253.60897254677926</v>
      </c>
      <c r="DP29" s="34">
        <f t="shared" si="97"/>
        <v>266.03581220157145</v>
      </c>
      <c r="DQ29" s="34">
        <f t="shared" si="97"/>
        <v>279.07156699944841</v>
      </c>
      <c r="DR29" s="34">
        <f t="shared" si="97"/>
        <v>292.74607378242138</v>
      </c>
      <c r="DS29" s="34">
        <f t="shared" si="97"/>
        <v>307.09063139775998</v>
      </c>
      <c r="DT29" s="34">
        <f t="shared" si="97"/>
        <v>322.13807233625022</v>
      </c>
      <c r="DU29" s="34">
        <f t="shared" si="97"/>
        <v>337.92283788072643</v>
      </c>
      <c r="DV29" s="34">
        <f t="shared" ref="DV29:FA29" si="98">DU29*(1+$P29)</f>
        <v>354.481056936882</v>
      </c>
      <c r="DW29" s="34">
        <f t="shared" si="98"/>
        <v>371.85062872678918</v>
      </c>
      <c r="DX29" s="34">
        <f t="shared" si="98"/>
        <v>390.07130953440185</v>
      </c>
      <c r="DY29" s="34">
        <f t="shared" si="98"/>
        <v>409.1848037015875</v>
      </c>
      <c r="DZ29" s="34">
        <f t="shared" si="98"/>
        <v>429.23485908296527</v>
      </c>
      <c r="EA29" s="34">
        <f t="shared" si="98"/>
        <v>450.26736717803055</v>
      </c>
      <c r="EB29" s="34">
        <f t="shared" si="98"/>
        <v>472.330468169754</v>
      </c>
      <c r="EC29" s="34">
        <f t="shared" si="98"/>
        <v>495.47466111007191</v>
      </c>
      <c r="ED29" s="34">
        <f t="shared" si="98"/>
        <v>519.75291950446535</v>
      </c>
      <c r="EE29" s="34">
        <f t="shared" si="98"/>
        <v>545.22081256018407</v>
      </c>
      <c r="EF29" s="34">
        <f t="shared" si="98"/>
        <v>571.93663237563305</v>
      </c>
      <c r="EG29" s="34">
        <f t="shared" si="98"/>
        <v>599.96152736203908</v>
      </c>
      <c r="EH29" s="34">
        <f t="shared" si="98"/>
        <v>629.3596422027789</v>
      </c>
      <c r="EI29" s="34">
        <f t="shared" si="98"/>
        <v>660.19826467071505</v>
      </c>
      <c r="EJ29" s="34">
        <f t="shared" si="98"/>
        <v>692.54797963958003</v>
      </c>
      <c r="EK29" s="34">
        <f t="shared" si="98"/>
        <v>726.48283064191946</v>
      </c>
      <c r="EL29" s="34">
        <f t="shared" si="98"/>
        <v>762.08048934337342</v>
      </c>
      <c r="EM29" s="34">
        <f t="shared" si="98"/>
        <v>799.4224333211987</v>
      </c>
      <c r="EN29" s="34">
        <f t="shared" si="98"/>
        <v>838.59413255393736</v>
      </c>
      <c r="EO29" s="34">
        <f t="shared" si="98"/>
        <v>879.68524504908021</v>
      </c>
      <c r="EP29" s="34">
        <f t="shared" si="98"/>
        <v>922.78982205648504</v>
      </c>
      <c r="EQ29" s="34">
        <f t="shared" si="98"/>
        <v>968.0065233372527</v>
      </c>
      <c r="ER29" s="34">
        <f t="shared" si="98"/>
        <v>1015.438842980778</v>
      </c>
      <c r="ES29" s="34">
        <f t="shared" si="98"/>
        <v>1065.195346286836</v>
      </c>
      <c r="ET29" s="34">
        <f t="shared" si="98"/>
        <v>1117.3899182548907</v>
      </c>
      <c r="EU29" s="34">
        <f t="shared" si="98"/>
        <v>1172.1420242493803</v>
      </c>
      <c r="EV29" s="34">
        <f t="shared" si="98"/>
        <v>1229.5769834375999</v>
      </c>
      <c r="EW29" s="34">
        <f t="shared" si="98"/>
        <v>1289.8262556260422</v>
      </c>
      <c r="EX29" s="34">
        <f t="shared" si="98"/>
        <v>1353.0277421517183</v>
      </c>
      <c r="EY29" s="34">
        <f t="shared" si="98"/>
        <v>1419.3261015171524</v>
      </c>
      <c r="EZ29" s="34">
        <f t="shared" si="98"/>
        <v>1488.8730804914928</v>
      </c>
      <c r="FA29" s="34">
        <f t="shared" si="98"/>
        <v>1561.8278614355759</v>
      </c>
      <c r="FB29" s="34">
        <f t="shared" ref="FB29:GG29" si="99">FA29*(1+$P29)</f>
        <v>1638.3574266459191</v>
      </c>
      <c r="FC29" s="34">
        <f t="shared" si="99"/>
        <v>1718.6369405515691</v>
      </c>
      <c r="FD29" s="34">
        <f t="shared" si="99"/>
        <v>1802.8501506385958</v>
      </c>
      <c r="FE29" s="34">
        <f t="shared" si="99"/>
        <v>1891.1898080198869</v>
      </c>
      <c r="FF29" s="34">
        <f t="shared" si="99"/>
        <v>1983.8581086128611</v>
      </c>
      <c r="FG29" s="34">
        <f t="shared" si="99"/>
        <v>2081.0671559348912</v>
      </c>
      <c r="FH29" s="34">
        <f t="shared" si="99"/>
        <v>2183.0394465757008</v>
      </c>
      <c r="FI29" s="34">
        <f t="shared" si="99"/>
        <v>2290.00837945791</v>
      </c>
      <c r="FJ29" s="34">
        <f t="shared" si="99"/>
        <v>2402.2187900513472</v>
      </c>
      <c r="FK29" s="34">
        <f t="shared" si="99"/>
        <v>2519.9275107638632</v>
      </c>
      <c r="FL29" s="34">
        <f t="shared" si="99"/>
        <v>2643.4039587912926</v>
      </c>
      <c r="FM29" s="34">
        <f t="shared" si="99"/>
        <v>2772.9307527720657</v>
      </c>
      <c r="FN29" s="34">
        <f t="shared" si="99"/>
        <v>2908.8043596578968</v>
      </c>
      <c r="FO29" s="34">
        <f t="shared" si="99"/>
        <v>3051.3357732811337</v>
      </c>
      <c r="FP29" s="34">
        <f t="shared" si="99"/>
        <v>3200.8512261719088</v>
      </c>
      <c r="FQ29" s="34">
        <f t="shared" si="99"/>
        <v>3357.6929362543319</v>
      </c>
      <c r="FR29" s="34">
        <f t="shared" si="99"/>
        <v>3522.2198901307938</v>
      </c>
      <c r="FS29" s="34">
        <f t="shared" si="99"/>
        <v>3694.8086647472023</v>
      </c>
      <c r="FT29" s="34">
        <f t="shared" si="99"/>
        <v>3875.8542893198151</v>
      </c>
      <c r="FU29" s="34">
        <f t="shared" si="99"/>
        <v>4065.7711494964856</v>
      </c>
      <c r="FV29" s="34">
        <f t="shared" si="99"/>
        <v>4264.9939358218135</v>
      </c>
      <c r="FW29" s="34">
        <f t="shared" si="99"/>
        <v>4473.978638677082</v>
      </c>
      <c r="FX29" s="34">
        <f t="shared" si="99"/>
        <v>4693.2035919722584</v>
      </c>
      <c r="FY29" s="34">
        <f t="shared" si="99"/>
        <v>4923.1705679788984</v>
      </c>
      <c r="FZ29" s="34">
        <f t="shared" si="99"/>
        <v>5164.4059258098641</v>
      </c>
      <c r="GA29" s="34">
        <f t="shared" si="99"/>
        <v>5417.4618161745475</v>
      </c>
      <c r="GB29" s="34">
        <f t="shared" si="99"/>
        <v>5682.9174451670997</v>
      </c>
      <c r="GC29" s="34">
        <f t="shared" si="99"/>
        <v>5961.3803999802876</v>
      </c>
      <c r="GD29" s="34">
        <f t="shared" si="99"/>
        <v>6253.4880395793216</v>
      </c>
      <c r="GE29" s="34">
        <f t="shared" si="99"/>
        <v>6559.9089535187077</v>
      </c>
      <c r="GF29" s="34">
        <f t="shared" si="99"/>
        <v>6881.3444922411236</v>
      </c>
      <c r="GG29" s="34">
        <f t="shared" si="99"/>
        <v>7218.5303723609386</v>
      </c>
      <c r="GH29" s="34">
        <f t="shared" ref="GH29:HK29" si="100">GG29*(1+$P29)</f>
        <v>7572.2383606066242</v>
      </c>
      <c r="GI29" s="34">
        <f t="shared" si="100"/>
        <v>7943.2780402763483</v>
      </c>
      <c r="GJ29" s="34">
        <f t="shared" si="100"/>
        <v>8332.498664249888</v>
      </c>
      <c r="GK29" s="34">
        <f t="shared" si="100"/>
        <v>8740.7910987981322</v>
      </c>
      <c r="GL29" s="34">
        <f t="shared" si="100"/>
        <v>9169.0898626392409</v>
      </c>
      <c r="GM29" s="34">
        <f t="shared" si="100"/>
        <v>9618.375265908564</v>
      </c>
      <c r="GN29" s="34">
        <f t="shared" si="100"/>
        <v>10089.675653938082</v>
      </c>
      <c r="GO29" s="34">
        <f t="shared" si="100"/>
        <v>10584.069760981047</v>
      </c>
      <c r="GP29" s="34">
        <f t="shared" si="100"/>
        <v>11102.689179269117</v>
      </c>
      <c r="GQ29" s="34">
        <f t="shared" si="100"/>
        <v>11646.720949053302</v>
      </c>
      <c r="GR29" s="34">
        <f t="shared" si="100"/>
        <v>12217.410275556913</v>
      </c>
      <c r="GS29" s="34">
        <f t="shared" si="100"/>
        <v>12816.0633790592</v>
      </c>
      <c r="GT29" s="34">
        <f t="shared" si="100"/>
        <v>13444.0504846331</v>
      </c>
      <c r="GU29" s="34">
        <f t="shared" si="100"/>
        <v>14102.808958380121</v>
      </c>
      <c r="GV29" s="34">
        <f t="shared" si="100"/>
        <v>14793.846597340746</v>
      </c>
      <c r="GW29" s="34">
        <f t="shared" si="100"/>
        <v>15518.745080610441</v>
      </c>
      <c r="GX29" s="34">
        <f t="shared" si="100"/>
        <v>16279.16358956035</v>
      </c>
      <c r="GY29" s="34">
        <f t="shared" si="100"/>
        <v>17076.842605448808</v>
      </c>
      <c r="GZ29" s="34">
        <f t="shared" si="100"/>
        <v>17913.607893115797</v>
      </c>
      <c r="HA29" s="34">
        <f t="shared" si="100"/>
        <v>18791.37467987847</v>
      </c>
      <c r="HB29" s="34">
        <f t="shared" si="100"/>
        <v>19712.152039192515</v>
      </c>
      <c r="HC29" s="34">
        <f t="shared" si="100"/>
        <v>20678.047489112945</v>
      </c>
      <c r="HD29" s="34">
        <f t="shared" si="100"/>
        <v>21691.271816079479</v>
      </c>
      <c r="HE29" s="34">
        <f t="shared" si="100"/>
        <v>22754.144135067374</v>
      </c>
      <c r="HF29" s="34">
        <f t="shared" si="100"/>
        <v>23869.097197685674</v>
      </c>
      <c r="HG29" s="34">
        <f t="shared" si="100"/>
        <v>25038.682960372273</v>
      </c>
      <c r="HH29" s="34">
        <f t="shared" si="100"/>
        <v>26265.578425430511</v>
      </c>
      <c r="HI29" s="34">
        <f t="shared" si="100"/>
        <v>27552.591768276605</v>
      </c>
      <c r="HJ29" s="34">
        <f t="shared" si="100"/>
        <v>28902.668764922157</v>
      </c>
      <c r="HK29" s="34">
        <f t="shared" si="100"/>
        <v>30318.899534403339</v>
      </c>
    </row>
    <row r="30" spans="1:219" ht="16.5" customHeight="1">
      <c r="A30" s="27">
        <f t="shared" si="8"/>
        <v>19</v>
      </c>
      <c r="B30" s="29" t="str">
        <f>'MPG-20'!B30</f>
        <v>Portland General Elec.</v>
      </c>
      <c r="C30" s="29"/>
      <c r="D30" s="25">
        <f>'MPG-20'!D30</f>
        <v>24.992666666666665</v>
      </c>
      <c r="E30" s="25">
        <f>'MPG-20'!E30</f>
        <v>1.08</v>
      </c>
      <c r="F30" s="45">
        <f>'MPG-20'!H30</f>
        <v>7.4999999999999997E-2</v>
      </c>
      <c r="G30" s="45">
        <f>'MPG-20'!I30</f>
        <v>5.2699999999999997E-2</v>
      </c>
      <c r="H30" s="45">
        <f>'MPG-20'!J30</f>
        <v>0.05</v>
      </c>
      <c r="I30" s="45">
        <f>'MPG-20'!K30</f>
        <v>4.1547123001352847E-2</v>
      </c>
      <c r="J30" s="26">
        <f t="shared" si="9"/>
        <v>5.4811780750338206E-2</v>
      </c>
      <c r="K30" s="30">
        <f t="shared" si="10"/>
        <v>5.384315062528184E-2</v>
      </c>
      <c r="L30" s="30">
        <f t="shared" si="11"/>
        <v>5.2874520500225473E-2</v>
      </c>
      <c r="M30" s="30">
        <f t="shared" si="12"/>
        <v>5.1905890375169107E-2</v>
      </c>
      <c r="N30" s="30">
        <f t="shared" si="13"/>
        <v>5.0937260250112741E-2</v>
      </c>
      <c r="O30" s="30">
        <f t="shared" si="14"/>
        <v>4.9968630125056375E-2</v>
      </c>
      <c r="P30" s="31">
        <v>4.9000000000000002E-2</v>
      </c>
      <c r="Q30" s="32">
        <f t="shared" si="38"/>
        <v>9.5979780948928603E-2</v>
      </c>
      <c r="S30" s="33">
        <f t="shared" si="39"/>
        <v>-24.992666666666665</v>
      </c>
      <c r="T30" s="34">
        <f t="shared" si="0"/>
        <v>1.1391967232103652</v>
      </c>
      <c r="U30" s="34">
        <f t="shared" ref="U30:X37" si="101">T30*(1+$J30)</f>
        <v>1.2016381242344754</v>
      </c>
      <c r="V30" s="34">
        <f t="shared" si="101"/>
        <v>1.267502049641263</v>
      </c>
      <c r="W30" s="34">
        <f t="shared" si="101"/>
        <v>1.3369760940868041</v>
      </c>
      <c r="X30" s="34">
        <f t="shared" si="101"/>
        <v>1.4102581346243335</v>
      </c>
      <c r="Y30" s="34">
        <f t="shared" ref="Y30:AC37" si="102">X30*(1+K30)</f>
        <v>1.4861908757874405</v>
      </c>
      <c r="Z30" s="34">
        <f t="shared" si="102"/>
        <v>1.5647725057165116</v>
      </c>
      <c r="AA30" s="34">
        <f t="shared" si="102"/>
        <v>1.6459934158603113</v>
      </c>
      <c r="AB30" s="34">
        <f t="shared" si="102"/>
        <v>1.7298358108539602</v>
      </c>
      <c r="AC30" s="34">
        <f t="shared" si="102"/>
        <v>1.8162733366635988</v>
      </c>
      <c r="AD30" s="34">
        <f t="shared" ref="AD30:BI30" si="103">AC30*(1+$P30)</f>
        <v>1.9052707301601151</v>
      </c>
      <c r="AE30" s="34">
        <f t="shared" si="103"/>
        <v>1.9986289959379606</v>
      </c>
      <c r="AF30" s="34">
        <f t="shared" si="103"/>
        <v>2.0965618167389204</v>
      </c>
      <c r="AG30" s="34">
        <f t="shared" si="103"/>
        <v>2.1992933457591275</v>
      </c>
      <c r="AH30" s="34">
        <f t="shared" si="103"/>
        <v>2.3070587197013248</v>
      </c>
      <c r="AI30" s="34">
        <f t="shared" si="103"/>
        <v>2.4201045969666897</v>
      </c>
      <c r="AJ30" s="34">
        <f t="shared" si="103"/>
        <v>2.5386897222180571</v>
      </c>
      <c r="AK30" s="34">
        <f t="shared" si="103"/>
        <v>2.6630855186067417</v>
      </c>
      <c r="AL30" s="34">
        <f t="shared" si="103"/>
        <v>2.7935767090184718</v>
      </c>
      <c r="AM30" s="34">
        <f t="shared" si="103"/>
        <v>2.9304619677603765</v>
      </c>
      <c r="AN30" s="34">
        <f t="shared" si="103"/>
        <v>3.0740546041806347</v>
      </c>
      <c r="AO30" s="34">
        <f t="shared" si="103"/>
        <v>3.2246832797854856</v>
      </c>
      <c r="AP30" s="34">
        <f t="shared" si="103"/>
        <v>3.3826927604949741</v>
      </c>
      <c r="AQ30" s="34">
        <f t="shared" si="103"/>
        <v>3.5484447057592274</v>
      </c>
      <c r="AR30" s="34">
        <f t="shared" si="103"/>
        <v>3.7223184963414293</v>
      </c>
      <c r="AS30" s="34">
        <f t="shared" si="103"/>
        <v>3.9047121026621592</v>
      </c>
      <c r="AT30" s="34">
        <f t="shared" si="103"/>
        <v>4.0960429956926045</v>
      </c>
      <c r="AU30" s="34">
        <f t="shared" si="103"/>
        <v>4.2967491024815416</v>
      </c>
      <c r="AV30" s="34">
        <f t="shared" si="103"/>
        <v>4.5072898085031365</v>
      </c>
      <c r="AW30" s="34">
        <f t="shared" si="103"/>
        <v>4.7281470091197901</v>
      </c>
      <c r="AX30" s="34">
        <f t="shared" si="103"/>
        <v>4.9598262125666599</v>
      </c>
      <c r="AY30" s="34">
        <f t="shared" si="103"/>
        <v>5.2028576969824263</v>
      </c>
      <c r="AZ30" s="34">
        <f t="shared" si="103"/>
        <v>5.457797724134565</v>
      </c>
      <c r="BA30" s="34">
        <f t="shared" si="103"/>
        <v>5.7252298126171581</v>
      </c>
      <c r="BB30" s="34">
        <f t="shared" si="103"/>
        <v>6.0057660734353986</v>
      </c>
      <c r="BC30" s="34">
        <f t="shared" si="103"/>
        <v>6.3000486110337324</v>
      </c>
      <c r="BD30" s="34">
        <f t="shared" si="103"/>
        <v>6.6087509929743851</v>
      </c>
      <c r="BE30" s="34">
        <f t="shared" si="103"/>
        <v>6.9325797916301291</v>
      </c>
      <c r="BF30" s="34">
        <f t="shared" si="103"/>
        <v>7.2722762014200049</v>
      </c>
      <c r="BG30" s="34">
        <f t="shared" si="103"/>
        <v>7.628617735289585</v>
      </c>
      <c r="BH30" s="34">
        <f t="shared" si="103"/>
        <v>8.0024200043187736</v>
      </c>
      <c r="BI30" s="34">
        <f t="shared" si="103"/>
        <v>8.3945385845303928</v>
      </c>
      <c r="BJ30" s="34">
        <f t="shared" ref="BJ30:CO30" si="104">BI30*(1+$P30)</f>
        <v>8.8058709751723807</v>
      </c>
      <c r="BK30" s="34">
        <f t="shared" si="104"/>
        <v>9.2373586529558267</v>
      </c>
      <c r="BL30" s="34">
        <f t="shared" si="104"/>
        <v>9.6899892269506616</v>
      </c>
      <c r="BM30" s="34">
        <f t="shared" si="104"/>
        <v>10.164798699071243</v>
      </c>
      <c r="BN30" s="34">
        <f t="shared" si="104"/>
        <v>10.662873835325733</v>
      </c>
      <c r="BO30" s="34">
        <f t="shared" si="104"/>
        <v>11.185354653256693</v>
      </c>
      <c r="BP30" s="34">
        <f t="shared" si="104"/>
        <v>11.73343703126627</v>
      </c>
      <c r="BQ30" s="34">
        <f t="shared" si="104"/>
        <v>12.308375445798317</v>
      </c>
      <c r="BR30" s="34">
        <f t="shared" si="104"/>
        <v>12.911485842642433</v>
      </c>
      <c r="BS30" s="34">
        <f t="shared" si="104"/>
        <v>13.544148648931911</v>
      </c>
      <c r="BT30" s="34">
        <f t="shared" si="104"/>
        <v>14.207811932729573</v>
      </c>
      <c r="BU30" s="34">
        <f t="shared" si="104"/>
        <v>14.903994717433321</v>
      </c>
      <c r="BV30" s="34">
        <f t="shared" si="104"/>
        <v>15.634290458587552</v>
      </c>
      <c r="BW30" s="34">
        <f t="shared" si="104"/>
        <v>16.400370691058342</v>
      </c>
      <c r="BX30" s="34">
        <f t="shared" si="104"/>
        <v>17.203988854920201</v>
      </c>
      <c r="BY30" s="34">
        <f t="shared" si="104"/>
        <v>18.04698430881129</v>
      </c>
      <c r="BZ30" s="34">
        <f t="shared" si="104"/>
        <v>18.931286539943041</v>
      </c>
      <c r="CA30" s="34">
        <f t="shared" si="104"/>
        <v>19.858919580400251</v>
      </c>
      <c r="CB30" s="34">
        <f t="shared" si="104"/>
        <v>20.832006639839861</v>
      </c>
      <c r="CC30" s="34">
        <f t="shared" si="104"/>
        <v>21.852774965192012</v>
      </c>
      <c r="CD30" s="34">
        <f t="shared" si="104"/>
        <v>22.923560938486418</v>
      </c>
      <c r="CE30" s="34">
        <f t="shared" si="104"/>
        <v>24.04681542447225</v>
      </c>
      <c r="CF30" s="34">
        <f t="shared" si="104"/>
        <v>25.225109380271387</v>
      </c>
      <c r="CG30" s="34">
        <f t="shared" si="104"/>
        <v>26.461139739904684</v>
      </c>
      <c r="CH30" s="34">
        <f t="shared" si="104"/>
        <v>27.757735587160013</v>
      </c>
      <c r="CI30" s="34">
        <f t="shared" si="104"/>
        <v>29.117864630930853</v>
      </c>
      <c r="CJ30" s="34">
        <f t="shared" si="104"/>
        <v>30.544639997846463</v>
      </c>
      <c r="CK30" s="34">
        <f t="shared" si="104"/>
        <v>32.04132735774094</v>
      </c>
      <c r="CL30" s="34">
        <f t="shared" si="104"/>
        <v>33.611352398270242</v>
      </c>
      <c r="CM30" s="34">
        <f t="shared" si="104"/>
        <v>35.258308665785478</v>
      </c>
      <c r="CN30" s="34">
        <f t="shared" si="104"/>
        <v>36.985965790408962</v>
      </c>
      <c r="CO30" s="34">
        <f t="shared" si="104"/>
        <v>38.798278114138995</v>
      </c>
      <c r="CP30" s="34">
        <f t="shared" ref="CP30:DU30" si="105">CO30*(1+$P30)</f>
        <v>40.699393741731804</v>
      </c>
      <c r="CQ30" s="34">
        <f t="shared" si="105"/>
        <v>42.693664035076658</v>
      </c>
      <c r="CR30" s="34">
        <f t="shared" si="105"/>
        <v>44.785653572795411</v>
      </c>
      <c r="CS30" s="34">
        <f t="shared" si="105"/>
        <v>46.980150597862384</v>
      </c>
      <c r="CT30" s="34">
        <f t="shared" si="105"/>
        <v>49.282177977157637</v>
      </c>
      <c r="CU30" s="34">
        <f t="shared" si="105"/>
        <v>51.697004698038356</v>
      </c>
      <c r="CV30" s="34">
        <f t="shared" si="105"/>
        <v>54.230157928242228</v>
      </c>
      <c r="CW30" s="34">
        <f t="shared" si="105"/>
        <v>56.887435666726091</v>
      </c>
      <c r="CX30" s="34">
        <f t="shared" si="105"/>
        <v>59.674920014395667</v>
      </c>
      <c r="CY30" s="34">
        <f t="shared" si="105"/>
        <v>62.598991095101049</v>
      </c>
      <c r="CZ30" s="34">
        <f t="shared" si="105"/>
        <v>65.666341658760999</v>
      </c>
      <c r="DA30" s="34">
        <f t="shared" si="105"/>
        <v>68.883992400040285</v>
      </c>
      <c r="DB30" s="34">
        <f t="shared" si="105"/>
        <v>72.259308027642248</v>
      </c>
      <c r="DC30" s="34">
        <f t="shared" si="105"/>
        <v>75.800014120996707</v>
      </c>
      <c r="DD30" s="34">
        <f t="shared" si="105"/>
        <v>79.514214812925545</v>
      </c>
      <c r="DE30" s="34">
        <f t="shared" si="105"/>
        <v>83.410411338758891</v>
      </c>
      <c r="DF30" s="34">
        <f t="shared" si="105"/>
        <v>87.497521494358068</v>
      </c>
      <c r="DG30" s="34">
        <f t="shared" si="105"/>
        <v>91.784900047581601</v>
      </c>
      <c r="DH30" s="34">
        <f t="shared" si="105"/>
        <v>96.282360149913089</v>
      </c>
      <c r="DI30" s="34">
        <f t="shared" si="105"/>
        <v>101.00019579725883</v>
      </c>
      <c r="DJ30" s="34">
        <f t="shared" si="105"/>
        <v>105.9492053913245</v>
      </c>
      <c r="DK30" s="34">
        <f t="shared" si="105"/>
        <v>111.14071645549939</v>
      </c>
      <c r="DL30" s="34">
        <f t="shared" si="105"/>
        <v>116.58661156181886</v>
      </c>
      <c r="DM30" s="34">
        <f t="shared" si="105"/>
        <v>122.29935552834797</v>
      </c>
      <c r="DN30" s="34">
        <f t="shared" si="105"/>
        <v>128.29202394923701</v>
      </c>
      <c r="DO30" s="34">
        <f t="shared" si="105"/>
        <v>134.5783331227496</v>
      </c>
      <c r="DP30" s="34">
        <f t="shared" si="105"/>
        <v>141.17267144576431</v>
      </c>
      <c r="DQ30" s="34">
        <f t="shared" si="105"/>
        <v>148.09013234660674</v>
      </c>
      <c r="DR30" s="34">
        <f t="shared" si="105"/>
        <v>155.34654883159047</v>
      </c>
      <c r="DS30" s="34">
        <f t="shared" si="105"/>
        <v>162.95852972433838</v>
      </c>
      <c r="DT30" s="34">
        <f t="shared" si="105"/>
        <v>170.94349768083094</v>
      </c>
      <c r="DU30" s="34">
        <f t="shared" si="105"/>
        <v>179.31972906719164</v>
      </c>
      <c r="DV30" s="34">
        <f t="shared" ref="DV30:FA30" si="106">DU30*(1+$P30)</f>
        <v>188.10639579148403</v>
      </c>
      <c r="DW30" s="34">
        <f t="shared" si="106"/>
        <v>197.32360918526675</v>
      </c>
      <c r="DX30" s="34">
        <f t="shared" si="106"/>
        <v>206.99246603534479</v>
      </c>
      <c r="DY30" s="34">
        <f t="shared" si="106"/>
        <v>217.13509687107668</v>
      </c>
      <c r="DZ30" s="34">
        <f t="shared" si="106"/>
        <v>227.77471661775942</v>
      </c>
      <c r="EA30" s="34">
        <f t="shared" si="106"/>
        <v>238.93567773202963</v>
      </c>
      <c r="EB30" s="34">
        <f t="shared" si="106"/>
        <v>250.64352594089908</v>
      </c>
      <c r="EC30" s="34">
        <f t="shared" si="106"/>
        <v>262.92505871200314</v>
      </c>
      <c r="ED30" s="34">
        <f t="shared" si="106"/>
        <v>275.80838658889127</v>
      </c>
      <c r="EE30" s="34">
        <f t="shared" si="106"/>
        <v>289.32299753174692</v>
      </c>
      <c r="EF30" s="34">
        <f t="shared" si="106"/>
        <v>303.49982441080249</v>
      </c>
      <c r="EG30" s="34">
        <f t="shared" si="106"/>
        <v>318.37131580693182</v>
      </c>
      <c r="EH30" s="34">
        <f t="shared" si="106"/>
        <v>333.97151028147147</v>
      </c>
      <c r="EI30" s="34">
        <f t="shared" si="106"/>
        <v>350.33611428526353</v>
      </c>
      <c r="EJ30" s="34">
        <f t="shared" si="106"/>
        <v>367.50258388524145</v>
      </c>
      <c r="EK30" s="34">
        <f t="shared" si="106"/>
        <v>385.51021049561825</v>
      </c>
      <c r="EL30" s="34">
        <f t="shared" si="106"/>
        <v>404.40021080990351</v>
      </c>
      <c r="EM30" s="34">
        <f t="shared" si="106"/>
        <v>424.21582113958874</v>
      </c>
      <c r="EN30" s="34">
        <f t="shared" si="106"/>
        <v>445.00239637542853</v>
      </c>
      <c r="EO30" s="34">
        <f t="shared" si="106"/>
        <v>466.80751379782453</v>
      </c>
      <c r="EP30" s="34">
        <f t="shared" si="106"/>
        <v>489.68108197391791</v>
      </c>
      <c r="EQ30" s="34">
        <f t="shared" si="106"/>
        <v>513.67545499063988</v>
      </c>
      <c r="ER30" s="34">
        <f t="shared" si="106"/>
        <v>538.84555228518116</v>
      </c>
      <c r="ES30" s="34">
        <f t="shared" si="106"/>
        <v>565.24898434715499</v>
      </c>
      <c r="ET30" s="34">
        <f t="shared" si="106"/>
        <v>592.94618458016555</v>
      </c>
      <c r="EU30" s="34">
        <f t="shared" si="106"/>
        <v>622.00054762459365</v>
      </c>
      <c r="EV30" s="34">
        <f t="shared" si="106"/>
        <v>652.47857445819875</v>
      </c>
      <c r="EW30" s="34">
        <f t="shared" si="106"/>
        <v>684.45002460665046</v>
      </c>
      <c r="EX30" s="34">
        <f t="shared" si="106"/>
        <v>717.98807581237634</v>
      </c>
      <c r="EY30" s="34">
        <f t="shared" si="106"/>
        <v>753.16949152718269</v>
      </c>
      <c r="EZ30" s="34">
        <f t="shared" si="106"/>
        <v>790.07479661201455</v>
      </c>
      <c r="FA30" s="34">
        <f t="shared" si="106"/>
        <v>828.78846164600316</v>
      </c>
      <c r="FB30" s="34">
        <f t="shared" ref="FB30:GG30" si="107">FA30*(1+$P30)</f>
        <v>869.39909626665724</v>
      </c>
      <c r="FC30" s="34">
        <f t="shared" si="107"/>
        <v>911.99965198372342</v>
      </c>
      <c r="FD30" s="34">
        <f t="shared" si="107"/>
        <v>956.68763493092581</v>
      </c>
      <c r="FE30" s="34">
        <f t="shared" si="107"/>
        <v>1003.5653290425411</v>
      </c>
      <c r="FF30" s="34">
        <f t="shared" si="107"/>
        <v>1052.7400301656255</v>
      </c>
      <c r="FG30" s="34">
        <f t="shared" si="107"/>
        <v>1104.3242916437412</v>
      </c>
      <c r="FH30" s="34">
        <f t="shared" si="107"/>
        <v>1158.4361819342844</v>
      </c>
      <c r="FI30" s="34">
        <f t="shared" si="107"/>
        <v>1215.1995548490643</v>
      </c>
      <c r="FJ30" s="34">
        <f t="shared" si="107"/>
        <v>1274.7443330366684</v>
      </c>
      <c r="FK30" s="34">
        <f t="shared" si="107"/>
        <v>1337.2068053554651</v>
      </c>
      <c r="FL30" s="34">
        <f t="shared" si="107"/>
        <v>1402.7299388178828</v>
      </c>
      <c r="FM30" s="34">
        <f t="shared" si="107"/>
        <v>1471.4637058199589</v>
      </c>
      <c r="FN30" s="34">
        <f t="shared" si="107"/>
        <v>1543.5654274051369</v>
      </c>
      <c r="FO30" s="34">
        <f t="shared" si="107"/>
        <v>1619.2001333479884</v>
      </c>
      <c r="FP30" s="34">
        <f t="shared" si="107"/>
        <v>1698.5409398820398</v>
      </c>
      <c r="FQ30" s="34">
        <f t="shared" si="107"/>
        <v>1781.7694459362597</v>
      </c>
      <c r="FR30" s="34">
        <f t="shared" si="107"/>
        <v>1869.0761487871362</v>
      </c>
      <c r="FS30" s="34">
        <f t="shared" si="107"/>
        <v>1960.6608800777058</v>
      </c>
      <c r="FT30" s="34">
        <f t="shared" si="107"/>
        <v>2056.7332632015132</v>
      </c>
      <c r="FU30" s="34">
        <f t="shared" si="107"/>
        <v>2157.5131930983871</v>
      </c>
      <c r="FV30" s="34">
        <f t="shared" si="107"/>
        <v>2263.2313395602077</v>
      </c>
      <c r="FW30" s="34">
        <f t="shared" si="107"/>
        <v>2374.1296751986579</v>
      </c>
      <c r="FX30" s="34">
        <f t="shared" si="107"/>
        <v>2490.462029283392</v>
      </c>
      <c r="FY30" s="34">
        <f t="shared" si="107"/>
        <v>2612.4946687182778</v>
      </c>
      <c r="FZ30" s="34">
        <f t="shared" si="107"/>
        <v>2740.5069074854732</v>
      </c>
      <c r="GA30" s="34">
        <f t="shared" si="107"/>
        <v>2874.7917459522614</v>
      </c>
      <c r="GB30" s="34">
        <f t="shared" si="107"/>
        <v>3015.6565415039222</v>
      </c>
      <c r="GC30" s="34">
        <f t="shared" si="107"/>
        <v>3163.4237120376142</v>
      </c>
      <c r="GD30" s="34">
        <f t="shared" si="107"/>
        <v>3318.4314739274573</v>
      </c>
      <c r="GE30" s="34">
        <f t="shared" si="107"/>
        <v>3481.0346161499024</v>
      </c>
      <c r="GF30" s="34">
        <f t="shared" si="107"/>
        <v>3651.6053123412476</v>
      </c>
      <c r="GG30" s="34">
        <f t="shared" si="107"/>
        <v>3830.5339726459683</v>
      </c>
      <c r="GH30" s="34">
        <f t="shared" ref="GH30:HK30" si="108">GG30*(1+$P30)</f>
        <v>4018.2301373056207</v>
      </c>
      <c r="GI30" s="34">
        <f t="shared" si="108"/>
        <v>4215.1234140335955</v>
      </c>
      <c r="GJ30" s="34">
        <f t="shared" si="108"/>
        <v>4421.6644613212411</v>
      </c>
      <c r="GK30" s="34">
        <f t="shared" si="108"/>
        <v>4638.3260199259812</v>
      </c>
      <c r="GL30" s="34">
        <f t="shared" si="108"/>
        <v>4865.6039949023543</v>
      </c>
      <c r="GM30" s="34">
        <f t="shared" si="108"/>
        <v>5104.0185906525694</v>
      </c>
      <c r="GN30" s="34">
        <f t="shared" si="108"/>
        <v>5354.1155015945451</v>
      </c>
      <c r="GO30" s="34">
        <f t="shared" si="108"/>
        <v>5616.4671611726772</v>
      </c>
      <c r="GP30" s="34">
        <f t="shared" si="108"/>
        <v>5891.6740520701378</v>
      </c>
      <c r="GQ30" s="34">
        <f t="shared" si="108"/>
        <v>6180.3660806215739</v>
      </c>
      <c r="GR30" s="34">
        <f t="shared" si="108"/>
        <v>6483.2040185720307</v>
      </c>
      <c r="GS30" s="34">
        <f t="shared" si="108"/>
        <v>6800.8810154820594</v>
      </c>
      <c r="GT30" s="34">
        <f t="shared" si="108"/>
        <v>7134.1241852406802</v>
      </c>
      <c r="GU30" s="34">
        <f t="shared" si="108"/>
        <v>7483.6962703174731</v>
      </c>
      <c r="GV30" s="34">
        <f t="shared" si="108"/>
        <v>7850.397387563029</v>
      </c>
      <c r="GW30" s="34">
        <f t="shared" si="108"/>
        <v>8235.0668595536172</v>
      </c>
      <c r="GX30" s="34">
        <f t="shared" si="108"/>
        <v>8638.585135671743</v>
      </c>
      <c r="GY30" s="34">
        <f t="shared" si="108"/>
        <v>9061.8758073196586</v>
      </c>
      <c r="GZ30" s="34">
        <f t="shared" si="108"/>
        <v>9505.9077218783204</v>
      </c>
      <c r="HA30" s="34">
        <f t="shared" si="108"/>
        <v>9971.6972002503571</v>
      </c>
      <c r="HB30" s="34">
        <f t="shared" si="108"/>
        <v>10460.310363062625</v>
      </c>
      <c r="HC30" s="34">
        <f t="shared" si="108"/>
        <v>10972.865570852693</v>
      </c>
      <c r="HD30" s="34">
        <f t="shared" si="108"/>
        <v>11510.535983824475</v>
      </c>
      <c r="HE30" s="34">
        <f t="shared" si="108"/>
        <v>12074.552247031874</v>
      </c>
      <c r="HF30" s="34">
        <f t="shared" si="108"/>
        <v>12666.205307136435</v>
      </c>
      <c r="HG30" s="34">
        <f t="shared" si="108"/>
        <v>13286.84936718612</v>
      </c>
      <c r="HH30" s="34">
        <f t="shared" si="108"/>
        <v>13937.904986178239</v>
      </c>
      <c r="HI30" s="34">
        <f t="shared" si="108"/>
        <v>14620.862330500971</v>
      </c>
      <c r="HJ30" s="34">
        <f t="shared" si="108"/>
        <v>15337.284584695519</v>
      </c>
      <c r="HK30" s="34">
        <f t="shared" si="108"/>
        <v>16088.811529345598</v>
      </c>
    </row>
    <row r="31" spans="1:219" ht="16.5" customHeight="1">
      <c r="A31" s="27">
        <f t="shared" si="8"/>
        <v>20</v>
      </c>
      <c r="B31" s="29" t="str">
        <f>'MPG-20'!B31</f>
        <v>PPL Corp.</v>
      </c>
      <c r="C31" s="29"/>
      <c r="D31" s="25">
        <f>'MPG-20'!D31</f>
        <v>27.981333333333335</v>
      </c>
      <c r="E31" s="25">
        <f>'MPG-20'!E31</f>
        <v>1.44</v>
      </c>
      <c r="F31" s="45">
        <f>'MPG-20'!H31</f>
        <v>0.05</v>
      </c>
      <c r="G31" s="45">
        <f>'MPG-20'!I31</f>
        <v>4.5999999999999999E-2</v>
      </c>
      <c r="H31" s="45" t="str">
        <f>'MPG-20'!J31</f>
        <v>NA</v>
      </c>
      <c r="I31" s="45">
        <f>'MPG-20'!K31</f>
        <v>5.8880819263319423E-2</v>
      </c>
      <c r="J31" s="26">
        <f t="shared" si="9"/>
        <v>5.1626939754439806E-2</v>
      </c>
      <c r="K31" s="30">
        <f t="shared" si="10"/>
        <v>5.1189116462033168E-2</v>
      </c>
      <c r="L31" s="30">
        <f t="shared" si="11"/>
        <v>5.0751293169626538E-2</v>
      </c>
      <c r="M31" s="30">
        <f t="shared" si="12"/>
        <v>5.0313469877219907E-2</v>
      </c>
      <c r="N31" s="30">
        <f t="shared" si="13"/>
        <v>4.9875646584813277E-2</v>
      </c>
      <c r="O31" s="30">
        <f t="shared" si="14"/>
        <v>4.9437823292406646E-2</v>
      </c>
      <c r="P31" s="31">
        <v>4.9000000000000002E-2</v>
      </c>
      <c r="Q31" s="32">
        <f t="shared" si="38"/>
        <v>0.10384632481827126</v>
      </c>
      <c r="S31" s="33">
        <f t="shared" si="39"/>
        <v>-27.981333333333335</v>
      </c>
      <c r="T31" s="34">
        <f t="shared" si="0"/>
        <v>1.5143427932463933</v>
      </c>
      <c r="U31" s="34">
        <f t="shared" si="101"/>
        <v>1.5925236774008948</v>
      </c>
      <c r="V31" s="34">
        <f t="shared" si="101"/>
        <v>1.6747408013515896</v>
      </c>
      <c r="W31" s="34">
        <f t="shared" si="101"/>
        <v>1.7612025438072703</v>
      </c>
      <c r="X31" s="34">
        <f t="shared" si="101"/>
        <v>1.8521280414317742</v>
      </c>
      <c r="Y31" s="34">
        <f t="shared" si="102"/>
        <v>1.9469368394472228</v>
      </c>
      <c r="Z31" s="34">
        <f t="shared" si="102"/>
        <v>2.045746401768755</v>
      </c>
      <c r="AA31" s="34">
        <f t="shared" si="102"/>
        <v>2.1486750017305782</v>
      </c>
      <c r="AB31" s="34">
        <f t="shared" si="102"/>
        <v>2.2558415567425159</v>
      </c>
      <c r="AC31" s="34">
        <f t="shared" si="102"/>
        <v>2.3673654530004198</v>
      </c>
      <c r="AD31" s="34">
        <f t="shared" ref="AD31:BI31" si="109">AC31*(1+$P31)</f>
        <v>2.4833663601974401</v>
      </c>
      <c r="AE31" s="34">
        <f t="shared" si="109"/>
        <v>2.6050513118471144</v>
      </c>
      <c r="AF31" s="34">
        <f t="shared" si="109"/>
        <v>2.7326988261276228</v>
      </c>
      <c r="AG31" s="34">
        <f t="shared" si="109"/>
        <v>2.866601068607876</v>
      </c>
      <c r="AH31" s="34">
        <f t="shared" si="109"/>
        <v>3.0070645209696618</v>
      </c>
      <c r="AI31" s="34">
        <f t="shared" si="109"/>
        <v>3.1544106824971752</v>
      </c>
      <c r="AJ31" s="34">
        <f t="shared" si="109"/>
        <v>3.3089768059395364</v>
      </c>
      <c r="AK31" s="34">
        <f t="shared" si="109"/>
        <v>3.4711166694305735</v>
      </c>
      <c r="AL31" s="34">
        <f t="shared" si="109"/>
        <v>3.6412013862326713</v>
      </c>
      <c r="AM31" s="34">
        <f t="shared" si="109"/>
        <v>3.8196202541580719</v>
      </c>
      <c r="AN31" s="34">
        <f t="shared" si="109"/>
        <v>4.0067816466118176</v>
      </c>
      <c r="AO31" s="34">
        <f t="shared" si="109"/>
        <v>4.2031139472957966</v>
      </c>
      <c r="AP31" s="34">
        <f t="shared" si="109"/>
        <v>4.4090665307132904</v>
      </c>
      <c r="AQ31" s="34">
        <f t="shared" si="109"/>
        <v>4.6251107907182414</v>
      </c>
      <c r="AR31" s="34">
        <f t="shared" si="109"/>
        <v>4.8517412194634346</v>
      </c>
      <c r="AS31" s="34">
        <f t="shared" si="109"/>
        <v>5.0894765392171424</v>
      </c>
      <c r="AT31" s="34">
        <f t="shared" si="109"/>
        <v>5.3388608896387817</v>
      </c>
      <c r="AU31" s="34">
        <f t="shared" si="109"/>
        <v>5.6004650732310814</v>
      </c>
      <c r="AV31" s="34">
        <f t="shared" si="109"/>
        <v>5.8748878618194045</v>
      </c>
      <c r="AW31" s="34">
        <f t="shared" si="109"/>
        <v>6.1627573670485551</v>
      </c>
      <c r="AX31" s="34">
        <f t="shared" si="109"/>
        <v>6.4647324780339339</v>
      </c>
      <c r="AY31" s="34">
        <f t="shared" si="109"/>
        <v>6.781504369457596</v>
      </c>
      <c r="AZ31" s="34">
        <f t="shared" si="109"/>
        <v>7.1137980835610177</v>
      </c>
      <c r="BA31" s="34">
        <f t="shared" si="109"/>
        <v>7.4623741896555069</v>
      </c>
      <c r="BB31" s="34">
        <f t="shared" si="109"/>
        <v>7.8280305249486259</v>
      </c>
      <c r="BC31" s="34">
        <f t="shared" si="109"/>
        <v>8.2116040206711087</v>
      </c>
      <c r="BD31" s="34">
        <f t="shared" si="109"/>
        <v>8.6139726176839932</v>
      </c>
      <c r="BE31" s="34">
        <f t="shared" si="109"/>
        <v>9.0360572759505082</v>
      </c>
      <c r="BF31" s="34">
        <f t="shared" si="109"/>
        <v>9.478824082472082</v>
      </c>
      <c r="BG31" s="34">
        <f t="shared" si="109"/>
        <v>9.943286462513214</v>
      </c>
      <c r="BH31" s="34">
        <f t="shared" si="109"/>
        <v>10.430507499176361</v>
      </c>
      <c r="BI31" s="34">
        <f t="shared" si="109"/>
        <v>10.941602366636003</v>
      </c>
      <c r="BJ31" s="34">
        <f t="shared" ref="BJ31:CO31" si="110">BI31*(1+$P31)</f>
        <v>11.477740882601166</v>
      </c>
      <c r="BK31" s="34">
        <f t="shared" si="110"/>
        <v>12.040150185848622</v>
      </c>
      <c r="BL31" s="34">
        <f t="shared" si="110"/>
        <v>12.630117544955205</v>
      </c>
      <c r="BM31" s="34">
        <f t="shared" si="110"/>
        <v>13.24899330465801</v>
      </c>
      <c r="BN31" s="34">
        <f t="shared" si="110"/>
        <v>13.898193976586251</v>
      </c>
      <c r="BO31" s="34">
        <f t="shared" si="110"/>
        <v>14.579205481438976</v>
      </c>
      <c r="BP31" s="34">
        <f t="shared" si="110"/>
        <v>15.293586550029485</v>
      </c>
      <c r="BQ31" s="34">
        <f t="shared" si="110"/>
        <v>16.042972290980927</v>
      </c>
      <c r="BR31" s="34">
        <f t="shared" si="110"/>
        <v>16.829077933238992</v>
      </c>
      <c r="BS31" s="34">
        <f t="shared" si="110"/>
        <v>17.6537027519677</v>
      </c>
      <c r="BT31" s="34">
        <f t="shared" si="110"/>
        <v>18.518734186814115</v>
      </c>
      <c r="BU31" s="34">
        <f t="shared" si="110"/>
        <v>19.426152161968005</v>
      </c>
      <c r="BV31" s="34">
        <f t="shared" si="110"/>
        <v>20.378033617904435</v>
      </c>
      <c r="BW31" s="34">
        <f t="shared" si="110"/>
        <v>21.376557265181752</v>
      </c>
      <c r="BX31" s="34">
        <f t="shared" si="110"/>
        <v>22.424008571175655</v>
      </c>
      <c r="BY31" s="34">
        <f t="shared" si="110"/>
        <v>23.52278499116326</v>
      </c>
      <c r="BZ31" s="34">
        <f t="shared" si="110"/>
        <v>24.675401455730256</v>
      </c>
      <c r="CA31" s="34">
        <f t="shared" si="110"/>
        <v>25.884496127061038</v>
      </c>
      <c r="CB31" s="34">
        <f t="shared" si="110"/>
        <v>27.152836437287025</v>
      </c>
      <c r="CC31" s="34">
        <f t="shared" si="110"/>
        <v>28.483325422714088</v>
      </c>
      <c r="CD31" s="34">
        <f t="shared" si="110"/>
        <v>29.879008368427076</v>
      </c>
      <c r="CE31" s="34">
        <f t="shared" si="110"/>
        <v>31.34307977848</v>
      </c>
      <c r="CF31" s="34">
        <f t="shared" si="110"/>
        <v>32.878890687625521</v>
      </c>
      <c r="CG31" s="34">
        <f t="shared" si="110"/>
        <v>34.489956331319171</v>
      </c>
      <c r="CH31" s="34">
        <f t="shared" si="110"/>
        <v>36.179964191553807</v>
      </c>
      <c r="CI31" s="34">
        <f t="shared" si="110"/>
        <v>37.952782436939941</v>
      </c>
      <c r="CJ31" s="34">
        <f t="shared" si="110"/>
        <v>39.812468776349995</v>
      </c>
      <c r="CK31" s="34">
        <f t="shared" si="110"/>
        <v>41.763279746391142</v>
      </c>
      <c r="CL31" s="34">
        <f t="shared" si="110"/>
        <v>43.809680453964305</v>
      </c>
      <c r="CM31" s="34">
        <f t="shared" si="110"/>
        <v>45.956354796208551</v>
      </c>
      <c r="CN31" s="34">
        <f t="shared" si="110"/>
        <v>48.208216181222767</v>
      </c>
      <c r="CO31" s="34">
        <f t="shared" si="110"/>
        <v>50.570418774102677</v>
      </c>
      <c r="CP31" s="34">
        <f t="shared" ref="CP31:DU31" si="111">CO31*(1+$P31)</f>
        <v>53.048369294033705</v>
      </c>
      <c r="CQ31" s="34">
        <f t="shared" si="111"/>
        <v>55.647739389441355</v>
      </c>
      <c r="CR31" s="34">
        <f t="shared" si="111"/>
        <v>58.374478619523977</v>
      </c>
      <c r="CS31" s="34">
        <f t="shared" si="111"/>
        <v>61.234828071880649</v>
      </c>
      <c r="CT31" s="34">
        <f t="shared" si="111"/>
        <v>64.235334647402794</v>
      </c>
      <c r="CU31" s="34">
        <f t="shared" si="111"/>
        <v>67.382866045125525</v>
      </c>
      <c r="CV31" s="34">
        <f t="shared" si="111"/>
        <v>70.684626481336664</v>
      </c>
      <c r="CW31" s="34">
        <f t="shared" si="111"/>
        <v>74.14817317892215</v>
      </c>
      <c r="CX31" s="34">
        <f t="shared" si="111"/>
        <v>77.781433664689331</v>
      </c>
      <c r="CY31" s="34">
        <f t="shared" si="111"/>
        <v>81.592723914259096</v>
      </c>
      <c r="CZ31" s="34">
        <f t="shared" si="111"/>
        <v>85.590767386057792</v>
      </c>
      <c r="DA31" s="34">
        <f t="shared" si="111"/>
        <v>89.784714987974624</v>
      </c>
      <c r="DB31" s="34">
        <f t="shared" si="111"/>
        <v>94.184166022385369</v>
      </c>
      <c r="DC31" s="34">
        <f t="shared" si="111"/>
        <v>98.799190157482244</v>
      </c>
      <c r="DD31" s="34">
        <f t="shared" si="111"/>
        <v>103.64035047519887</v>
      </c>
      <c r="DE31" s="34">
        <f t="shared" si="111"/>
        <v>108.71872764848361</v>
      </c>
      <c r="DF31" s="34">
        <f t="shared" si="111"/>
        <v>114.0459453032593</v>
      </c>
      <c r="DG31" s="34">
        <f t="shared" si="111"/>
        <v>119.634196623119</v>
      </c>
      <c r="DH31" s="34">
        <f t="shared" si="111"/>
        <v>125.49627225765182</v>
      </c>
      <c r="DI31" s="34">
        <f t="shared" si="111"/>
        <v>131.64558959827676</v>
      </c>
      <c r="DJ31" s="34">
        <f t="shared" si="111"/>
        <v>138.0962234885923</v>
      </c>
      <c r="DK31" s="34">
        <f t="shared" si="111"/>
        <v>144.86293843953331</v>
      </c>
      <c r="DL31" s="34">
        <f t="shared" si="111"/>
        <v>151.96122242307044</v>
      </c>
      <c r="DM31" s="34">
        <f t="shared" si="111"/>
        <v>159.40732232180088</v>
      </c>
      <c r="DN31" s="34">
        <f t="shared" si="111"/>
        <v>167.21828111556911</v>
      </c>
      <c r="DO31" s="34">
        <f t="shared" si="111"/>
        <v>175.41197689023198</v>
      </c>
      <c r="DP31" s="34">
        <f t="shared" si="111"/>
        <v>184.00716375785333</v>
      </c>
      <c r="DQ31" s="34">
        <f t="shared" si="111"/>
        <v>193.02351478198813</v>
      </c>
      <c r="DR31" s="34">
        <f t="shared" si="111"/>
        <v>202.48166700630554</v>
      </c>
      <c r="DS31" s="34">
        <f t="shared" si="111"/>
        <v>212.40326868961449</v>
      </c>
      <c r="DT31" s="34">
        <f t="shared" si="111"/>
        <v>222.8110288554056</v>
      </c>
      <c r="DU31" s="34">
        <f t="shared" si="111"/>
        <v>233.72876926932045</v>
      </c>
      <c r="DV31" s="34">
        <f t="shared" ref="DV31:FA31" si="112">DU31*(1+$P31)</f>
        <v>245.18147896351715</v>
      </c>
      <c r="DW31" s="34">
        <f t="shared" si="112"/>
        <v>257.19537143272947</v>
      </c>
      <c r="DX31" s="34">
        <f t="shared" si="112"/>
        <v>269.79794463293319</v>
      </c>
      <c r="DY31" s="34">
        <f t="shared" si="112"/>
        <v>283.01804391994688</v>
      </c>
      <c r="DZ31" s="34">
        <f t="shared" si="112"/>
        <v>296.88592807202423</v>
      </c>
      <c r="EA31" s="34">
        <f t="shared" si="112"/>
        <v>311.43333854755338</v>
      </c>
      <c r="EB31" s="34">
        <f t="shared" si="112"/>
        <v>326.69357213638347</v>
      </c>
      <c r="EC31" s="34">
        <f t="shared" si="112"/>
        <v>342.70155717106621</v>
      </c>
      <c r="ED31" s="34">
        <f t="shared" si="112"/>
        <v>359.49393347244842</v>
      </c>
      <c r="EE31" s="34">
        <f t="shared" si="112"/>
        <v>377.10913621259834</v>
      </c>
      <c r="EF31" s="34">
        <f t="shared" si="112"/>
        <v>395.58748388701565</v>
      </c>
      <c r="EG31" s="34">
        <f t="shared" si="112"/>
        <v>414.97127059747942</v>
      </c>
      <c r="EH31" s="34">
        <f t="shared" si="112"/>
        <v>435.3048628567559</v>
      </c>
      <c r="EI31" s="34">
        <f t="shared" si="112"/>
        <v>456.63480113673694</v>
      </c>
      <c r="EJ31" s="34">
        <f t="shared" si="112"/>
        <v>479.00990639243702</v>
      </c>
      <c r="EK31" s="34">
        <f t="shared" si="112"/>
        <v>502.48139180566642</v>
      </c>
      <c r="EL31" s="34">
        <f t="shared" si="112"/>
        <v>527.102980004144</v>
      </c>
      <c r="EM31" s="34">
        <f t="shared" si="112"/>
        <v>552.93102602434703</v>
      </c>
      <c r="EN31" s="34">
        <f t="shared" si="112"/>
        <v>580.02464629954</v>
      </c>
      <c r="EO31" s="34">
        <f t="shared" si="112"/>
        <v>608.44585396821742</v>
      </c>
      <c r="EP31" s="34">
        <f t="shared" si="112"/>
        <v>638.25970081266007</v>
      </c>
      <c r="EQ31" s="34">
        <f t="shared" si="112"/>
        <v>669.53442615248036</v>
      </c>
      <c r="ER31" s="34">
        <f t="shared" si="112"/>
        <v>702.34161303395183</v>
      </c>
      <c r="ES31" s="34">
        <f t="shared" si="112"/>
        <v>736.75635207261541</v>
      </c>
      <c r="ET31" s="34">
        <f t="shared" si="112"/>
        <v>772.85741332417354</v>
      </c>
      <c r="EU31" s="34">
        <f t="shared" si="112"/>
        <v>810.72742657705794</v>
      </c>
      <c r="EV31" s="34">
        <f t="shared" si="112"/>
        <v>850.45307047933375</v>
      </c>
      <c r="EW31" s="34">
        <f t="shared" si="112"/>
        <v>892.12527093282108</v>
      </c>
      <c r="EX31" s="34">
        <f t="shared" si="112"/>
        <v>935.83940920852922</v>
      </c>
      <c r="EY31" s="34">
        <f t="shared" si="112"/>
        <v>981.69554025974708</v>
      </c>
      <c r="EZ31" s="34">
        <f t="shared" si="112"/>
        <v>1029.7986217324747</v>
      </c>
      <c r="FA31" s="34">
        <f t="shared" si="112"/>
        <v>1080.2587541973658</v>
      </c>
      <c r="FB31" s="34">
        <f t="shared" ref="FB31:GG31" si="113">FA31*(1+$P31)</f>
        <v>1133.1914331530365</v>
      </c>
      <c r="FC31" s="34">
        <f t="shared" si="113"/>
        <v>1188.7178133775353</v>
      </c>
      <c r="FD31" s="34">
        <f t="shared" si="113"/>
        <v>1246.9649862330346</v>
      </c>
      <c r="FE31" s="34">
        <f t="shared" si="113"/>
        <v>1308.0662705584532</v>
      </c>
      <c r="FF31" s="34">
        <f t="shared" si="113"/>
        <v>1372.1615178158172</v>
      </c>
      <c r="FG31" s="34">
        <f t="shared" si="113"/>
        <v>1439.3974321887922</v>
      </c>
      <c r="FH31" s="34">
        <f t="shared" si="113"/>
        <v>1509.9279063660429</v>
      </c>
      <c r="FI31" s="34">
        <f t="shared" si="113"/>
        <v>1583.9143737779789</v>
      </c>
      <c r="FJ31" s="34">
        <f t="shared" si="113"/>
        <v>1661.5261780930998</v>
      </c>
      <c r="FK31" s="34">
        <f t="shared" si="113"/>
        <v>1742.9409608196615</v>
      </c>
      <c r="FL31" s="34">
        <f t="shared" si="113"/>
        <v>1828.3450678998249</v>
      </c>
      <c r="FM31" s="34">
        <f t="shared" si="113"/>
        <v>1917.9339762269162</v>
      </c>
      <c r="FN31" s="34">
        <f t="shared" si="113"/>
        <v>2011.9127410620349</v>
      </c>
      <c r="FO31" s="34">
        <f t="shared" si="113"/>
        <v>2110.4964653740744</v>
      </c>
      <c r="FP31" s="34">
        <f t="shared" si="113"/>
        <v>2213.9107921774039</v>
      </c>
      <c r="FQ31" s="34">
        <f t="shared" si="113"/>
        <v>2322.3924209940965</v>
      </c>
      <c r="FR31" s="34">
        <f t="shared" si="113"/>
        <v>2436.1896496228069</v>
      </c>
      <c r="FS31" s="34">
        <f t="shared" si="113"/>
        <v>2555.5629424543245</v>
      </c>
      <c r="FT31" s="34">
        <f t="shared" si="113"/>
        <v>2680.7855266345864</v>
      </c>
      <c r="FU31" s="34">
        <f t="shared" si="113"/>
        <v>2812.1440174396807</v>
      </c>
      <c r="FV31" s="34">
        <f t="shared" si="113"/>
        <v>2949.9390742942251</v>
      </c>
      <c r="FW31" s="34">
        <f t="shared" si="113"/>
        <v>3094.4860889346419</v>
      </c>
      <c r="FX31" s="34">
        <f t="shared" si="113"/>
        <v>3246.1159072924393</v>
      </c>
      <c r="FY31" s="34">
        <f t="shared" si="113"/>
        <v>3405.1755867497686</v>
      </c>
      <c r="FZ31" s="34">
        <f t="shared" si="113"/>
        <v>3572.029190500507</v>
      </c>
      <c r="GA31" s="34">
        <f t="shared" si="113"/>
        <v>3747.0586208350314</v>
      </c>
      <c r="GB31" s="34">
        <f t="shared" si="113"/>
        <v>3930.6644932559479</v>
      </c>
      <c r="GC31" s="34">
        <f t="shared" si="113"/>
        <v>4123.2670534254894</v>
      </c>
      <c r="GD31" s="34">
        <f t="shared" si="113"/>
        <v>4325.3071390433379</v>
      </c>
      <c r="GE31" s="34">
        <f t="shared" si="113"/>
        <v>4537.2471888564614</v>
      </c>
      <c r="GF31" s="34">
        <f t="shared" si="113"/>
        <v>4759.5723011104274</v>
      </c>
      <c r="GG31" s="34">
        <f t="shared" si="113"/>
        <v>4992.7913438648384</v>
      </c>
      <c r="GH31" s="34">
        <f t="shared" ref="GH31:HK31" si="114">GG31*(1+$P31)</f>
        <v>5237.4381197142147</v>
      </c>
      <c r="GI31" s="34">
        <f t="shared" si="114"/>
        <v>5494.0725875802109</v>
      </c>
      <c r="GJ31" s="34">
        <f t="shared" si="114"/>
        <v>5763.2821443716412</v>
      </c>
      <c r="GK31" s="34">
        <f t="shared" si="114"/>
        <v>6045.6829694458511</v>
      </c>
      <c r="GL31" s="34">
        <f t="shared" si="114"/>
        <v>6341.9214349486974</v>
      </c>
      <c r="GM31" s="34">
        <f t="shared" si="114"/>
        <v>6652.6755852611832</v>
      </c>
      <c r="GN31" s="34">
        <f t="shared" si="114"/>
        <v>6978.6566889389806</v>
      </c>
      <c r="GO31" s="34">
        <f t="shared" si="114"/>
        <v>7320.6108666969903</v>
      </c>
      <c r="GP31" s="34">
        <f t="shared" si="114"/>
        <v>7679.3207991651425</v>
      </c>
      <c r="GQ31" s="34">
        <f t="shared" si="114"/>
        <v>8055.6075183242338</v>
      </c>
      <c r="GR31" s="34">
        <f t="shared" si="114"/>
        <v>8450.3322867221214</v>
      </c>
      <c r="GS31" s="34">
        <f t="shared" si="114"/>
        <v>8864.3985687715049</v>
      </c>
      <c r="GT31" s="34">
        <f t="shared" si="114"/>
        <v>9298.7540986413078</v>
      </c>
      <c r="GU31" s="34">
        <f t="shared" si="114"/>
        <v>9754.393049474731</v>
      </c>
      <c r="GV31" s="34">
        <f t="shared" si="114"/>
        <v>10232.358308898993</v>
      </c>
      <c r="GW31" s="34">
        <f t="shared" si="114"/>
        <v>10733.743866035042</v>
      </c>
      <c r="GX31" s="34">
        <f t="shared" si="114"/>
        <v>11259.697315470758</v>
      </c>
      <c r="GY31" s="34">
        <f t="shared" si="114"/>
        <v>11811.422483928824</v>
      </c>
      <c r="GZ31" s="34">
        <f t="shared" si="114"/>
        <v>12390.182185641335</v>
      </c>
      <c r="HA31" s="34">
        <f t="shared" si="114"/>
        <v>12997.301112737759</v>
      </c>
      <c r="HB31" s="34">
        <f t="shared" si="114"/>
        <v>13634.168867261909</v>
      </c>
      <c r="HC31" s="34">
        <f t="shared" si="114"/>
        <v>14302.243141757743</v>
      </c>
      <c r="HD31" s="34">
        <f t="shared" si="114"/>
        <v>15003.053055703871</v>
      </c>
      <c r="HE31" s="34">
        <f t="shared" si="114"/>
        <v>15738.202655433359</v>
      </c>
      <c r="HF31" s="34">
        <f t="shared" si="114"/>
        <v>16509.374585549591</v>
      </c>
      <c r="HG31" s="34">
        <f t="shared" si="114"/>
        <v>17318.333940241519</v>
      </c>
      <c r="HH31" s="34">
        <f t="shared" si="114"/>
        <v>18166.932303313351</v>
      </c>
      <c r="HI31" s="34">
        <f t="shared" si="114"/>
        <v>19057.111986175703</v>
      </c>
      <c r="HJ31" s="34">
        <f t="shared" si="114"/>
        <v>19990.910473498312</v>
      </c>
      <c r="HK31" s="34">
        <f t="shared" si="114"/>
        <v>20970.465086699729</v>
      </c>
    </row>
    <row r="32" spans="1:219" ht="16.5" customHeight="1">
      <c r="A32" s="27">
        <f t="shared" si="8"/>
        <v>21</v>
      </c>
      <c r="B32" s="29" t="str">
        <f>'MPG-20'!B32</f>
        <v>Pub Sv Enterprise Grp</v>
      </c>
      <c r="C32" s="29"/>
      <c r="D32" s="25">
        <f>'MPG-20'!D32</f>
        <v>30.621666666666666</v>
      </c>
      <c r="E32" s="25">
        <f>'MPG-20'!E32</f>
        <v>1.37</v>
      </c>
      <c r="F32" s="45">
        <f>'MPG-20'!H32</f>
        <v>0</v>
      </c>
      <c r="G32" s="45">
        <f>'MPG-20'!I32</f>
        <v>2.7699999999999999E-2</v>
      </c>
      <c r="H32" s="45">
        <f>'MPG-20'!J32</f>
        <v>0.02</v>
      </c>
      <c r="I32" s="45">
        <f>'MPG-20'!K32</f>
        <v>6.0095975877291472E-2</v>
      </c>
      <c r="J32" s="26">
        <f t="shared" si="9"/>
        <v>2.6948993969322869E-2</v>
      </c>
      <c r="K32" s="30">
        <f t="shared" si="10"/>
        <v>3.062416164110239E-2</v>
      </c>
      <c r="L32" s="30">
        <f t="shared" si="11"/>
        <v>3.4299329312881911E-2</v>
      </c>
      <c r="M32" s="30">
        <f t="shared" si="12"/>
        <v>3.7974496984661432E-2</v>
      </c>
      <c r="N32" s="30">
        <f t="shared" si="13"/>
        <v>4.1649664656440953E-2</v>
      </c>
      <c r="O32" s="30">
        <f t="shared" si="14"/>
        <v>4.5324832328220474E-2</v>
      </c>
      <c r="P32" s="31">
        <v>4.9000000000000002E-2</v>
      </c>
      <c r="Q32" s="32">
        <f t="shared" si="38"/>
        <v>8.980613422472071E-2</v>
      </c>
      <c r="S32" s="33">
        <f t="shared" si="39"/>
        <v>-30.621666666666666</v>
      </c>
      <c r="T32" s="34">
        <f t="shared" si="0"/>
        <v>1.4069201217379723</v>
      </c>
      <c r="U32" s="34">
        <f t="shared" si="101"/>
        <v>1.444835203614008</v>
      </c>
      <c r="V32" s="34">
        <f t="shared" si="101"/>
        <v>1.4837720588028671</v>
      </c>
      <c r="W32" s="34">
        <f t="shared" si="101"/>
        <v>1.5237582230673954</v>
      </c>
      <c r="X32" s="34">
        <f t="shared" si="101"/>
        <v>1.5648219742315448</v>
      </c>
      <c r="Y32" s="34">
        <f t="shared" si="102"/>
        <v>1.6127433353099607</v>
      </c>
      <c r="Z32" s="34">
        <f t="shared" si="102"/>
        <v>1.6680593500649126</v>
      </c>
      <c r="AA32" s="34">
        <f t="shared" si="102"/>
        <v>1.7314030648241887</v>
      </c>
      <c r="AB32" s="34">
        <f t="shared" si="102"/>
        <v>1.8035154218592504</v>
      </c>
      <c r="AC32" s="34">
        <f t="shared" si="102"/>
        <v>1.8852594559563807</v>
      </c>
      <c r="AD32" s="34">
        <f t="shared" ref="AD32:BI32" si="115">AC32*(1+$P32)</f>
        <v>1.9776371692982433</v>
      </c>
      <c r="AE32" s="34">
        <f t="shared" si="115"/>
        <v>2.0745413905938572</v>
      </c>
      <c r="AF32" s="34">
        <f t="shared" si="115"/>
        <v>2.176193918732956</v>
      </c>
      <c r="AG32" s="34">
        <f t="shared" si="115"/>
        <v>2.2828274207508708</v>
      </c>
      <c r="AH32" s="34">
        <f t="shared" si="115"/>
        <v>2.3946859643676635</v>
      </c>
      <c r="AI32" s="34">
        <f t="shared" si="115"/>
        <v>2.5120255766216788</v>
      </c>
      <c r="AJ32" s="34">
        <f t="shared" si="115"/>
        <v>2.6351148298761409</v>
      </c>
      <c r="AK32" s="34">
        <f t="shared" si="115"/>
        <v>2.7642354565400717</v>
      </c>
      <c r="AL32" s="34">
        <f t="shared" si="115"/>
        <v>2.8996829939105351</v>
      </c>
      <c r="AM32" s="34">
        <f t="shared" si="115"/>
        <v>3.0417674606121512</v>
      </c>
      <c r="AN32" s="34">
        <f t="shared" si="115"/>
        <v>3.1908140661821465</v>
      </c>
      <c r="AO32" s="34">
        <f t="shared" si="115"/>
        <v>3.3471639554250716</v>
      </c>
      <c r="AP32" s="34">
        <f t="shared" si="115"/>
        <v>3.5111749892408999</v>
      </c>
      <c r="AQ32" s="34">
        <f t="shared" si="115"/>
        <v>3.6832225637137039</v>
      </c>
      <c r="AR32" s="34">
        <f t="shared" si="115"/>
        <v>3.8637004693356753</v>
      </c>
      <c r="AS32" s="34">
        <f t="shared" si="115"/>
        <v>4.0530217923331229</v>
      </c>
      <c r="AT32" s="34">
        <f t="shared" si="115"/>
        <v>4.2516198601574455</v>
      </c>
      <c r="AU32" s="34">
        <f t="shared" si="115"/>
        <v>4.45994923330516</v>
      </c>
      <c r="AV32" s="34">
        <f t="shared" si="115"/>
        <v>4.6784867457371124</v>
      </c>
      <c r="AW32" s="34">
        <f t="shared" si="115"/>
        <v>4.9077325962782306</v>
      </c>
      <c r="AX32" s="34">
        <f t="shared" si="115"/>
        <v>5.1482114934958636</v>
      </c>
      <c r="AY32" s="34">
        <f t="shared" si="115"/>
        <v>5.4004738566771602</v>
      </c>
      <c r="AZ32" s="34">
        <f t="shared" si="115"/>
        <v>5.6650970756543408</v>
      </c>
      <c r="BA32" s="34">
        <f t="shared" si="115"/>
        <v>5.942686832361403</v>
      </c>
      <c r="BB32" s="34">
        <f t="shared" si="115"/>
        <v>6.2338784871471118</v>
      </c>
      <c r="BC32" s="34">
        <f t="shared" si="115"/>
        <v>6.5393385330173199</v>
      </c>
      <c r="BD32" s="34">
        <f t="shared" si="115"/>
        <v>6.8597661211351681</v>
      </c>
      <c r="BE32" s="34">
        <f t="shared" si="115"/>
        <v>7.195894661070791</v>
      </c>
      <c r="BF32" s="34">
        <f t="shared" si="115"/>
        <v>7.5484934994632589</v>
      </c>
      <c r="BG32" s="34">
        <f t="shared" si="115"/>
        <v>7.9183696809369577</v>
      </c>
      <c r="BH32" s="34">
        <f t="shared" si="115"/>
        <v>8.3063697953028672</v>
      </c>
      <c r="BI32" s="34">
        <f t="shared" si="115"/>
        <v>8.7133819152727074</v>
      </c>
      <c r="BJ32" s="34">
        <f t="shared" ref="BJ32:CO32" si="116">BI32*(1+$P32)</f>
        <v>9.1403376291210687</v>
      </c>
      <c r="BK32" s="34">
        <f t="shared" si="116"/>
        <v>9.5882141729479997</v>
      </c>
      <c r="BL32" s="34">
        <f t="shared" si="116"/>
        <v>10.058036667422451</v>
      </c>
      <c r="BM32" s="34">
        <f t="shared" si="116"/>
        <v>10.55088046412615</v>
      </c>
      <c r="BN32" s="34">
        <f t="shared" si="116"/>
        <v>11.06787360686833</v>
      </c>
      <c r="BO32" s="34">
        <f t="shared" si="116"/>
        <v>11.610199413604878</v>
      </c>
      <c r="BP32" s="34">
        <f t="shared" si="116"/>
        <v>12.179099184871516</v>
      </c>
      <c r="BQ32" s="34">
        <f t="shared" si="116"/>
        <v>12.775875044930221</v>
      </c>
      <c r="BR32" s="34">
        <f t="shared" si="116"/>
        <v>13.4018929221318</v>
      </c>
      <c r="BS32" s="34">
        <f t="shared" si="116"/>
        <v>14.058585675316257</v>
      </c>
      <c r="BT32" s="34">
        <f t="shared" si="116"/>
        <v>14.747456373406752</v>
      </c>
      <c r="BU32" s="34">
        <f t="shared" si="116"/>
        <v>15.470081735703682</v>
      </c>
      <c r="BV32" s="34">
        <f t="shared" si="116"/>
        <v>16.228115740753161</v>
      </c>
      <c r="BW32" s="34">
        <f t="shared" si="116"/>
        <v>17.023293412050066</v>
      </c>
      <c r="BX32" s="34">
        <f t="shared" si="116"/>
        <v>17.857434789240518</v>
      </c>
      <c r="BY32" s="34">
        <f t="shared" si="116"/>
        <v>18.732449093913303</v>
      </c>
      <c r="BZ32" s="34">
        <f t="shared" si="116"/>
        <v>19.650339099515055</v>
      </c>
      <c r="CA32" s="34">
        <f t="shared" si="116"/>
        <v>20.613205715391292</v>
      </c>
      <c r="CB32" s="34">
        <f t="shared" si="116"/>
        <v>21.623252795445463</v>
      </c>
      <c r="CC32" s="34">
        <f t="shared" si="116"/>
        <v>22.68279218242229</v>
      </c>
      <c r="CD32" s="34">
        <f t="shared" si="116"/>
        <v>23.794248999360981</v>
      </c>
      <c r="CE32" s="34">
        <f t="shared" si="116"/>
        <v>24.960167200329668</v>
      </c>
      <c r="CF32" s="34">
        <f t="shared" si="116"/>
        <v>26.183215393145819</v>
      </c>
      <c r="CG32" s="34">
        <f t="shared" si="116"/>
        <v>27.466192947409962</v>
      </c>
      <c r="CH32" s="34">
        <f t="shared" si="116"/>
        <v>28.812036401833048</v>
      </c>
      <c r="CI32" s="34">
        <f t="shared" si="116"/>
        <v>30.223826185522864</v>
      </c>
      <c r="CJ32" s="34">
        <f t="shared" si="116"/>
        <v>31.704793668613483</v>
      </c>
      <c r="CK32" s="34">
        <f t="shared" si="116"/>
        <v>33.258328558375538</v>
      </c>
      <c r="CL32" s="34">
        <f t="shared" si="116"/>
        <v>34.887986657735937</v>
      </c>
      <c r="CM32" s="34">
        <f t="shared" si="116"/>
        <v>36.597498003964994</v>
      </c>
      <c r="CN32" s="34">
        <f t="shared" si="116"/>
        <v>38.390775406159278</v>
      </c>
      <c r="CO32" s="34">
        <f t="shared" si="116"/>
        <v>40.27192340106108</v>
      </c>
      <c r="CP32" s="34">
        <f t="shared" ref="CP32:DU32" si="117">CO32*(1+$P32)</f>
        <v>42.245247647713072</v>
      </c>
      <c r="CQ32" s="34">
        <f t="shared" si="117"/>
        <v>44.31526478245101</v>
      </c>
      <c r="CR32" s="34">
        <f t="shared" si="117"/>
        <v>46.486712756791107</v>
      </c>
      <c r="CS32" s="34">
        <f t="shared" si="117"/>
        <v>48.764561681873865</v>
      </c>
      <c r="CT32" s="34">
        <f t="shared" si="117"/>
        <v>51.154025204285681</v>
      </c>
      <c r="CU32" s="34">
        <f t="shared" si="117"/>
        <v>53.660572439295677</v>
      </c>
      <c r="CV32" s="34">
        <f t="shared" si="117"/>
        <v>56.289940488821159</v>
      </c>
      <c r="CW32" s="34">
        <f t="shared" si="117"/>
        <v>59.048147572773395</v>
      </c>
      <c r="CX32" s="34">
        <f t="shared" si="117"/>
        <v>61.941506803839289</v>
      </c>
      <c r="CY32" s="34">
        <f t="shared" si="117"/>
        <v>64.976640637227405</v>
      </c>
      <c r="CZ32" s="34">
        <f t="shared" si="117"/>
        <v>68.160496028451547</v>
      </c>
      <c r="DA32" s="34">
        <f t="shared" si="117"/>
        <v>71.500360333845663</v>
      </c>
      <c r="DB32" s="34">
        <f t="shared" si="117"/>
        <v>75.003877990204089</v>
      </c>
      <c r="DC32" s="34">
        <f t="shared" si="117"/>
        <v>78.679068011724084</v>
      </c>
      <c r="DD32" s="34">
        <f t="shared" si="117"/>
        <v>82.534342344298565</v>
      </c>
      <c r="DE32" s="34">
        <f t="shared" si="117"/>
        <v>86.578525119169186</v>
      </c>
      <c r="DF32" s="34">
        <f t="shared" si="117"/>
        <v>90.82087285000847</v>
      </c>
      <c r="DG32" s="34">
        <f t="shared" si="117"/>
        <v>95.27109561965888</v>
      </c>
      <c r="DH32" s="34">
        <f t="shared" si="117"/>
        <v>99.939379305022157</v>
      </c>
      <c r="DI32" s="34">
        <f t="shared" si="117"/>
        <v>104.83640889096823</v>
      </c>
      <c r="DJ32" s="34">
        <f t="shared" si="117"/>
        <v>109.97339292662566</v>
      </c>
      <c r="DK32" s="34">
        <f t="shared" si="117"/>
        <v>115.36208918003031</v>
      </c>
      <c r="DL32" s="34">
        <f t="shared" si="117"/>
        <v>121.01483154985179</v>
      </c>
      <c r="DM32" s="34">
        <f t="shared" si="117"/>
        <v>126.94455829579452</v>
      </c>
      <c r="DN32" s="34">
        <f t="shared" si="117"/>
        <v>133.16484165228846</v>
      </c>
      <c r="DO32" s="34">
        <f t="shared" si="117"/>
        <v>139.68991889325059</v>
      </c>
      <c r="DP32" s="34">
        <f t="shared" si="117"/>
        <v>146.53472491901985</v>
      </c>
      <c r="DQ32" s="34">
        <f t="shared" si="117"/>
        <v>153.71492644005181</v>
      </c>
      <c r="DR32" s="34">
        <f t="shared" si="117"/>
        <v>161.24695783561435</v>
      </c>
      <c r="DS32" s="34">
        <f t="shared" si="117"/>
        <v>169.14805876955944</v>
      </c>
      <c r="DT32" s="34">
        <f t="shared" si="117"/>
        <v>177.43631364926784</v>
      </c>
      <c r="DU32" s="34">
        <f t="shared" si="117"/>
        <v>186.13069301808196</v>
      </c>
      <c r="DV32" s="34">
        <f t="shared" ref="DV32:FA32" si="118">DU32*(1+$P32)</f>
        <v>195.25109697596795</v>
      </c>
      <c r="DW32" s="34">
        <f t="shared" si="118"/>
        <v>204.81840072779036</v>
      </c>
      <c r="DX32" s="34">
        <f t="shared" si="118"/>
        <v>214.85450236345207</v>
      </c>
      <c r="DY32" s="34">
        <f t="shared" si="118"/>
        <v>225.38237297926122</v>
      </c>
      <c r="DZ32" s="34">
        <f t="shared" si="118"/>
        <v>236.426109255245</v>
      </c>
      <c r="EA32" s="34">
        <f t="shared" si="118"/>
        <v>248.01098860875197</v>
      </c>
      <c r="EB32" s="34">
        <f t="shared" si="118"/>
        <v>260.1635270505808</v>
      </c>
      <c r="EC32" s="34">
        <f t="shared" si="118"/>
        <v>272.91153987605924</v>
      </c>
      <c r="ED32" s="34">
        <f t="shared" si="118"/>
        <v>286.28420532998609</v>
      </c>
      <c r="EE32" s="34">
        <f t="shared" si="118"/>
        <v>300.31213139115539</v>
      </c>
      <c r="EF32" s="34">
        <f t="shared" si="118"/>
        <v>315.027425829322</v>
      </c>
      <c r="EG32" s="34">
        <f t="shared" si="118"/>
        <v>330.46376969495873</v>
      </c>
      <c r="EH32" s="34">
        <f t="shared" si="118"/>
        <v>346.6564944100117</v>
      </c>
      <c r="EI32" s="34">
        <f t="shared" si="118"/>
        <v>363.64266263610227</v>
      </c>
      <c r="EJ32" s="34">
        <f t="shared" si="118"/>
        <v>381.46115310527125</v>
      </c>
      <c r="EK32" s="34">
        <f t="shared" si="118"/>
        <v>400.15274960742954</v>
      </c>
      <c r="EL32" s="34">
        <f t="shared" si="118"/>
        <v>419.76023433819358</v>
      </c>
      <c r="EM32" s="34">
        <f t="shared" si="118"/>
        <v>440.32848582076502</v>
      </c>
      <c r="EN32" s="34">
        <f t="shared" si="118"/>
        <v>461.90458162598247</v>
      </c>
      <c r="EO32" s="34">
        <f t="shared" si="118"/>
        <v>484.53790612565558</v>
      </c>
      <c r="EP32" s="34">
        <f t="shared" si="118"/>
        <v>508.2802635258127</v>
      </c>
      <c r="EQ32" s="34">
        <f t="shared" si="118"/>
        <v>533.18599643857749</v>
      </c>
      <c r="ER32" s="34">
        <f t="shared" si="118"/>
        <v>559.31211026406777</v>
      </c>
      <c r="ES32" s="34">
        <f t="shared" si="118"/>
        <v>586.71840366700701</v>
      </c>
      <c r="ET32" s="34">
        <f t="shared" si="118"/>
        <v>615.4676054466903</v>
      </c>
      <c r="EU32" s="34">
        <f t="shared" si="118"/>
        <v>645.6255181135781</v>
      </c>
      <c r="EV32" s="34">
        <f t="shared" si="118"/>
        <v>677.2611685011434</v>
      </c>
      <c r="EW32" s="34">
        <f t="shared" si="118"/>
        <v>710.44696575769933</v>
      </c>
      <c r="EX32" s="34">
        <f t="shared" si="118"/>
        <v>745.25886707982659</v>
      </c>
      <c r="EY32" s="34">
        <f t="shared" si="118"/>
        <v>781.77655156673802</v>
      </c>
      <c r="EZ32" s="34">
        <f t="shared" si="118"/>
        <v>820.08360259350809</v>
      </c>
      <c r="FA32" s="34">
        <f t="shared" si="118"/>
        <v>860.2676991205899</v>
      </c>
      <c r="FB32" s="34">
        <f t="shared" ref="FB32:GG32" si="119">FA32*(1+$P32)</f>
        <v>902.4208163774988</v>
      </c>
      <c r="FC32" s="34">
        <f t="shared" si="119"/>
        <v>946.63943637999614</v>
      </c>
      <c r="FD32" s="34">
        <f t="shared" si="119"/>
        <v>993.02476876261585</v>
      </c>
      <c r="FE32" s="34">
        <f t="shared" si="119"/>
        <v>1041.6829824319839</v>
      </c>
      <c r="FF32" s="34">
        <f t="shared" si="119"/>
        <v>1092.725448571151</v>
      </c>
      <c r="FG32" s="34">
        <f t="shared" si="119"/>
        <v>1146.2689955511373</v>
      </c>
      <c r="FH32" s="34">
        <f t="shared" si="119"/>
        <v>1202.4361763331431</v>
      </c>
      <c r="FI32" s="34">
        <f t="shared" si="119"/>
        <v>1261.355548973467</v>
      </c>
      <c r="FJ32" s="34">
        <f t="shared" si="119"/>
        <v>1323.1619708731669</v>
      </c>
      <c r="FK32" s="34">
        <f t="shared" si="119"/>
        <v>1387.996907445952</v>
      </c>
      <c r="FL32" s="34">
        <f t="shared" si="119"/>
        <v>1456.0087559108035</v>
      </c>
      <c r="FM32" s="34">
        <f t="shared" si="119"/>
        <v>1527.3531849504327</v>
      </c>
      <c r="FN32" s="34">
        <f t="shared" si="119"/>
        <v>1602.1934910130037</v>
      </c>
      <c r="FO32" s="34">
        <f t="shared" si="119"/>
        <v>1680.7009720726408</v>
      </c>
      <c r="FP32" s="34">
        <f t="shared" si="119"/>
        <v>1763.0553197042</v>
      </c>
      <c r="FQ32" s="34">
        <f t="shared" si="119"/>
        <v>1849.4450303697056</v>
      </c>
      <c r="FR32" s="34">
        <f t="shared" si="119"/>
        <v>1940.067836857821</v>
      </c>
      <c r="FS32" s="34">
        <f t="shared" si="119"/>
        <v>2035.1311608638541</v>
      </c>
      <c r="FT32" s="34">
        <f t="shared" si="119"/>
        <v>2134.852587746183</v>
      </c>
      <c r="FU32" s="34">
        <f t="shared" si="119"/>
        <v>2239.460364545746</v>
      </c>
      <c r="FV32" s="34">
        <f t="shared" si="119"/>
        <v>2349.1939224084872</v>
      </c>
      <c r="FW32" s="34">
        <f t="shared" si="119"/>
        <v>2464.3044246065028</v>
      </c>
      <c r="FX32" s="34">
        <f t="shared" si="119"/>
        <v>2585.0553414122214</v>
      </c>
      <c r="FY32" s="34">
        <f t="shared" si="119"/>
        <v>2711.7230531414202</v>
      </c>
      <c r="FZ32" s="34">
        <f t="shared" si="119"/>
        <v>2844.5974827453497</v>
      </c>
      <c r="GA32" s="34">
        <f t="shared" si="119"/>
        <v>2983.9827593998716</v>
      </c>
      <c r="GB32" s="34">
        <f t="shared" si="119"/>
        <v>3130.197914610465</v>
      </c>
      <c r="GC32" s="34">
        <f t="shared" si="119"/>
        <v>3283.5776124263775</v>
      </c>
      <c r="GD32" s="34">
        <f t="shared" si="119"/>
        <v>3444.4729154352699</v>
      </c>
      <c r="GE32" s="34">
        <f t="shared" si="119"/>
        <v>3613.2520882915978</v>
      </c>
      <c r="GF32" s="34">
        <f t="shared" si="119"/>
        <v>3790.3014406178859</v>
      </c>
      <c r="GG32" s="34">
        <f t="shared" si="119"/>
        <v>3976.0262112081618</v>
      </c>
      <c r="GH32" s="34">
        <f t="shared" ref="GH32:HK32" si="120">GG32*(1+$P32)</f>
        <v>4170.8514955573619</v>
      </c>
      <c r="GI32" s="34">
        <f t="shared" si="120"/>
        <v>4375.223218839672</v>
      </c>
      <c r="GJ32" s="34">
        <f t="shared" si="120"/>
        <v>4589.6091565628158</v>
      </c>
      <c r="GK32" s="34">
        <f t="shared" si="120"/>
        <v>4814.500005234393</v>
      </c>
      <c r="GL32" s="34">
        <f t="shared" si="120"/>
        <v>5050.4105054908778</v>
      </c>
      <c r="GM32" s="34">
        <f t="shared" si="120"/>
        <v>5297.8806202599308</v>
      </c>
      <c r="GN32" s="34">
        <f t="shared" si="120"/>
        <v>5557.4767706526673</v>
      </c>
      <c r="GO32" s="34">
        <f t="shared" si="120"/>
        <v>5829.7931324146475</v>
      </c>
      <c r="GP32" s="34">
        <f t="shared" si="120"/>
        <v>6115.4529959029651</v>
      </c>
      <c r="GQ32" s="34">
        <f t="shared" si="120"/>
        <v>6415.11019270221</v>
      </c>
      <c r="GR32" s="34">
        <f t="shared" si="120"/>
        <v>6729.450592144618</v>
      </c>
      <c r="GS32" s="34">
        <f t="shared" si="120"/>
        <v>7059.1936711597036</v>
      </c>
      <c r="GT32" s="34">
        <f t="shared" si="120"/>
        <v>7405.0941610465288</v>
      </c>
      <c r="GU32" s="34">
        <f t="shared" si="120"/>
        <v>7767.9437749378085</v>
      </c>
      <c r="GV32" s="34">
        <f t="shared" si="120"/>
        <v>8148.5730199097607</v>
      </c>
      <c r="GW32" s="34">
        <f t="shared" si="120"/>
        <v>8547.8530978853378</v>
      </c>
      <c r="GX32" s="34">
        <f t="shared" si="120"/>
        <v>8966.6978996817179</v>
      </c>
      <c r="GY32" s="34">
        <f t="shared" si="120"/>
        <v>9406.0660967661206</v>
      </c>
      <c r="GZ32" s="34">
        <f t="shared" si="120"/>
        <v>9866.9633355076603</v>
      </c>
      <c r="HA32" s="34">
        <f t="shared" si="120"/>
        <v>10350.444538947535</v>
      </c>
      <c r="HB32" s="34">
        <f t="shared" si="120"/>
        <v>10857.616321355963</v>
      </c>
      <c r="HC32" s="34">
        <f t="shared" si="120"/>
        <v>11389.639521102405</v>
      </c>
      <c r="HD32" s="34">
        <f t="shared" si="120"/>
        <v>11947.731857636421</v>
      </c>
      <c r="HE32" s="34">
        <f t="shared" si="120"/>
        <v>12533.170718660605</v>
      </c>
      <c r="HF32" s="34">
        <f t="shared" si="120"/>
        <v>13147.296083874975</v>
      </c>
      <c r="HG32" s="34">
        <f t="shared" si="120"/>
        <v>13791.513591984847</v>
      </c>
      <c r="HH32" s="34">
        <f t="shared" si="120"/>
        <v>14467.297757992104</v>
      </c>
      <c r="HI32" s="34">
        <f t="shared" si="120"/>
        <v>15176.195348133717</v>
      </c>
      <c r="HJ32" s="34">
        <f t="shared" si="120"/>
        <v>15919.828920192267</v>
      </c>
      <c r="HK32" s="34">
        <f t="shared" si="120"/>
        <v>16699.900537281686</v>
      </c>
    </row>
    <row r="33" spans="1:219" ht="16.5" customHeight="1">
      <c r="A33" s="27">
        <f t="shared" si="8"/>
        <v>22</v>
      </c>
      <c r="B33" s="29" t="str">
        <f>'MPG-20'!B33</f>
        <v>SCANA Corp.</v>
      </c>
      <c r="C33" s="29"/>
      <c r="D33" s="25">
        <f>'MPG-20'!D33</f>
        <v>44.95300000000001</v>
      </c>
      <c r="E33" s="25">
        <f>'MPG-20'!E33</f>
        <v>1.98</v>
      </c>
      <c r="F33" s="45">
        <f>'MPG-20'!H33</f>
        <v>3.5000000000000003E-2</v>
      </c>
      <c r="G33" s="45">
        <f>'MPG-20'!I33</f>
        <v>4.1700000000000001E-2</v>
      </c>
      <c r="H33" s="45">
        <f>'MPG-20'!J33</f>
        <v>0.04</v>
      </c>
      <c r="I33" s="45">
        <f>'MPG-20'!K33</f>
        <v>5.2189183916654225E-2</v>
      </c>
      <c r="J33" s="26">
        <f t="shared" si="9"/>
        <v>4.2222295979163556E-2</v>
      </c>
      <c r="K33" s="30">
        <f t="shared" si="10"/>
        <v>4.3351913315969631E-2</v>
      </c>
      <c r="L33" s="30">
        <f t="shared" si="11"/>
        <v>4.4481530652775707E-2</v>
      </c>
      <c r="M33" s="30">
        <f t="shared" si="12"/>
        <v>4.5611147989581782E-2</v>
      </c>
      <c r="N33" s="30">
        <f t="shared" si="13"/>
        <v>4.6740765326387858E-2</v>
      </c>
      <c r="O33" s="30">
        <f t="shared" si="14"/>
        <v>4.7870382663193933E-2</v>
      </c>
      <c r="P33" s="31">
        <v>4.9000000000000002E-2</v>
      </c>
      <c r="Q33" s="32">
        <f t="shared" si="38"/>
        <v>9.3279815478326672E-2</v>
      </c>
      <c r="S33" s="33">
        <f t="shared" si="39"/>
        <v>-44.95300000000001</v>
      </c>
      <c r="T33" s="34">
        <f t="shared" si="0"/>
        <v>2.0636001460387439</v>
      </c>
      <c r="U33" s="34">
        <f t="shared" si="101"/>
        <v>2.1507300821874371</v>
      </c>
      <c r="V33" s="34">
        <f t="shared" si="101"/>
        <v>2.2415388442888458</v>
      </c>
      <c r="W33" s="34">
        <f t="shared" si="101"/>
        <v>2.3361817608212019</v>
      </c>
      <c r="X33" s="34">
        <f t="shared" si="101"/>
        <v>2.4348207185877184</v>
      </c>
      <c r="Y33" s="34">
        <f t="shared" si="102"/>
        <v>2.5403748553198602</v>
      </c>
      <c r="Z33" s="34">
        <f t="shared" si="102"/>
        <v>2.6533746173163113</v>
      </c>
      <c r="AA33" s="34">
        <f t="shared" si="102"/>
        <v>2.7743980796585253</v>
      </c>
      <c r="AB33" s="34">
        <f t="shared" si="102"/>
        <v>2.9040755692218254</v>
      </c>
      <c r="AC33" s="34">
        <f t="shared" si="102"/>
        <v>3.0430947780033066</v>
      </c>
      <c r="AD33" s="34">
        <f t="shared" ref="AD33:AR33" si="121">AC33*(1+$P33)</f>
        <v>3.1922064221254685</v>
      </c>
      <c r="AE33" s="34">
        <f t="shared" si="121"/>
        <v>3.3486245368096164</v>
      </c>
      <c r="AF33" s="34">
        <f t="shared" si="121"/>
        <v>3.5127071391132874</v>
      </c>
      <c r="AG33" s="34">
        <f t="shared" si="121"/>
        <v>3.684829788929838</v>
      </c>
      <c r="AH33" s="34">
        <f t="shared" si="121"/>
        <v>3.8653864485873997</v>
      </c>
      <c r="AI33" s="34">
        <f t="shared" si="121"/>
        <v>4.0547903845681823</v>
      </c>
      <c r="AJ33" s="34">
        <f t="shared" si="121"/>
        <v>4.2534751134120228</v>
      </c>
      <c r="AK33" s="34">
        <f t="shared" si="121"/>
        <v>4.4618953939692112</v>
      </c>
      <c r="AL33" s="34">
        <f t="shared" si="121"/>
        <v>4.6805282682737026</v>
      </c>
      <c r="AM33" s="34">
        <f t="shared" si="121"/>
        <v>4.9098741534191142</v>
      </c>
      <c r="AN33" s="34">
        <f t="shared" si="121"/>
        <v>5.15045798693665</v>
      </c>
      <c r="AO33" s="34">
        <f t="shared" si="121"/>
        <v>5.4028304282965456</v>
      </c>
      <c r="AP33" s="34">
        <f t="shared" si="121"/>
        <v>5.6675691192830762</v>
      </c>
      <c r="AQ33" s="34">
        <f t="shared" si="121"/>
        <v>5.9452800061279465</v>
      </c>
      <c r="AR33" s="34">
        <f t="shared" si="121"/>
        <v>6.2365987264282152</v>
      </c>
      <c r="AS33" s="34">
        <f t="shared" ref="AS33:BH37" si="122">AR33*(1+$P33)</f>
        <v>6.5421920640231974</v>
      </c>
      <c r="AT33" s="34">
        <f t="shared" ref="AT33:BH33" si="123">AS33*(1+$P33)</f>
        <v>6.8627594751603338</v>
      </c>
      <c r="AU33" s="34">
        <f t="shared" si="123"/>
        <v>7.1990346894431898</v>
      </c>
      <c r="AV33" s="34">
        <f t="shared" si="123"/>
        <v>7.5517873892259058</v>
      </c>
      <c r="AW33" s="34">
        <f t="shared" si="123"/>
        <v>7.9218249712979745</v>
      </c>
      <c r="AX33" s="34">
        <f t="shared" si="123"/>
        <v>8.3099943948915751</v>
      </c>
      <c r="AY33" s="34">
        <f t="shared" si="123"/>
        <v>8.7171841202412619</v>
      </c>
      <c r="AZ33" s="34">
        <f t="shared" si="123"/>
        <v>9.1443261421330835</v>
      </c>
      <c r="BA33" s="34">
        <f t="shared" si="123"/>
        <v>9.5923981230976043</v>
      </c>
      <c r="BB33" s="34">
        <f t="shared" si="123"/>
        <v>10.062425631129386</v>
      </c>
      <c r="BC33" s="34">
        <f t="shared" si="123"/>
        <v>10.555484487054725</v>
      </c>
      <c r="BD33" s="34">
        <f t="shared" si="123"/>
        <v>11.072703226920407</v>
      </c>
      <c r="BE33" s="34">
        <f t="shared" si="123"/>
        <v>11.615265685039505</v>
      </c>
      <c r="BF33" s="34">
        <f t="shared" si="123"/>
        <v>12.18441370360644</v>
      </c>
      <c r="BG33" s="34">
        <f t="shared" si="123"/>
        <v>12.781449975083154</v>
      </c>
      <c r="BH33" s="34">
        <f t="shared" si="123"/>
        <v>13.407741023862227</v>
      </c>
      <c r="BI33" s="34">
        <f t="shared" ref="BI33:BX37" si="124">BH33*(1+$P33)</f>
        <v>14.064720334031476</v>
      </c>
      <c r="BJ33" s="34">
        <f t="shared" ref="BJ33:BX33" si="125">BI33*(1+$P33)</f>
        <v>14.753891630399018</v>
      </c>
      <c r="BK33" s="34">
        <f t="shared" si="125"/>
        <v>15.476832320288569</v>
      </c>
      <c r="BL33" s="34">
        <f t="shared" si="125"/>
        <v>16.235197103982706</v>
      </c>
      <c r="BM33" s="34">
        <f t="shared" si="125"/>
        <v>17.030721762077857</v>
      </c>
      <c r="BN33" s="34">
        <f t="shared" si="125"/>
        <v>17.865227128419669</v>
      </c>
      <c r="BO33" s="34">
        <f t="shared" si="125"/>
        <v>18.74062325771223</v>
      </c>
      <c r="BP33" s="34">
        <f t="shared" si="125"/>
        <v>19.658913797340126</v>
      </c>
      <c r="BQ33" s="34">
        <f t="shared" si="125"/>
        <v>20.622200573409792</v>
      </c>
      <c r="BR33" s="34">
        <f t="shared" si="125"/>
        <v>21.632688401506872</v>
      </c>
      <c r="BS33" s="34">
        <f t="shared" si="125"/>
        <v>22.692690133180708</v>
      </c>
      <c r="BT33" s="34">
        <f t="shared" si="125"/>
        <v>23.804631949706561</v>
      </c>
      <c r="BU33" s="34">
        <f t="shared" si="125"/>
        <v>24.971058915242182</v>
      </c>
      <c r="BV33" s="34">
        <f t="shared" si="125"/>
        <v>26.194640802089047</v>
      </c>
      <c r="BW33" s="34">
        <f t="shared" si="125"/>
        <v>27.478178201391408</v>
      </c>
      <c r="BX33" s="34">
        <f t="shared" si="125"/>
        <v>28.824608933259587</v>
      </c>
      <c r="BY33" s="34">
        <f t="shared" ref="BY33:CN37" si="126">BX33*(1+$P33)</f>
        <v>30.237014770989305</v>
      </c>
      <c r="BZ33" s="34">
        <f t="shared" ref="BZ33:DB33" si="127">BY33*(1+$P33)</f>
        <v>31.718628494767778</v>
      </c>
      <c r="CA33" s="34">
        <f t="shared" si="127"/>
        <v>33.272841291011396</v>
      </c>
      <c r="CB33" s="34">
        <f t="shared" si="127"/>
        <v>34.903210514270953</v>
      </c>
      <c r="CC33" s="34">
        <f t="shared" si="127"/>
        <v>36.613467829470224</v>
      </c>
      <c r="CD33" s="34">
        <f t="shared" si="127"/>
        <v>38.407527753114266</v>
      </c>
      <c r="CE33" s="34">
        <f t="shared" si="127"/>
        <v>40.289496613016865</v>
      </c>
      <c r="CF33" s="34">
        <f t="shared" si="127"/>
        <v>42.263681947054693</v>
      </c>
      <c r="CG33" s="34">
        <f t="shared" si="127"/>
        <v>44.334602362460373</v>
      </c>
      <c r="CH33" s="34">
        <f t="shared" si="127"/>
        <v>46.506997878220929</v>
      </c>
      <c r="CI33" s="34">
        <f t="shared" si="127"/>
        <v>48.785840774253749</v>
      </c>
      <c r="CJ33" s="34">
        <f t="shared" si="127"/>
        <v>51.176346972192178</v>
      </c>
      <c r="CK33" s="34">
        <f t="shared" si="127"/>
        <v>53.683987973829588</v>
      </c>
      <c r="CL33" s="34">
        <f t="shared" si="127"/>
        <v>56.314503384547237</v>
      </c>
      <c r="CM33" s="34">
        <f t="shared" si="127"/>
        <v>59.073914050390044</v>
      </c>
      <c r="CN33" s="34">
        <f t="shared" si="127"/>
        <v>61.968535838859154</v>
      </c>
      <c r="CO33" s="34">
        <f t="shared" si="127"/>
        <v>65.004994094963251</v>
      </c>
      <c r="CP33" s="34">
        <f t="shared" si="127"/>
        <v>68.190238805616445</v>
      </c>
      <c r="CQ33" s="34">
        <f t="shared" si="127"/>
        <v>71.53156050709164</v>
      </c>
      <c r="CR33" s="34">
        <f t="shared" si="127"/>
        <v>75.036606971939122</v>
      </c>
      <c r="CS33" s="34">
        <f t="shared" si="127"/>
        <v>78.713400713564127</v>
      </c>
      <c r="CT33" s="34">
        <f t="shared" si="127"/>
        <v>82.570357348528759</v>
      </c>
      <c r="CU33" s="34">
        <f t="shared" si="127"/>
        <v>86.616304858606668</v>
      </c>
      <c r="CV33" s="34">
        <f t="shared" si="127"/>
        <v>90.860503796678387</v>
      </c>
      <c r="CW33" s="34">
        <f t="shared" si="127"/>
        <v>95.312668482715623</v>
      </c>
      <c r="CX33" s="34">
        <f t="shared" si="127"/>
        <v>99.982989238368688</v>
      </c>
      <c r="CY33" s="34">
        <f t="shared" si="127"/>
        <v>104.88215571104875</v>
      </c>
      <c r="CZ33" s="34">
        <f t="shared" si="127"/>
        <v>110.02138134089013</v>
      </c>
      <c r="DA33" s="34">
        <f t="shared" si="127"/>
        <v>115.41242902659374</v>
      </c>
      <c r="DB33" s="34">
        <f t="shared" si="127"/>
        <v>121.06763804889682</v>
      </c>
      <c r="DC33" s="34">
        <f t="shared" ref="DC33:DR37" si="128">DB33*(1+$P33)</f>
        <v>126.99995231329277</v>
      </c>
      <c r="DD33" s="34">
        <f t="shared" si="128"/>
        <v>133.22294997664412</v>
      </c>
      <c r="DE33" s="34">
        <f t="shared" ref="DE33:DS33" si="129">DD33*(1+$P33)</f>
        <v>139.75087452549968</v>
      </c>
      <c r="DF33" s="34">
        <f t="shared" si="129"/>
        <v>146.59866737724917</v>
      </c>
      <c r="DG33" s="34">
        <f t="shared" si="129"/>
        <v>153.78200207873437</v>
      </c>
      <c r="DH33" s="34">
        <f t="shared" si="129"/>
        <v>161.31732018059233</v>
      </c>
      <c r="DI33" s="34">
        <f t="shared" si="129"/>
        <v>169.22186886944135</v>
      </c>
      <c r="DJ33" s="34">
        <f t="shared" si="129"/>
        <v>177.51374044404398</v>
      </c>
      <c r="DK33" s="34">
        <f t="shared" si="129"/>
        <v>186.21191372580211</v>
      </c>
      <c r="DL33" s="34">
        <f t="shared" si="129"/>
        <v>195.33629749836641</v>
      </c>
      <c r="DM33" s="34">
        <f t="shared" si="129"/>
        <v>204.90777607578636</v>
      </c>
      <c r="DN33" s="34">
        <f t="shared" si="129"/>
        <v>214.94825710349988</v>
      </c>
      <c r="DO33" s="34">
        <f t="shared" si="129"/>
        <v>225.48072170157135</v>
      </c>
      <c r="DP33" s="34">
        <f t="shared" si="129"/>
        <v>236.52927706494833</v>
      </c>
      <c r="DQ33" s="34">
        <f t="shared" si="129"/>
        <v>248.11921164113079</v>
      </c>
      <c r="DR33" s="34">
        <f t="shared" si="129"/>
        <v>260.27705301154617</v>
      </c>
      <c r="DS33" s="34">
        <f t="shared" si="129"/>
        <v>273.03062860911194</v>
      </c>
      <c r="DT33" s="34">
        <f t="shared" ref="DT33:EI37" si="130">DS33*(1+$P33)</f>
        <v>286.40912941095843</v>
      </c>
      <c r="DU33" s="34">
        <f t="shared" ref="DU33:EI33" si="131">DT33*(1+$P33)</f>
        <v>300.44317675209538</v>
      </c>
      <c r="DV33" s="34">
        <f t="shared" si="131"/>
        <v>315.16489241294806</v>
      </c>
      <c r="DW33" s="34">
        <f t="shared" si="131"/>
        <v>330.60797214118247</v>
      </c>
      <c r="DX33" s="34">
        <f t="shared" si="131"/>
        <v>346.80776277610039</v>
      </c>
      <c r="DY33" s="34">
        <f t="shared" si="131"/>
        <v>363.80134315212928</v>
      </c>
      <c r="DZ33" s="34">
        <f t="shared" si="131"/>
        <v>381.62760896658358</v>
      </c>
      <c r="EA33" s="34">
        <f t="shared" si="131"/>
        <v>400.32736180594617</v>
      </c>
      <c r="EB33" s="34">
        <f t="shared" si="131"/>
        <v>419.9434025344375</v>
      </c>
      <c r="EC33" s="34">
        <f t="shared" si="131"/>
        <v>440.52062925862492</v>
      </c>
      <c r="ED33" s="34">
        <f t="shared" si="131"/>
        <v>462.10614009229749</v>
      </c>
      <c r="EE33" s="34">
        <f t="shared" si="131"/>
        <v>484.74934095682005</v>
      </c>
      <c r="EF33" s="34">
        <f t="shared" si="131"/>
        <v>508.50205866370419</v>
      </c>
      <c r="EG33" s="34">
        <f t="shared" si="131"/>
        <v>533.41865953822571</v>
      </c>
      <c r="EH33" s="34">
        <f t="shared" si="131"/>
        <v>559.55617385559879</v>
      </c>
      <c r="EI33" s="34">
        <f t="shared" si="131"/>
        <v>586.97442637452309</v>
      </c>
      <c r="EJ33" s="34">
        <f t="shared" ref="EJ33:EY37" si="132">EI33*(1+$P33)</f>
        <v>615.73617326687463</v>
      </c>
      <c r="EK33" s="34">
        <f t="shared" ref="EK33:EY33" si="133">EJ33*(1+$P33)</f>
        <v>645.9072457569514</v>
      </c>
      <c r="EL33" s="34">
        <f t="shared" si="133"/>
        <v>677.55670079904201</v>
      </c>
      <c r="EM33" s="34">
        <f t="shared" si="133"/>
        <v>710.75697913819499</v>
      </c>
      <c r="EN33" s="34">
        <f t="shared" si="133"/>
        <v>745.58407111596648</v>
      </c>
      <c r="EO33" s="34">
        <f t="shared" si="133"/>
        <v>782.11769060064876</v>
      </c>
      <c r="EP33" s="34">
        <f t="shared" si="133"/>
        <v>820.44145744008051</v>
      </c>
      <c r="EQ33" s="34">
        <f t="shared" si="133"/>
        <v>860.64308885464436</v>
      </c>
      <c r="ER33" s="34">
        <f t="shared" si="133"/>
        <v>902.81460020852182</v>
      </c>
      <c r="ES33" s="34">
        <f t="shared" si="133"/>
        <v>947.05251561873933</v>
      </c>
      <c r="ET33" s="34">
        <f t="shared" si="133"/>
        <v>993.45808888405747</v>
      </c>
      <c r="EU33" s="34">
        <f t="shared" si="133"/>
        <v>1042.1375352393761</v>
      </c>
      <c r="EV33" s="34">
        <f t="shared" si="133"/>
        <v>1093.2022744661056</v>
      </c>
      <c r="EW33" s="34">
        <f t="shared" si="133"/>
        <v>1146.7691859149447</v>
      </c>
      <c r="EX33" s="34">
        <f t="shared" si="133"/>
        <v>1202.960876024777</v>
      </c>
      <c r="EY33" s="34">
        <f t="shared" si="133"/>
        <v>1261.9059589499909</v>
      </c>
      <c r="EZ33" s="34">
        <f t="shared" ref="EZ33:EZ37" si="134">EY33*(1+$P33)</f>
        <v>1323.7393509385404</v>
      </c>
      <c r="FA33" s="34">
        <f t="shared" ref="FA33:FW33" si="135">EZ33*(1+$P33)</f>
        <v>1388.6025791345287</v>
      </c>
      <c r="FB33" s="34">
        <f t="shared" si="135"/>
        <v>1456.6441055121204</v>
      </c>
      <c r="FC33" s="34">
        <f t="shared" si="135"/>
        <v>1528.0196666822142</v>
      </c>
      <c r="FD33" s="34">
        <f t="shared" si="135"/>
        <v>1602.8926303496426</v>
      </c>
      <c r="FE33" s="34">
        <f t="shared" si="135"/>
        <v>1681.434369236775</v>
      </c>
      <c r="FF33" s="34">
        <f t="shared" si="135"/>
        <v>1763.8246533293768</v>
      </c>
      <c r="FG33" s="34">
        <f t="shared" si="135"/>
        <v>1850.2520613425161</v>
      </c>
      <c r="FH33" s="34">
        <f t="shared" si="135"/>
        <v>1940.9144123482993</v>
      </c>
      <c r="FI33" s="34">
        <f t="shared" si="135"/>
        <v>2036.0192185533658</v>
      </c>
      <c r="FJ33" s="34">
        <f t="shared" si="135"/>
        <v>2135.7841602624808</v>
      </c>
      <c r="FK33" s="34">
        <f t="shared" si="135"/>
        <v>2240.4375841153424</v>
      </c>
      <c r="FL33" s="34">
        <f t="shared" si="135"/>
        <v>2350.2190257369939</v>
      </c>
      <c r="FM33" s="34">
        <f t="shared" si="135"/>
        <v>2465.3797579981065</v>
      </c>
      <c r="FN33" s="34">
        <f t="shared" si="135"/>
        <v>2586.1833661400137</v>
      </c>
      <c r="FO33" s="34">
        <f t="shared" si="135"/>
        <v>2712.9063510808742</v>
      </c>
      <c r="FP33" s="34">
        <f t="shared" si="135"/>
        <v>2845.8387622838368</v>
      </c>
      <c r="FQ33" s="34">
        <f t="shared" si="135"/>
        <v>2985.2848616357446</v>
      </c>
      <c r="FR33" s="34">
        <f t="shared" si="135"/>
        <v>3131.5638198558959</v>
      </c>
      <c r="FS33" s="34">
        <f t="shared" si="135"/>
        <v>3285.0104470288347</v>
      </c>
      <c r="FT33" s="34">
        <f t="shared" si="135"/>
        <v>3445.9759589332475</v>
      </c>
      <c r="FU33" s="34">
        <f t="shared" si="135"/>
        <v>3614.8287809209764</v>
      </c>
      <c r="FV33" s="34">
        <f t="shared" si="135"/>
        <v>3791.955391186104</v>
      </c>
      <c r="FW33" s="34">
        <f t="shared" si="135"/>
        <v>3977.761205354223</v>
      </c>
      <c r="FX33" s="34">
        <f t="shared" ref="FX33:GM37" si="136">FW33*(1+$P33)</f>
        <v>4172.6715044165794</v>
      </c>
      <c r="FY33" s="34">
        <f t="shared" ref="FY33:GM33" si="137">FX33*(1+$P33)</f>
        <v>4377.1324081329913</v>
      </c>
      <c r="FZ33" s="34">
        <f t="shared" si="137"/>
        <v>4591.6118961315078</v>
      </c>
      <c r="GA33" s="34">
        <f t="shared" si="137"/>
        <v>4816.600879041951</v>
      </c>
      <c r="GB33" s="34">
        <f t="shared" si="137"/>
        <v>5052.614322115006</v>
      </c>
      <c r="GC33" s="34">
        <f t="shared" si="137"/>
        <v>5300.1924238986412</v>
      </c>
      <c r="GD33" s="34">
        <f t="shared" si="137"/>
        <v>5559.9018526696746</v>
      </c>
      <c r="GE33" s="34">
        <f t="shared" si="137"/>
        <v>5832.3370434504886</v>
      </c>
      <c r="GF33" s="34">
        <f t="shared" si="137"/>
        <v>6118.1215585795626</v>
      </c>
      <c r="GG33" s="34">
        <f t="shared" si="137"/>
        <v>6417.9095149499608</v>
      </c>
      <c r="GH33" s="34">
        <f t="shared" si="137"/>
        <v>6732.3870811825082</v>
      </c>
      <c r="GI33" s="34">
        <f t="shared" si="137"/>
        <v>7062.2740481604505</v>
      </c>
      <c r="GJ33" s="34">
        <f t="shared" si="137"/>
        <v>7408.3254765203119</v>
      </c>
      <c r="GK33" s="34">
        <f t="shared" si="137"/>
        <v>7771.3334248698065</v>
      </c>
      <c r="GL33" s="34">
        <f t="shared" si="137"/>
        <v>8152.1287626884268</v>
      </c>
      <c r="GM33" s="34">
        <f t="shared" si="137"/>
        <v>8551.5830720601589</v>
      </c>
      <c r="GN33" s="34">
        <f t="shared" ref="GN33:HC37" si="138">GM33*(1+$P33)</f>
        <v>8970.6106425911057</v>
      </c>
      <c r="GO33" s="34">
        <f t="shared" ref="GO33:HC33" si="139">GN33*(1+$P33)</f>
        <v>9410.1705640780692</v>
      </c>
      <c r="GP33" s="34">
        <f t="shared" si="139"/>
        <v>9871.268921717894</v>
      </c>
      <c r="GQ33" s="34">
        <f t="shared" si="139"/>
        <v>10354.96109888207</v>
      </c>
      <c r="GR33" s="34">
        <f t="shared" si="139"/>
        <v>10862.354192727291</v>
      </c>
      <c r="GS33" s="34">
        <f t="shared" si="139"/>
        <v>11394.609548170927</v>
      </c>
      <c r="GT33" s="34">
        <f t="shared" si="139"/>
        <v>11952.945416031302</v>
      </c>
      <c r="GU33" s="34">
        <f t="shared" si="139"/>
        <v>12538.639741416835</v>
      </c>
      <c r="GV33" s="34">
        <f t="shared" si="139"/>
        <v>13153.033088746259</v>
      </c>
      <c r="GW33" s="34">
        <f t="shared" si="139"/>
        <v>13797.531710094825</v>
      </c>
      <c r="GX33" s="34">
        <f t="shared" si="139"/>
        <v>14473.61076388947</v>
      </c>
      <c r="GY33" s="34">
        <f t="shared" si="139"/>
        <v>15182.817691320053</v>
      </c>
      <c r="GZ33" s="34">
        <f t="shared" si="139"/>
        <v>15926.775758194735</v>
      </c>
      <c r="HA33" s="34">
        <f t="shared" si="139"/>
        <v>16707.187770346278</v>
      </c>
      <c r="HB33" s="34">
        <f t="shared" si="139"/>
        <v>17525.839971093243</v>
      </c>
      <c r="HC33" s="34">
        <f t="shared" si="139"/>
        <v>18384.606129676809</v>
      </c>
      <c r="HD33" s="34">
        <f t="shared" ref="HD33:HD37" si="140">HC33*(1+$P33)</f>
        <v>19285.451830030972</v>
      </c>
      <c r="HE33" s="34">
        <f t="shared" ref="HE33:HK37" si="141">HD33*(1+$P33)</f>
        <v>20230.438969702489</v>
      </c>
      <c r="HF33" s="34">
        <f t="shared" si="141"/>
        <v>21221.730479217909</v>
      </c>
      <c r="HG33" s="34">
        <f t="shared" si="141"/>
        <v>22261.595272699586</v>
      </c>
      <c r="HH33" s="34">
        <f t="shared" si="141"/>
        <v>23352.413441061864</v>
      </c>
      <c r="HI33" s="34">
        <f t="shared" si="141"/>
        <v>24496.681699673893</v>
      </c>
      <c r="HJ33" s="34">
        <f t="shared" si="141"/>
        <v>25697.019102957911</v>
      </c>
      <c r="HK33" s="34">
        <f t="shared" si="141"/>
        <v>26956.173039002846</v>
      </c>
    </row>
    <row r="34" spans="1:219" ht="16.5" customHeight="1">
      <c r="A34" s="27">
        <f t="shared" si="8"/>
        <v>23</v>
      </c>
      <c r="B34" s="29" t="str">
        <f>'MPG-20'!B34</f>
        <v>Sempra Energy</v>
      </c>
      <c r="C34" s="29"/>
      <c r="D34" s="25">
        <f>'MPG-20'!D34</f>
        <v>57.271333333333352</v>
      </c>
      <c r="E34" s="25">
        <f>'MPG-20'!E34</f>
        <v>2.08</v>
      </c>
      <c r="F34" s="45">
        <f>'MPG-20'!H34</f>
        <v>4.4999999999999998E-2</v>
      </c>
      <c r="G34" s="45">
        <f>'MPG-20'!I34</f>
        <v>7.5700000000000003E-2</v>
      </c>
      <c r="H34" s="45">
        <f>'MPG-20'!J34</f>
        <v>7.0000000000000007E-2</v>
      </c>
      <c r="I34" s="45">
        <f>'MPG-20'!K34</f>
        <v>6.5066154640026908E-2</v>
      </c>
      <c r="J34" s="26">
        <f t="shared" si="9"/>
        <v>6.3941538660006736E-2</v>
      </c>
      <c r="K34" s="30">
        <f t="shared" si="10"/>
        <v>6.145128221667228E-2</v>
      </c>
      <c r="L34" s="30">
        <f t="shared" si="11"/>
        <v>5.8961025773337825E-2</v>
      </c>
      <c r="M34" s="30">
        <f t="shared" si="12"/>
        <v>5.6470769330003369E-2</v>
      </c>
      <c r="N34" s="30">
        <f t="shared" si="13"/>
        <v>5.3980512886668913E-2</v>
      </c>
      <c r="O34" s="30">
        <f t="shared" si="14"/>
        <v>5.1490256443334458E-2</v>
      </c>
      <c r="P34" s="31">
        <v>4.9000000000000002E-2</v>
      </c>
      <c r="Q34" s="32">
        <f t="shared" si="38"/>
        <v>9.0816557945144261E-2</v>
      </c>
      <c r="S34" s="33">
        <f t="shared" si="39"/>
        <v>-57.271333333333352</v>
      </c>
      <c r="T34" s="34">
        <f t="shared" si="0"/>
        <v>2.2129984004128138</v>
      </c>
      <c r="U34" s="34">
        <f t="shared" si="101"/>
        <v>2.3545009231873424</v>
      </c>
      <c r="V34" s="34">
        <f t="shared" si="101"/>
        <v>2.5050513349923471</v>
      </c>
      <c r="W34" s="34">
        <f t="shared" si="101"/>
        <v>2.6652281717740616</v>
      </c>
      <c r="X34" s="34">
        <f t="shared" si="101"/>
        <v>2.8356469619572917</v>
      </c>
      <c r="Y34" s="34">
        <f t="shared" si="102"/>
        <v>3.0099011036833785</v>
      </c>
      <c r="Z34" s="34">
        <f t="shared" si="102"/>
        <v>3.187367960232852</v>
      </c>
      <c r="AA34" s="34">
        <f t="shared" si="102"/>
        <v>3.3673610810850043</v>
      </c>
      <c r="AB34" s="34">
        <f t="shared" si="102"/>
        <v>3.5491329593165806</v>
      </c>
      <c r="AC34" s="34">
        <f t="shared" si="102"/>
        <v>3.7318787255432815</v>
      </c>
      <c r="AD34" s="34">
        <f t="shared" ref="AD34:AR37" si="142">AC34*(1+$P34)</f>
        <v>3.9147407830949019</v>
      </c>
      <c r="AE34" s="34">
        <f t="shared" si="142"/>
        <v>4.1065630814665521</v>
      </c>
      <c r="AF34" s="34">
        <f t="shared" si="142"/>
        <v>4.3077846724584132</v>
      </c>
      <c r="AG34" s="34">
        <f t="shared" si="142"/>
        <v>4.518866121408875</v>
      </c>
      <c r="AH34" s="34">
        <f t="shared" si="142"/>
        <v>4.7402905613579094</v>
      </c>
      <c r="AI34" s="34">
        <f t="shared" si="142"/>
        <v>4.9725647988644468</v>
      </c>
      <c r="AJ34" s="34">
        <f t="shared" si="142"/>
        <v>5.2162204740088045</v>
      </c>
      <c r="AK34" s="34">
        <f t="shared" si="142"/>
        <v>5.471815277235236</v>
      </c>
      <c r="AL34" s="34">
        <f t="shared" si="142"/>
        <v>5.7399342258197619</v>
      </c>
      <c r="AM34" s="34">
        <f t="shared" si="142"/>
        <v>6.0211910028849296</v>
      </c>
      <c r="AN34" s="34">
        <f t="shared" si="142"/>
        <v>6.3162293620262906</v>
      </c>
      <c r="AO34" s="34">
        <f t="shared" si="142"/>
        <v>6.6257246007655786</v>
      </c>
      <c r="AP34" s="34">
        <f t="shared" si="142"/>
        <v>6.9503851062030915</v>
      </c>
      <c r="AQ34" s="34">
        <f t="shared" si="142"/>
        <v>7.2909539764070423</v>
      </c>
      <c r="AR34" s="34">
        <f t="shared" si="142"/>
        <v>7.6482107212509867</v>
      </c>
      <c r="AS34" s="34">
        <f t="shared" si="122"/>
        <v>8.0229730465922842</v>
      </c>
      <c r="AT34" s="34">
        <f t="shared" si="122"/>
        <v>8.4160987258753064</v>
      </c>
      <c r="AU34" s="34">
        <f t="shared" si="122"/>
        <v>8.8284875634431952</v>
      </c>
      <c r="AV34" s="34">
        <f t="shared" si="122"/>
        <v>9.2610834540519118</v>
      </c>
      <c r="AW34" s="34">
        <f t="shared" si="122"/>
        <v>9.7148765433004556</v>
      </c>
      <c r="AX34" s="34">
        <f t="shared" si="122"/>
        <v>10.190905493922177</v>
      </c>
      <c r="AY34" s="34">
        <f t="shared" si="122"/>
        <v>10.690259863124362</v>
      </c>
      <c r="AZ34" s="34">
        <f t="shared" si="122"/>
        <v>11.214082596417455</v>
      </c>
      <c r="BA34" s="34">
        <f t="shared" si="122"/>
        <v>11.763572643641909</v>
      </c>
      <c r="BB34" s="34">
        <f t="shared" si="122"/>
        <v>12.339987703180363</v>
      </c>
      <c r="BC34" s="34">
        <f t="shared" si="122"/>
        <v>12.9446471006362</v>
      </c>
      <c r="BD34" s="34">
        <f t="shared" si="122"/>
        <v>13.578934808567373</v>
      </c>
      <c r="BE34" s="34">
        <f t="shared" si="122"/>
        <v>14.244302614187173</v>
      </c>
      <c r="BF34" s="34">
        <f t="shared" si="122"/>
        <v>14.942273442282344</v>
      </c>
      <c r="BG34" s="34">
        <f t="shared" si="122"/>
        <v>15.674444840954179</v>
      </c>
      <c r="BH34" s="34">
        <f t="shared" si="122"/>
        <v>16.442492638160932</v>
      </c>
      <c r="BI34" s="34">
        <f t="shared" si="124"/>
        <v>17.248174777430815</v>
      </c>
      <c r="BJ34" s="34">
        <f t="shared" si="124"/>
        <v>18.093335341524924</v>
      </c>
      <c r="BK34" s="34">
        <f t="shared" si="124"/>
        <v>18.979908773259645</v>
      </c>
      <c r="BL34" s="34">
        <f t="shared" si="124"/>
        <v>19.909924303149367</v>
      </c>
      <c r="BM34" s="34">
        <f t="shared" si="124"/>
        <v>20.885510594003684</v>
      </c>
      <c r="BN34" s="34">
        <f t="shared" si="124"/>
        <v>21.908900613109864</v>
      </c>
      <c r="BO34" s="34">
        <f t="shared" si="124"/>
        <v>22.982436743152245</v>
      </c>
      <c r="BP34" s="34">
        <f t="shared" si="124"/>
        <v>24.108576143566705</v>
      </c>
      <c r="BQ34" s="34">
        <f t="shared" si="124"/>
        <v>25.289896374601472</v>
      </c>
      <c r="BR34" s="34">
        <f t="shared" si="124"/>
        <v>26.529101296956942</v>
      </c>
      <c r="BS34" s="34">
        <f t="shared" si="124"/>
        <v>27.829027260507829</v>
      </c>
      <c r="BT34" s="34">
        <f t="shared" si="124"/>
        <v>29.192649596272709</v>
      </c>
      <c r="BU34" s="34">
        <f t="shared" si="124"/>
        <v>30.623089426490068</v>
      </c>
      <c r="BV34" s="34">
        <f t="shared" si="124"/>
        <v>32.123620808388083</v>
      </c>
      <c r="BW34" s="34">
        <f t="shared" si="124"/>
        <v>33.697678227999099</v>
      </c>
      <c r="BX34" s="34">
        <f t="shared" si="124"/>
        <v>35.348864461171054</v>
      </c>
      <c r="BY34" s="34">
        <f t="shared" si="126"/>
        <v>37.080958819768433</v>
      </c>
      <c r="BZ34" s="34">
        <f t="shared" ref="BZ34:CN34" si="143">BY34*(1+$P34)</f>
        <v>38.897925801937085</v>
      </c>
      <c r="CA34" s="34">
        <f t="shared" si="143"/>
        <v>40.803924166232001</v>
      </c>
      <c r="CB34" s="34">
        <f t="shared" si="143"/>
        <v>42.803316450377366</v>
      </c>
      <c r="CC34" s="34">
        <f t="shared" si="143"/>
        <v>44.900678956445851</v>
      </c>
      <c r="CD34" s="34">
        <f t="shared" si="143"/>
        <v>47.100812225311692</v>
      </c>
      <c r="CE34" s="34">
        <f t="shared" si="143"/>
        <v>49.408752024351962</v>
      </c>
      <c r="CF34" s="34">
        <f t="shared" si="143"/>
        <v>51.829780873545204</v>
      </c>
      <c r="CG34" s="34">
        <f t="shared" si="143"/>
        <v>54.369440136348913</v>
      </c>
      <c r="CH34" s="34">
        <f t="shared" si="143"/>
        <v>57.033542703030008</v>
      </c>
      <c r="CI34" s="34">
        <f t="shared" si="143"/>
        <v>59.828186295478474</v>
      </c>
      <c r="CJ34" s="34">
        <f t="shared" si="143"/>
        <v>62.759767423956916</v>
      </c>
      <c r="CK34" s="34">
        <f t="shared" si="143"/>
        <v>65.834996027730796</v>
      </c>
      <c r="CL34" s="34">
        <f t="shared" si="143"/>
        <v>69.060910833089594</v>
      </c>
      <c r="CM34" s="34">
        <f t="shared" si="143"/>
        <v>72.444895463910981</v>
      </c>
      <c r="CN34" s="34">
        <f t="shared" si="143"/>
        <v>75.994695341642611</v>
      </c>
      <c r="CO34" s="34">
        <f t="shared" ref="CO34:DB37" si="144">CN34*(1+$P34)</f>
        <v>79.718435413383091</v>
      </c>
      <c r="CP34" s="34">
        <f t="shared" si="144"/>
        <v>83.624638748638858</v>
      </c>
      <c r="CQ34" s="34">
        <f t="shared" si="144"/>
        <v>87.722246047322159</v>
      </c>
      <c r="CR34" s="34">
        <f t="shared" si="144"/>
        <v>92.020636103640939</v>
      </c>
      <c r="CS34" s="34">
        <f t="shared" si="144"/>
        <v>96.529647272719345</v>
      </c>
      <c r="CT34" s="34">
        <f t="shared" si="144"/>
        <v>101.25959998908259</v>
      </c>
      <c r="CU34" s="34">
        <f t="shared" si="144"/>
        <v>106.22132038854762</v>
      </c>
      <c r="CV34" s="34">
        <f t="shared" si="144"/>
        <v>111.42616508758645</v>
      </c>
      <c r="CW34" s="34">
        <f t="shared" si="144"/>
        <v>116.88604717687818</v>
      </c>
      <c r="CX34" s="34">
        <f t="shared" si="144"/>
        <v>122.61346348854521</v>
      </c>
      <c r="CY34" s="34">
        <f t="shared" si="144"/>
        <v>128.6215231994839</v>
      </c>
      <c r="CZ34" s="34">
        <f t="shared" si="144"/>
        <v>134.92397783625862</v>
      </c>
      <c r="DA34" s="34">
        <f t="shared" si="144"/>
        <v>141.53525275023529</v>
      </c>
      <c r="DB34" s="34">
        <f t="shared" si="144"/>
        <v>148.47048013499682</v>
      </c>
      <c r="DC34" s="34">
        <f t="shared" si="128"/>
        <v>155.74553366161166</v>
      </c>
      <c r="DD34" s="34">
        <f t="shared" si="128"/>
        <v>163.37706481103061</v>
      </c>
      <c r="DE34" s="34">
        <f t="shared" si="128"/>
        <v>171.38254098677109</v>
      </c>
      <c r="DF34" s="34">
        <f t="shared" si="128"/>
        <v>179.78028549512285</v>
      </c>
      <c r="DG34" s="34">
        <f t="shared" si="128"/>
        <v>188.58951948438386</v>
      </c>
      <c r="DH34" s="34">
        <f t="shared" si="128"/>
        <v>197.83040593911866</v>
      </c>
      <c r="DI34" s="34">
        <f t="shared" si="128"/>
        <v>207.52409583013545</v>
      </c>
      <c r="DJ34" s="34">
        <f t="shared" si="128"/>
        <v>217.69277652581206</v>
      </c>
      <c r="DK34" s="34">
        <f t="shared" si="128"/>
        <v>228.35972257557685</v>
      </c>
      <c r="DL34" s="34">
        <f t="shared" si="128"/>
        <v>239.5493489817801</v>
      </c>
      <c r="DM34" s="34">
        <f t="shared" si="128"/>
        <v>251.28726708188731</v>
      </c>
      <c r="DN34" s="34">
        <f t="shared" si="128"/>
        <v>263.60034316889977</v>
      </c>
      <c r="DO34" s="34">
        <f t="shared" si="128"/>
        <v>276.51675998417585</v>
      </c>
      <c r="DP34" s="34">
        <f t="shared" si="128"/>
        <v>290.06608122340043</v>
      </c>
      <c r="DQ34" s="34">
        <f t="shared" si="128"/>
        <v>304.27931920334703</v>
      </c>
      <c r="DR34" s="34">
        <f t="shared" si="128"/>
        <v>319.189005844311</v>
      </c>
      <c r="DS34" s="34">
        <f t="shared" ref="DS34:DS37" si="145">DR34*(1+$P34)</f>
        <v>334.82926713068224</v>
      </c>
      <c r="DT34" s="34">
        <f t="shared" si="130"/>
        <v>351.23590122008562</v>
      </c>
      <c r="DU34" s="34">
        <f t="shared" si="130"/>
        <v>368.44646037986979</v>
      </c>
      <c r="DV34" s="34">
        <f t="shared" si="130"/>
        <v>386.50033693848337</v>
      </c>
      <c r="DW34" s="34">
        <f t="shared" si="130"/>
        <v>405.43885344846905</v>
      </c>
      <c r="DX34" s="34">
        <f t="shared" si="130"/>
        <v>425.30535726744398</v>
      </c>
      <c r="DY34" s="34">
        <f t="shared" si="130"/>
        <v>446.14531977354869</v>
      </c>
      <c r="DZ34" s="34">
        <f t="shared" si="130"/>
        <v>468.00644044245257</v>
      </c>
      <c r="EA34" s="34">
        <f t="shared" si="130"/>
        <v>490.93875602413272</v>
      </c>
      <c r="EB34" s="34">
        <f t="shared" si="130"/>
        <v>514.99475506931515</v>
      </c>
      <c r="EC34" s="34">
        <f t="shared" si="130"/>
        <v>540.22949806771157</v>
      </c>
      <c r="ED34" s="34">
        <f t="shared" si="130"/>
        <v>566.70074347302943</v>
      </c>
      <c r="EE34" s="34">
        <f t="shared" si="130"/>
        <v>594.46907990320778</v>
      </c>
      <c r="EF34" s="34">
        <f t="shared" si="130"/>
        <v>623.59806481846488</v>
      </c>
      <c r="EG34" s="34">
        <f t="shared" si="130"/>
        <v>654.15436999456961</v>
      </c>
      <c r="EH34" s="34">
        <f t="shared" si="130"/>
        <v>686.20793412430351</v>
      </c>
      <c r="EI34" s="34">
        <f t="shared" si="130"/>
        <v>719.83212289639437</v>
      </c>
      <c r="EJ34" s="34">
        <f t="shared" si="132"/>
        <v>755.10389691831767</v>
      </c>
      <c r="EK34" s="34">
        <f t="shared" si="132"/>
        <v>792.10398786731514</v>
      </c>
      <c r="EL34" s="34">
        <f t="shared" si="132"/>
        <v>830.91708327281356</v>
      </c>
      <c r="EM34" s="34">
        <f t="shared" si="132"/>
        <v>871.63202035318136</v>
      </c>
      <c r="EN34" s="34">
        <f t="shared" si="132"/>
        <v>914.34198935048721</v>
      </c>
      <c r="EO34" s="34">
        <f t="shared" si="132"/>
        <v>959.14474682866103</v>
      </c>
      <c r="EP34" s="34">
        <f t="shared" si="132"/>
        <v>1006.1428394232654</v>
      </c>
      <c r="EQ34" s="34">
        <f t="shared" si="132"/>
        <v>1055.4438385550054</v>
      </c>
      <c r="ER34" s="34">
        <f t="shared" si="132"/>
        <v>1107.1605866442005</v>
      </c>
      <c r="ES34" s="34">
        <f t="shared" si="132"/>
        <v>1161.4114553897662</v>
      </c>
      <c r="ET34" s="34">
        <f t="shared" si="132"/>
        <v>1218.3206167038645</v>
      </c>
      <c r="EU34" s="34">
        <f t="shared" si="132"/>
        <v>1278.0183269223537</v>
      </c>
      <c r="EV34" s="34">
        <f t="shared" si="132"/>
        <v>1340.6412249415489</v>
      </c>
      <c r="EW34" s="34">
        <f t="shared" si="132"/>
        <v>1406.3326449636847</v>
      </c>
      <c r="EX34" s="34">
        <f t="shared" si="132"/>
        <v>1475.2429445669052</v>
      </c>
      <c r="EY34" s="34">
        <f t="shared" si="132"/>
        <v>1547.5298488506835</v>
      </c>
      <c r="EZ34" s="34">
        <f t="shared" si="134"/>
        <v>1623.3588114443669</v>
      </c>
      <c r="FA34" s="34">
        <f t="shared" ref="FA34:FP34" si="146">EZ34*(1+$P34)</f>
        <v>1702.9033932051407</v>
      </c>
      <c r="FB34" s="34">
        <f t="shared" si="146"/>
        <v>1786.3456594721924</v>
      </c>
      <c r="FC34" s="34">
        <f t="shared" si="146"/>
        <v>1873.8765967863299</v>
      </c>
      <c r="FD34" s="34">
        <f t="shared" si="146"/>
        <v>1965.69655002886</v>
      </c>
      <c r="FE34" s="34">
        <f t="shared" si="146"/>
        <v>2062.0156809802738</v>
      </c>
      <c r="FF34" s="34">
        <f t="shared" si="146"/>
        <v>2163.0544493483071</v>
      </c>
      <c r="FG34" s="34">
        <f t="shared" si="146"/>
        <v>2269.0441173663739</v>
      </c>
      <c r="FH34" s="34">
        <f t="shared" si="146"/>
        <v>2380.2272791173259</v>
      </c>
      <c r="FI34" s="34">
        <f t="shared" si="146"/>
        <v>2496.8584157940745</v>
      </c>
      <c r="FJ34" s="34">
        <f t="shared" si="146"/>
        <v>2619.2044781679838</v>
      </c>
      <c r="FK34" s="34">
        <f t="shared" si="146"/>
        <v>2747.5454975982148</v>
      </c>
      <c r="FL34" s="34">
        <f t="shared" si="146"/>
        <v>2882.175226980527</v>
      </c>
      <c r="FM34" s="34">
        <f t="shared" si="146"/>
        <v>3023.4018131025728</v>
      </c>
      <c r="FN34" s="34">
        <f t="shared" si="146"/>
        <v>3171.5485019445987</v>
      </c>
      <c r="FO34" s="34">
        <f t="shared" si="146"/>
        <v>3326.9543785398837</v>
      </c>
      <c r="FP34" s="34">
        <f t="shared" si="146"/>
        <v>3489.975143088338</v>
      </c>
      <c r="FQ34" s="34">
        <f t="shared" ref="FQ34:FW37" si="147">FP34*(1+$P34)</f>
        <v>3660.9839250996665</v>
      </c>
      <c r="FR34" s="34">
        <f t="shared" si="147"/>
        <v>3840.3721374295501</v>
      </c>
      <c r="FS34" s="34">
        <f t="shared" si="147"/>
        <v>4028.5503721635978</v>
      </c>
      <c r="FT34" s="34">
        <f t="shared" si="147"/>
        <v>4225.9493403996139</v>
      </c>
      <c r="FU34" s="34">
        <f t="shared" si="147"/>
        <v>4433.020858079195</v>
      </c>
      <c r="FV34" s="34">
        <f t="shared" si="147"/>
        <v>4650.2388801250754</v>
      </c>
      <c r="FW34" s="34">
        <f t="shared" si="147"/>
        <v>4878.1005852512035</v>
      </c>
      <c r="FX34" s="34">
        <f t="shared" si="136"/>
        <v>5117.1275139285117</v>
      </c>
      <c r="FY34" s="34">
        <f t="shared" si="136"/>
        <v>5367.866762111008</v>
      </c>
      <c r="FZ34" s="34">
        <f t="shared" si="136"/>
        <v>5630.8922334544468</v>
      </c>
      <c r="GA34" s="34">
        <f t="shared" si="136"/>
        <v>5906.8059528937147</v>
      </c>
      <c r="GB34" s="34">
        <f t="shared" si="136"/>
        <v>6196.2394445855061</v>
      </c>
      <c r="GC34" s="34">
        <f t="shared" si="136"/>
        <v>6499.8551773701956</v>
      </c>
      <c r="GD34" s="34">
        <f t="shared" si="136"/>
        <v>6818.3480810613346</v>
      </c>
      <c r="GE34" s="34">
        <f t="shared" si="136"/>
        <v>7152.4471370333395</v>
      </c>
      <c r="GF34" s="34">
        <f t="shared" si="136"/>
        <v>7502.9170467479726</v>
      </c>
      <c r="GG34" s="34">
        <f t="shared" si="136"/>
        <v>7870.5599820386224</v>
      </c>
      <c r="GH34" s="34">
        <f t="shared" si="136"/>
        <v>8256.2174211585152</v>
      </c>
      <c r="GI34" s="34">
        <f t="shared" si="136"/>
        <v>8660.7720747952826</v>
      </c>
      <c r="GJ34" s="34">
        <f t="shared" si="136"/>
        <v>9085.1499064602503</v>
      </c>
      <c r="GK34" s="34">
        <f t="shared" si="136"/>
        <v>9530.3222518768016</v>
      </c>
      <c r="GL34" s="34">
        <f t="shared" si="136"/>
        <v>9997.308042218765</v>
      </c>
      <c r="GM34" s="34">
        <f t="shared" si="136"/>
        <v>10487.176136287484</v>
      </c>
      <c r="GN34" s="34">
        <f t="shared" si="138"/>
        <v>11001.04776696557</v>
      </c>
      <c r="GO34" s="34">
        <f t="shared" si="138"/>
        <v>11540.099107546883</v>
      </c>
      <c r="GP34" s="34">
        <f t="shared" si="138"/>
        <v>12105.563963816679</v>
      </c>
      <c r="GQ34" s="34">
        <f t="shared" si="138"/>
        <v>12698.736598043695</v>
      </c>
      <c r="GR34" s="34">
        <f t="shared" si="138"/>
        <v>13320.974691347836</v>
      </c>
      <c r="GS34" s="34">
        <f t="shared" si="138"/>
        <v>13973.702451223879</v>
      </c>
      <c r="GT34" s="34">
        <f t="shared" si="138"/>
        <v>14658.413871333847</v>
      </c>
      <c r="GU34" s="34">
        <f t="shared" si="138"/>
        <v>15376.676151029205</v>
      </c>
      <c r="GV34" s="34">
        <f t="shared" si="138"/>
        <v>16130.133282429635</v>
      </c>
      <c r="GW34" s="34">
        <f t="shared" si="138"/>
        <v>16920.509813268687</v>
      </c>
      <c r="GX34" s="34">
        <f t="shared" si="138"/>
        <v>17749.61479411885</v>
      </c>
      <c r="GY34" s="34">
        <f t="shared" si="138"/>
        <v>18619.345919030671</v>
      </c>
      <c r="GZ34" s="34">
        <f t="shared" si="138"/>
        <v>19531.693869063172</v>
      </c>
      <c r="HA34" s="34">
        <f t="shared" si="138"/>
        <v>20488.746868647268</v>
      </c>
      <c r="HB34" s="34">
        <f t="shared" si="138"/>
        <v>21492.695465210982</v>
      </c>
      <c r="HC34" s="34">
        <f t="shared" si="138"/>
        <v>22545.837543006317</v>
      </c>
      <c r="HD34" s="34">
        <f t="shared" si="140"/>
        <v>23650.583582613624</v>
      </c>
      <c r="HE34" s="34">
        <f t="shared" si="141"/>
        <v>24809.462178161692</v>
      </c>
      <c r="HF34" s="34">
        <f t="shared" si="141"/>
        <v>26025.125824891613</v>
      </c>
      <c r="HG34" s="34">
        <f t="shared" si="141"/>
        <v>27300.356990311298</v>
      </c>
      <c r="HH34" s="34">
        <f t="shared" si="141"/>
        <v>28638.07448283655</v>
      </c>
      <c r="HI34" s="34">
        <f t="shared" si="141"/>
        <v>30041.340132495538</v>
      </c>
      <c r="HJ34" s="34">
        <f t="shared" si="141"/>
        <v>31513.365798987816</v>
      </c>
      <c r="HK34" s="34">
        <f t="shared" si="141"/>
        <v>33057.520723138216</v>
      </c>
    </row>
    <row r="35" spans="1:219" ht="16.5" customHeight="1">
      <c r="A35" s="27">
        <f t="shared" si="8"/>
        <v>24</v>
      </c>
      <c r="B35" s="29" t="str">
        <f>'MPG-20'!B35</f>
        <v>TECO Energy</v>
      </c>
      <c r="C35" s="29"/>
      <c r="D35" s="25">
        <f>'MPG-20'!D35</f>
        <v>18.158333333333335</v>
      </c>
      <c r="E35" s="25">
        <f>'MPG-20'!E35</f>
        <v>0.89</v>
      </c>
      <c r="F35" s="45">
        <f>'MPG-20'!H35</f>
        <v>0.09</v>
      </c>
      <c r="G35" s="45">
        <f>'MPG-20'!I35</f>
        <v>4.2200000000000001E-2</v>
      </c>
      <c r="H35" s="45">
        <f>'MPG-20'!J35</f>
        <v>3.6999999999999998E-2</v>
      </c>
      <c r="I35" s="45">
        <f>'MPG-20'!K35</f>
        <v>5.3314571362104504E-2</v>
      </c>
      <c r="J35" s="26">
        <f t="shared" si="9"/>
        <v>5.5628642840526127E-2</v>
      </c>
      <c r="K35" s="30">
        <f t="shared" si="10"/>
        <v>5.4523869033771773E-2</v>
      </c>
      <c r="L35" s="30">
        <f t="shared" si="11"/>
        <v>5.3419095227017419E-2</v>
      </c>
      <c r="M35" s="30">
        <f t="shared" si="12"/>
        <v>5.2314321420263064E-2</v>
      </c>
      <c r="N35" s="30">
        <f t="shared" si="13"/>
        <v>5.120954761350871E-2</v>
      </c>
      <c r="O35" s="30">
        <f t="shared" si="14"/>
        <v>5.0104773806754356E-2</v>
      </c>
      <c r="P35" s="31">
        <v>4.9000000000000002E-2</v>
      </c>
      <c r="Q35" s="32">
        <f t="shared" si="38"/>
        <v>0.10252069373171496</v>
      </c>
      <c r="S35" s="33">
        <f t="shared" si="39"/>
        <v>-18.158333333333335</v>
      </c>
      <c r="T35" s="34">
        <f t="shared" si="0"/>
        <v>0.93950949212806834</v>
      </c>
      <c r="U35" s="34">
        <f t="shared" si="101"/>
        <v>0.99177313011094481</v>
      </c>
      <c r="V35" s="34">
        <f t="shared" si="101"/>
        <v>1.0469441233447172</v>
      </c>
      <c r="W35" s="34">
        <f t="shared" si="101"/>
        <v>1.1051842040562483</v>
      </c>
      <c r="X35" s="34">
        <f t="shared" si="101"/>
        <v>1.1666641014166845</v>
      </c>
      <c r="Y35" s="34">
        <f t="shared" si="102"/>
        <v>1.2302751420887308</v>
      </c>
      <c r="Z35" s="34">
        <f t="shared" si="102"/>
        <v>1.2959953270594011</v>
      </c>
      <c r="AA35" s="34">
        <f t="shared" si="102"/>
        <v>1.3637944431583455</v>
      </c>
      <c r="AB35" s="34">
        <f t="shared" si="102"/>
        <v>1.4336337396303016</v>
      </c>
      <c r="AC35" s="34">
        <f t="shared" si="102"/>
        <v>1.5054656338762094</v>
      </c>
      <c r="AD35" s="34">
        <f t="shared" si="142"/>
        <v>1.5792334499361436</v>
      </c>
      <c r="AE35" s="34">
        <f t="shared" si="142"/>
        <v>1.6566158889830145</v>
      </c>
      <c r="AF35" s="34">
        <f t="shared" si="142"/>
        <v>1.7377900675431821</v>
      </c>
      <c r="AG35" s="34">
        <f t="shared" si="142"/>
        <v>1.8229417808527979</v>
      </c>
      <c r="AH35" s="34">
        <f t="shared" si="142"/>
        <v>1.9122659281145848</v>
      </c>
      <c r="AI35" s="34">
        <f t="shared" si="142"/>
        <v>2.0059669585921993</v>
      </c>
      <c r="AJ35" s="34">
        <f t="shared" si="142"/>
        <v>2.104259339563217</v>
      </c>
      <c r="AK35" s="34">
        <f t="shared" si="142"/>
        <v>2.2073680472018147</v>
      </c>
      <c r="AL35" s="34">
        <f t="shared" si="142"/>
        <v>2.3155290815147036</v>
      </c>
      <c r="AM35" s="34">
        <f t="shared" si="142"/>
        <v>2.4289900065089238</v>
      </c>
      <c r="AN35" s="34">
        <f t="shared" si="142"/>
        <v>2.5480105168278611</v>
      </c>
      <c r="AO35" s="34">
        <f t="shared" si="142"/>
        <v>2.672863032152426</v>
      </c>
      <c r="AP35" s="34">
        <f t="shared" si="142"/>
        <v>2.8038333207278949</v>
      </c>
      <c r="AQ35" s="34">
        <f t="shared" si="142"/>
        <v>2.9412211534435615</v>
      </c>
      <c r="AR35" s="34">
        <f t="shared" si="142"/>
        <v>3.0853409899622957</v>
      </c>
      <c r="AS35" s="34">
        <f t="shared" si="122"/>
        <v>3.236522698470448</v>
      </c>
      <c r="AT35" s="34">
        <f t="shared" si="122"/>
        <v>3.3951123106954997</v>
      </c>
      <c r="AU35" s="34">
        <f t="shared" si="122"/>
        <v>3.561472813919579</v>
      </c>
      <c r="AV35" s="34">
        <f t="shared" si="122"/>
        <v>3.735984981801638</v>
      </c>
      <c r="AW35" s="34">
        <f t="shared" si="122"/>
        <v>3.9190482459099178</v>
      </c>
      <c r="AX35" s="34">
        <f t="shared" si="122"/>
        <v>4.1110816099595038</v>
      </c>
      <c r="AY35" s="34">
        <f t="shared" si="122"/>
        <v>4.3125246088475189</v>
      </c>
      <c r="AZ35" s="34">
        <f t="shared" si="122"/>
        <v>4.523838314681047</v>
      </c>
      <c r="BA35" s="34">
        <f t="shared" si="122"/>
        <v>4.7455063921004177</v>
      </c>
      <c r="BB35" s="34">
        <f t="shared" si="122"/>
        <v>4.9780362053133382</v>
      </c>
      <c r="BC35" s="34">
        <f t="shared" si="122"/>
        <v>5.2219599793736915</v>
      </c>
      <c r="BD35" s="34">
        <f t="shared" si="122"/>
        <v>5.4778360183630017</v>
      </c>
      <c r="BE35" s="34">
        <f t="shared" si="122"/>
        <v>5.7462499832627882</v>
      </c>
      <c r="BF35" s="34">
        <f t="shared" si="122"/>
        <v>6.0278162324426647</v>
      </c>
      <c r="BG35" s="34">
        <f t="shared" si="122"/>
        <v>6.3231792278323553</v>
      </c>
      <c r="BH35" s="34">
        <f t="shared" si="122"/>
        <v>6.6330150099961402</v>
      </c>
      <c r="BI35" s="34">
        <f t="shared" si="124"/>
        <v>6.9580327454859505</v>
      </c>
      <c r="BJ35" s="34">
        <f t="shared" si="124"/>
        <v>7.2989763500147617</v>
      </c>
      <c r="BK35" s="34">
        <f t="shared" si="124"/>
        <v>7.6566261911654845</v>
      </c>
      <c r="BL35" s="34">
        <f t="shared" si="124"/>
        <v>8.0318008745325926</v>
      </c>
      <c r="BM35" s="34">
        <f t="shared" si="124"/>
        <v>8.4253591173846889</v>
      </c>
      <c r="BN35" s="34">
        <f t="shared" si="124"/>
        <v>8.8382017141365381</v>
      </c>
      <c r="BO35" s="34">
        <f t="shared" si="124"/>
        <v>9.2712735981292287</v>
      </c>
      <c r="BP35" s="34">
        <f t="shared" si="124"/>
        <v>9.7255660044375603</v>
      </c>
      <c r="BQ35" s="34">
        <f t="shared" si="124"/>
        <v>10.202118738655001</v>
      </c>
      <c r="BR35" s="34">
        <f t="shared" si="124"/>
        <v>10.702022556849094</v>
      </c>
      <c r="BS35" s="34">
        <f t="shared" si="124"/>
        <v>11.226421662134699</v>
      </c>
      <c r="BT35" s="34">
        <f t="shared" si="124"/>
        <v>11.776516323579299</v>
      </c>
      <c r="BU35" s="34">
        <f t="shared" si="124"/>
        <v>12.353565623434685</v>
      </c>
      <c r="BV35" s="34">
        <f t="shared" si="124"/>
        <v>12.958890338982984</v>
      </c>
      <c r="BW35" s="34">
        <f t="shared" si="124"/>
        <v>13.593875965593149</v>
      </c>
      <c r="BX35" s="34">
        <f t="shared" si="124"/>
        <v>14.259975887907213</v>
      </c>
      <c r="BY35" s="34">
        <f t="shared" si="126"/>
        <v>14.958714706414666</v>
      </c>
      <c r="BZ35" s="34">
        <f t="shared" si="126"/>
        <v>15.691691727028983</v>
      </c>
      <c r="CA35" s="34">
        <f t="shared" si="126"/>
        <v>16.460584621653403</v>
      </c>
      <c r="CB35" s="34">
        <f t="shared" si="126"/>
        <v>17.26715326811442</v>
      </c>
      <c r="CC35" s="34">
        <f t="shared" si="126"/>
        <v>18.113243778252027</v>
      </c>
      <c r="CD35" s="34">
        <f t="shared" si="126"/>
        <v>19.000792723386375</v>
      </c>
      <c r="CE35" s="34">
        <f t="shared" si="126"/>
        <v>19.931831566832308</v>
      </c>
      <c r="CF35" s="34">
        <f t="shared" si="126"/>
        <v>20.90849131360709</v>
      </c>
      <c r="CG35" s="34">
        <f t="shared" si="126"/>
        <v>21.933007387973838</v>
      </c>
      <c r="CH35" s="34">
        <f t="shared" si="126"/>
        <v>23.007724749984554</v>
      </c>
      <c r="CI35" s="34">
        <f t="shared" si="126"/>
        <v>24.135103262733796</v>
      </c>
      <c r="CJ35" s="34">
        <f t="shared" si="126"/>
        <v>25.317723322607751</v>
      </c>
      <c r="CK35" s="34">
        <f t="shared" si="126"/>
        <v>26.558291765415529</v>
      </c>
      <c r="CL35" s="34">
        <f t="shared" si="126"/>
        <v>27.85964806192089</v>
      </c>
      <c r="CM35" s="34">
        <f t="shared" si="126"/>
        <v>29.224770816955012</v>
      </c>
      <c r="CN35" s="34">
        <f t="shared" si="126"/>
        <v>30.656784586985804</v>
      </c>
      <c r="CO35" s="34">
        <f t="shared" si="144"/>
        <v>32.158967031748105</v>
      </c>
      <c r="CP35" s="34">
        <f t="shared" si="144"/>
        <v>33.73475641630376</v>
      </c>
      <c r="CQ35" s="34">
        <f t="shared" si="144"/>
        <v>35.387759480702641</v>
      </c>
      <c r="CR35" s="34">
        <f t="shared" si="144"/>
        <v>37.121759695257069</v>
      </c>
      <c r="CS35" s="34">
        <f t="shared" si="144"/>
        <v>38.94072592032466</v>
      </c>
      <c r="CT35" s="34">
        <f t="shared" si="144"/>
        <v>40.848821490420562</v>
      </c>
      <c r="CU35" s="34">
        <f t="shared" si="144"/>
        <v>42.850413743451163</v>
      </c>
      <c r="CV35" s="34">
        <f t="shared" si="144"/>
        <v>44.950084016880268</v>
      </c>
      <c r="CW35" s="34">
        <f t="shared" si="144"/>
        <v>47.152638133707399</v>
      </c>
      <c r="CX35" s="34">
        <f t="shared" si="144"/>
        <v>49.463117402259059</v>
      </c>
      <c r="CY35" s="34">
        <f t="shared" si="144"/>
        <v>51.886810154969751</v>
      </c>
      <c r="CZ35" s="34">
        <f t="shared" si="144"/>
        <v>54.429263852563267</v>
      </c>
      <c r="DA35" s="34">
        <f t="shared" si="144"/>
        <v>57.096297781338862</v>
      </c>
      <c r="DB35" s="34">
        <f t="shared" si="144"/>
        <v>59.894016372624463</v>
      </c>
      <c r="DC35" s="34">
        <f t="shared" si="128"/>
        <v>62.828823174883055</v>
      </c>
      <c r="DD35" s="34">
        <f t="shared" si="128"/>
        <v>65.907435510452316</v>
      </c>
      <c r="DE35" s="34">
        <f t="shared" si="128"/>
        <v>69.136899850464474</v>
      </c>
      <c r="DF35" s="34">
        <f t="shared" si="128"/>
        <v>72.524607943137227</v>
      </c>
      <c r="DG35" s="34">
        <f t="shared" si="128"/>
        <v>76.078313732350949</v>
      </c>
      <c r="DH35" s="34">
        <f t="shared" si="128"/>
        <v>79.80615110523614</v>
      </c>
      <c r="DI35" s="34">
        <f t="shared" si="128"/>
        <v>83.716652509392702</v>
      </c>
      <c r="DJ35" s="34">
        <f t="shared" si="128"/>
        <v>87.818768482352937</v>
      </c>
      <c r="DK35" s="34">
        <f t="shared" si="128"/>
        <v>92.121888137988222</v>
      </c>
      <c r="DL35" s="34">
        <f t="shared" si="128"/>
        <v>96.635860656749642</v>
      </c>
      <c r="DM35" s="34">
        <f t="shared" si="128"/>
        <v>101.37101782893036</v>
      </c>
      <c r="DN35" s="34">
        <f t="shared" si="128"/>
        <v>106.33819770254794</v>
      </c>
      <c r="DO35" s="34">
        <f t="shared" si="128"/>
        <v>111.54876938997279</v>
      </c>
      <c r="DP35" s="34">
        <f t="shared" si="128"/>
        <v>117.01465909008145</v>
      </c>
      <c r="DQ35" s="34">
        <f t="shared" si="128"/>
        <v>122.74837738549543</v>
      </c>
      <c r="DR35" s="34">
        <f t="shared" si="128"/>
        <v>128.76304787738471</v>
      </c>
      <c r="DS35" s="34">
        <f t="shared" si="145"/>
        <v>135.07243722337654</v>
      </c>
      <c r="DT35" s="34">
        <f t="shared" si="130"/>
        <v>141.69098664732198</v>
      </c>
      <c r="DU35" s="34">
        <f t="shared" si="130"/>
        <v>148.63384499304075</v>
      </c>
      <c r="DV35" s="34">
        <f t="shared" si="130"/>
        <v>155.91690339769974</v>
      </c>
      <c r="DW35" s="34">
        <f t="shared" si="130"/>
        <v>163.55683166418703</v>
      </c>
      <c r="DX35" s="34">
        <f t="shared" si="130"/>
        <v>171.57111641573218</v>
      </c>
      <c r="DY35" s="34">
        <f t="shared" si="130"/>
        <v>179.97810112010305</v>
      </c>
      <c r="DZ35" s="34">
        <f t="shared" si="130"/>
        <v>188.79702807498808</v>
      </c>
      <c r="EA35" s="34">
        <f t="shared" si="130"/>
        <v>198.04808245066249</v>
      </c>
      <c r="EB35" s="34">
        <f t="shared" si="130"/>
        <v>207.75243849074494</v>
      </c>
      <c r="EC35" s="34">
        <f t="shared" si="130"/>
        <v>217.93230797679144</v>
      </c>
      <c r="ED35" s="34">
        <f t="shared" si="130"/>
        <v>228.6109910676542</v>
      </c>
      <c r="EE35" s="34">
        <f t="shared" si="130"/>
        <v>239.81292962996923</v>
      </c>
      <c r="EF35" s="34">
        <f t="shared" si="130"/>
        <v>251.56376318183771</v>
      </c>
      <c r="EG35" s="34">
        <f t="shared" si="130"/>
        <v>263.89038757774773</v>
      </c>
      <c r="EH35" s="34">
        <f t="shared" si="130"/>
        <v>276.82101656905735</v>
      </c>
      <c r="EI35" s="34">
        <f t="shared" si="130"/>
        <v>290.38524638094117</v>
      </c>
      <c r="EJ35" s="34">
        <f t="shared" si="132"/>
        <v>304.61412345360725</v>
      </c>
      <c r="EK35" s="34">
        <f t="shared" si="132"/>
        <v>319.54021550283397</v>
      </c>
      <c r="EL35" s="34">
        <f t="shared" si="132"/>
        <v>335.19768606247283</v>
      </c>
      <c r="EM35" s="34">
        <f t="shared" si="132"/>
        <v>351.62237267953395</v>
      </c>
      <c r="EN35" s="34">
        <f t="shared" si="132"/>
        <v>368.85186894083108</v>
      </c>
      <c r="EO35" s="34">
        <f t="shared" si="132"/>
        <v>386.92561051893176</v>
      </c>
      <c r="EP35" s="34">
        <f t="shared" si="132"/>
        <v>405.8849654343594</v>
      </c>
      <c r="EQ35" s="34">
        <f t="shared" si="132"/>
        <v>425.77332874064297</v>
      </c>
      <c r="ER35" s="34">
        <f t="shared" si="132"/>
        <v>446.63622184893444</v>
      </c>
      <c r="ES35" s="34">
        <f t="shared" si="132"/>
        <v>468.52139671953222</v>
      </c>
      <c r="ET35" s="34">
        <f t="shared" si="132"/>
        <v>491.47894515878926</v>
      </c>
      <c r="EU35" s="34">
        <f t="shared" si="132"/>
        <v>515.56141347156995</v>
      </c>
      <c r="EV35" s="34">
        <f t="shared" si="132"/>
        <v>540.82392273167682</v>
      </c>
      <c r="EW35" s="34">
        <f t="shared" si="132"/>
        <v>567.32429494552889</v>
      </c>
      <c r="EX35" s="34">
        <f t="shared" si="132"/>
        <v>595.12318539785974</v>
      </c>
      <c r="EY35" s="34">
        <f t="shared" si="132"/>
        <v>624.28422148235484</v>
      </c>
      <c r="EZ35" s="34">
        <f t="shared" si="134"/>
        <v>654.8741483349902</v>
      </c>
      <c r="FA35" s="34">
        <f t="shared" ref="FA35:FP35" si="148">EZ35*(1+$P35)</f>
        <v>686.96298160340461</v>
      </c>
      <c r="FB35" s="34">
        <f t="shared" si="148"/>
        <v>720.62416770197137</v>
      </c>
      <c r="FC35" s="34">
        <f t="shared" si="148"/>
        <v>755.93475191936795</v>
      </c>
      <c r="FD35" s="34">
        <f t="shared" si="148"/>
        <v>792.97555476341688</v>
      </c>
      <c r="FE35" s="34">
        <f t="shared" si="148"/>
        <v>831.83135694682426</v>
      </c>
      <c r="FF35" s="34">
        <f t="shared" si="148"/>
        <v>872.59109343721855</v>
      </c>
      <c r="FG35" s="34">
        <f t="shared" si="148"/>
        <v>915.34805701564221</v>
      </c>
      <c r="FH35" s="34">
        <f t="shared" si="148"/>
        <v>960.20011180940867</v>
      </c>
      <c r="FI35" s="34">
        <f t="shared" si="148"/>
        <v>1007.2499172880696</v>
      </c>
      <c r="FJ35" s="34">
        <f t="shared" si="148"/>
        <v>1056.6051632351848</v>
      </c>
      <c r="FK35" s="34">
        <f t="shared" si="148"/>
        <v>1108.3788162337089</v>
      </c>
      <c r="FL35" s="34">
        <f t="shared" si="148"/>
        <v>1162.6893782291606</v>
      </c>
      <c r="FM35" s="34">
        <f t="shared" si="148"/>
        <v>1219.6611577623894</v>
      </c>
      <c r="FN35" s="34">
        <f t="shared" si="148"/>
        <v>1279.4245544927464</v>
      </c>
      <c r="FO35" s="34">
        <f t="shared" si="148"/>
        <v>1342.116357662891</v>
      </c>
      <c r="FP35" s="34">
        <f t="shared" si="148"/>
        <v>1407.8800591883726</v>
      </c>
      <c r="FQ35" s="34">
        <f t="shared" si="147"/>
        <v>1476.8661820886027</v>
      </c>
      <c r="FR35" s="34">
        <f t="shared" si="147"/>
        <v>1549.232625010944</v>
      </c>
      <c r="FS35" s="34">
        <f t="shared" si="147"/>
        <v>1625.1450236364801</v>
      </c>
      <c r="FT35" s="34">
        <f t="shared" si="147"/>
        <v>1704.7771297946676</v>
      </c>
      <c r="FU35" s="34">
        <f t="shared" si="147"/>
        <v>1788.3112091546063</v>
      </c>
      <c r="FV35" s="34">
        <f t="shared" si="147"/>
        <v>1875.9384584031818</v>
      </c>
      <c r="FW35" s="34">
        <f t="shared" si="147"/>
        <v>1967.8594428649376</v>
      </c>
      <c r="FX35" s="34">
        <f t="shared" si="136"/>
        <v>2064.2845555653194</v>
      </c>
      <c r="FY35" s="34">
        <f t="shared" si="136"/>
        <v>2165.4344987880199</v>
      </c>
      <c r="FZ35" s="34">
        <f t="shared" si="136"/>
        <v>2271.5407892286325</v>
      </c>
      <c r="GA35" s="34">
        <f t="shared" si="136"/>
        <v>2382.8462879008353</v>
      </c>
      <c r="GB35" s="34">
        <f t="shared" si="136"/>
        <v>2499.6057560079762</v>
      </c>
      <c r="GC35" s="34">
        <f t="shared" si="136"/>
        <v>2622.0864380523667</v>
      </c>
      <c r="GD35" s="34">
        <f t="shared" si="136"/>
        <v>2750.5686735169324</v>
      </c>
      <c r="GE35" s="34">
        <f t="shared" si="136"/>
        <v>2885.3465385192621</v>
      </c>
      <c r="GF35" s="34">
        <f t="shared" si="136"/>
        <v>3026.7285189067056</v>
      </c>
      <c r="GG35" s="34">
        <f t="shared" si="136"/>
        <v>3175.0382163331342</v>
      </c>
      <c r="GH35" s="34">
        <f t="shared" si="136"/>
        <v>3330.6150889334576</v>
      </c>
      <c r="GI35" s="34">
        <f t="shared" si="136"/>
        <v>3493.8152282911969</v>
      </c>
      <c r="GJ35" s="34">
        <f t="shared" si="136"/>
        <v>3665.0121744774656</v>
      </c>
      <c r="GK35" s="34">
        <f t="shared" si="136"/>
        <v>3844.5977710268612</v>
      </c>
      <c r="GL35" s="34">
        <f t="shared" si="136"/>
        <v>4032.9830618071774</v>
      </c>
      <c r="GM35" s="34">
        <f t="shared" si="136"/>
        <v>4230.5992318357285</v>
      </c>
      <c r="GN35" s="34">
        <f t="shared" si="138"/>
        <v>4437.8985941956789</v>
      </c>
      <c r="GO35" s="34">
        <f t="shared" si="138"/>
        <v>4655.3556253112665</v>
      </c>
      <c r="GP35" s="34">
        <f t="shared" si="138"/>
        <v>4883.4680509515183</v>
      </c>
      <c r="GQ35" s="34">
        <f t="shared" si="138"/>
        <v>5122.7579854481428</v>
      </c>
      <c r="GR35" s="34">
        <f t="shared" si="138"/>
        <v>5373.7731267351019</v>
      </c>
      <c r="GS35" s="34">
        <f t="shared" si="138"/>
        <v>5637.0880099451215</v>
      </c>
      <c r="GT35" s="34">
        <f t="shared" si="138"/>
        <v>5913.3053224324321</v>
      </c>
      <c r="GU35" s="34">
        <f t="shared" si="138"/>
        <v>6203.0572832316211</v>
      </c>
      <c r="GV35" s="34">
        <f t="shared" si="138"/>
        <v>6507.0070901099698</v>
      </c>
      <c r="GW35" s="34">
        <f t="shared" si="138"/>
        <v>6825.8504375253578</v>
      </c>
      <c r="GX35" s="34">
        <f t="shared" si="138"/>
        <v>7160.3171089641</v>
      </c>
      <c r="GY35" s="34">
        <f t="shared" si="138"/>
        <v>7511.1726473033405</v>
      </c>
      <c r="GZ35" s="34">
        <f t="shared" si="138"/>
        <v>7879.2201070212041</v>
      </c>
      <c r="HA35" s="34">
        <f t="shared" si="138"/>
        <v>8265.3018922652427</v>
      </c>
      <c r="HB35" s="34">
        <f t="shared" si="138"/>
        <v>8670.3016849862397</v>
      </c>
      <c r="HC35" s="34">
        <f t="shared" si="138"/>
        <v>9095.1464675505649</v>
      </c>
      <c r="HD35" s="34">
        <f t="shared" si="140"/>
        <v>9540.8086444605415</v>
      </c>
      <c r="HE35" s="34">
        <f t="shared" si="141"/>
        <v>10008.308268039107</v>
      </c>
      <c r="HF35" s="34">
        <f t="shared" si="141"/>
        <v>10498.715373173023</v>
      </c>
      <c r="HG35" s="34">
        <f t="shared" si="141"/>
        <v>11013.1524264585</v>
      </c>
      <c r="HH35" s="34">
        <f t="shared" si="141"/>
        <v>11552.796895354966</v>
      </c>
      <c r="HI35" s="34">
        <f t="shared" si="141"/>
        <v>12118.883943227358</v>
      </c>
      <c r="HJ35" s="34">
        <f t="shared" si="141"/>
        <v>12712.709256445498</v>
      </c>
      <c r="HK35" s="34">
        <f t="shared" si="141"/>
        <v>13335.632010011326</v>
      </c>
    </row>
    <row r="36" spans="1:219" ht="16.5" customHeight="1">
      <c r="A36" s="27">
        <f t="shared" si="8"/>
        <v>25</v>
      </c>
      <c r="B36" s="29" t="str">
        <f>'MPG-20'!B36</f>
        <v>UIL Holdings</v>
      </c>
      <c r="C36" s="29"/>
      <c r="D36" s="25">
        <f>'MPG-20'!D36</f>
        <v>34.861999999999995</v>
      </c>
      <c r="E36" s="25">
        <f>'MPG-20'!E36</f>
        <v>1.73</v>
      </c>
      <c r="F36" s="45">
        <f>'MPG-20'!H36</f>
        <v>0.03</v>
      </c>
      <c r="G36" s="45">
        <f>'MPG-20'!I36</f>
        <v>4.1000000000000002E-2</v>
      </c>
      <c r="H36" s="45">
        <f>'MPG-20'!J36</f>
        <v>0.04</v>
      </c>
      <c r="I36" s="45">
        <f>'MPG-20'!K36</f>
        <v>2.4703151655381023E-2</v>
      </c>
      <c r="J36" s="26">
        <f t="shared" si="9"/>
        <v>3.3925787913845262E-2</v>
      </c>
      <c r="K36" s="30">
        <f t="shared" si="10"/>
        <v>3.6438156594871055E-2</v>
      </c>
      <c r="L36" s="30">
        <f t="shared" si="11"/>
        <v>3.8950525275896847E-2</v>
      </c>
      <c r="M36" s="30">
        <f t="shared" si="12"/>
        <v>4.1462893956922639E-2</v>
      </c>
      <c r="N36" s="30">
        <f t="shared" si="13"/>
        <v>4.3975262637948431E-2</v>
      </c>
      <c r="O36" s="30">
        <f t="shared" si="14"/>
        <v>4.6487631318974224E-2</v>
      </c>
      <c r="P36" s="31">
        <v>4.9000000000000002E-2</v>
      </c>
      <c r="Q36" s="32">
        <f t="shared" si="38"/>
        <v>9.6411747553157248E-2</v>
      </c>
      <c r="S36" s="33">
        <f t="shared" si="39"/>
        <v>-34.861999999999995</v>
      </c>
      <c r="T36" s="34">
        <f t="shared" si="0"/>
        <v>1.7886916130909523</v>
      </c>
      <c r="U36" s="34">
        <f t="shared" si="101"/>
        <v>1.8493743853999496</v>
      </c>
      <c r="V36" s="34">
        <f t="shared" si="101"/>
        <v>1.9121158685723263</v>
      </c>
      <c r="W36" s="34">
        <f t="shared" si="101"/>
        <v>1.9769859059962092</v>
      </c>
      <c r="X36" s="34">
        <f t="shared" si="101"/>
        <v>2.0440567105516978</v>
      </c>
      <c r="Y36" s="34">
        <f t="shared" si="102"/>
        <v>2.1185383690595776</v>
      </c>
      <c r="Z36" s="34">
        <f t="shared" si="102"/>
        <v>2.2010565513515901</v>
      </c>
      <c r="AA36" s="34">
        <f t="shared" si="102"/>
        <v>2.292318725733471</v>
      </c>
      <c r="AB36" s="34">
        <f t="shared" si="102"/>
        <v>2.3931240437474877</v>
      </c>
      <c r="AC36" s="34">
        <f t="shared" si="102"/>
        <v>2.5043747119937936</v>
      </c>
      <c r="AD36" s="34">
        <f t="shared" si="142"/>
        <v>2.6270890728814891</v>
      </c>
      <c r="AE36" s="34">
        <f t="shared" si="142"/>
        <v>2.7558164374526819</v>
      </c>
      <c r="AF36" s="34">
        <f t="shared" si="142"/>
        <v>2.8908514428878633</v>
      </c>
      <c r="AG36" s="34">
        <f t="shared" si="142"/>
        <v>3.0325031635893684</v>
      </c>
      <c r="AH36" s="34">
        <f t="shared" si="142"/>
        <v>3.1810958186052471</v>
      </c>
      <c r="AI36" s="34">
        <f t="shared" si="142"/>
        <v>3.336969513716904</v>
      </c>
      <c r="AJ36" s="34">
        <f t="shared" si="142"/>
        <v>3.5004810198890319</v>
      </c>
      <c r="AK36" s="34">
        <f t="shared" si="142"/>
        <v>3.6720045898635942</v>
      </c>
      <c r="AL36" s="34">
        <f t="shared" si="142"/>
        <v>3.8519328147669101</v>
      </c>
      <c r="AM36" s="34">
        <f t="shared" si="142"/>
        <v>4.0406775226904887</v>
      </c>
      <c r="AN36" s="34">
        <f t="shared" si="142"/>
        <v>4.2386707213023227</v>
      </c>
      <c r="AO36" s="34">
        <f t="shared" si="142"/>
        <v>4.4463655866461362</v>
      </c>
      <c r="AP36" s="34">
        <f t="shared" si="142"/>
        <v>4.6642375003917964</v>
      </c>
      <c r="AQ36" s="34">
        <f t="shared" si="142"/>
        <v>4.8927851379109937</v>
      </c>
      <c r="AR36" s="34">
        <f t="shared" si="142"/>
        <v>5.1325316096686322</v>
      </c>
      <c r="AS36" s="34">
        <f t="shared" si="122"/>
        <v>5.3840256585423951</v>
      </c>
      <c r="AT36" s="34">
        <f t="shared" si="122"/>
        <v>5.6478429158109718</v>
      </c>
      <c r="AU36" s="34">
        <f t="shared" si="122"/>
        <v>5.9245872186857094</v>
      </c>
      <c r="AV36" s="34">
        <f t="shared" si="122"/>
        <v>6.2148919924013084</v>
      </c>
      <c r="AW36" s="34">
        <f t="shared" si="122"/>
        <v>6.519421700028972</v>
      </c>
      <c r="AX36" s="34">
        <f t="shared" si="122"/>
        <v>6.8388733633303911</v>
      </c>
      <c r="AY36" s="34">
        <f t="shared" si="122"/>
        <v>7.17397815813358</v>
      </c>
      <c r="AZ36" s="34">
        <f t="shared" si="122"/>
        <v>7.5255030878821252</v>
      </c>
      <c r="BA36" s="34">
        <f t="shared" si="122"/>
        <v>7.8942527391883486</v>
      </c>
      <c r="BB36" s="34">
        <f t="shared" si="122"/>
        <v>8.2810711234085765</v>
      </c>
      <c r="BC36" s="34">
        <f t="shared" si="122"/>
        <v>8.6868436084555967</v>
      </c>
      <c r="BD36" s="34">
        <f t="shared" si="122"/>
        <v>9.1124989452699197</v>
      </c>
      <c r="BE36" s="34">
        <f t="shared" si="122"/>
        <v>9.5590113935881451</v>
      </c>
      <c r="BF36" s="34">
        <f t="shared" si="122"/>
        <v>10.027402951873963</v>
      </c>
      <c r="BG36" s="34">
        <f t="shared" si="122"/>
        <v>10.518745696515786</v>
      </c>
      <c r="BH36" s="34">
        <f t="shared" si="122"/>
        <v>11.03416423564506</v>
      </c>
      <c r="BI36" s="34">
        <f t="shared" si="124"/>
        <v>11.574838283191667</v>
      </c>
      <c r="BJ36" s="34">
        <f t="shared" si="124"/>
        <v>12.142005359068058</v>
      </c>
      <c r="BK36" s="34">
        <f t="shared" si="124"/>
        <v>12.736963621662392</v>
      </c>
      <c r="BL36" s="34">
        <f t="shared" si="124"/>
        <v>13.361074839123848</v>
      </c>
      <c r="BM36" s="34">
        <f t="shared" si="124"/>
        <v>14.015767506240916</v>
      </c>
      <c r="BN36" s="34">
        <f t="shared" si="124"/>
        <v>14.70254011404672</v>
      </c>
      <c r="BO36" s="34">
        <f t="shared" si="124"/>
        <v>15.422964579635007</v>
      </c>
      <c r="BP36" s="34">
        <f t="shared" si="124"/>
        <v>16.17868984403712</v>
      </c>
      <c r="BQ36" s="34">
        <f t="shared" si="124"/>
        <v>16.971445646394937</v>
      </c>
      <c r="BR36" s="34">
        <f t="shared" si="124"/>
        <v>17.803046483068286</v>
      </c>
      <c r="BS36" s="34">
        <f t="shared" si="124"/>
        <v>18.675395760738631</v>
      </c>
      <c r="BT36" s="34">
        <f t="shared" si="124"/>
        <v>19.590490153014823</v>
      </c>
      <c r="BU36" s="34">
        <f t="shared" si="124"/>
        <v>20.550424170512549</v>
      </c>
      <c r="BV36" s="34">
        <f t="shared" si="124"/>
        <v>21.557394954867664</v>
      </c>
      <c r="BW36" s="34">
        <f t="shared" si="124"/>
        <v>22.613707307656178</v>
      </c>
      <c r="BX36" s="34">
        <f t="shared" si="124"/>
        <v>23.721778965731328</v>
      </c>
      <c r="BY36" s="34">
        <f t="shared" si="126"/>
        <v>24.884146135052163</v>
      </c>
      <c r="BZ36" s="34">
        <f t="shared" si="126"/>
        <v>26.103469295669719</v>
      </c>
      <c r="CA36" s="34">
        <f t="shared" si="126"/>
        <v>27.382539291157531</v>
      </c>
      <c r="CB36" s="34">
        <f t="shared" si="126"/>
        <v>28.724283716424249</v>
      </c>
      <c r="CC36" s="34">
        <f t="shared" si="126"/>
        <v>30.131773618529035</v>
      </c>
      <c r="CD36" s="34">
        <f t="shared" si="126"/>
        <v>31.608230525836955</v>
      </c>
      <c r="CE36" s="34">
        <f t="shared" si="126"/>
        <v>33.157033821602965</v>
      </c>
      <c r="CF36" s="34">
        <f t="shared" si="126"/>
        <v>34.78172847886151</v>
      </c>
      <c r="CG36" s="34">
        <f t="shared" si="126"/>
        <v>36.486033174325719</v>
      </c>
      <c r="CH36" s="34">
        <f t="shared" si="126"/>
        <v>38.273848799867679</v>
      </c>
      <c r="CI36" s="34">
        <f t="shared" si="126"/>
        <v>40.149267391061194</v>
      </c>
      <c r="CJ36" s="34">
        <f t="shared" si="126"/>
        <v>42.116581493223187</v>
      </c>
      <c r="CK36" s="34">
        <f t="shared" si="126"/>
        <v>44.180293986391121</v>
      </c>
      <c r="CL36" s="34">
        <f t="shared" si="126"/>
        <v>46.34512839172428</v>
      </c>
      <c r="CM36" s="34">
        <f t="shared" si="126"/>
        <v>48.616039682918768</v>
      </c>
      <c r="CN36" s="34">
        <f t="shared" si="126"/>
        <v>50.998225627381785</v>
      </c>
      <c r="CO36" s="34">
        <f t="shared" si="144"/>
        <v>53.497138683123488</v>
      </c>
      <c r="CP36" s="34">
        <f t="shared" si="144"/>
        <v>56.118498478596536</v>
      </c>
      <c r="CQ36" s="34">
        <f t="shared" si="144"/>
        <v>58.868304904047761</v>
      </c>
      <c r="CR36" s="34">
        <f t="shared" si="144"/>
        <v>61.752851844346097</v>
      </c>
      <c r="CS36" s="34">
        <f t="shared" si="144"/>
        <v>64.778741584719057</v>
      </c>
      <c r="CT36" s="34">
        <f t="shared" si="144"/>
        <v>67.952899922370293</v>
      </c>
      <c r="CU36" s="34">
        <f t="shared" si="144"/>
        <v>71.282592018566433</v>
      </c>
      <c r="CV36" s="34">
        <f t="shared" si="144"/>
        <v>74.775439027476182</v>
      </c>
      <c r="CW36" s="34">
        <f t="shared" si="144"/>
        <v>78.439435539822512</v>
      </c>
      <c r="CX36" s="34">
        <f t="shared" si="144"/>
        <v>82.282967881273805</v>
      </c>
      <c r="CY36" s="34">
        <f t="shared" si="144"/>
        <v>86.314833307456212</v>
      </c>
      <c r="CZ36" s="34">
        <f t="shared" si="144"/>
        <v>90.544260139521555</v>
      </c>
      <c r="DA36" s="34">
        <f t="shared" si="144"/>
        <v>94.9809288863581</v>
      </c>
      <c r="DB36" s="34">
        <f t="shared" si="144"/>
        <v>99.634994401789641</v>
      </c>
      <c r="DC36" s="34">
        <f t="shared" si="128"/>
        <v>104.51710912747733</v>
      </c>
      <c r="DD36" s="34">
        <f t="shared" si="128"/>
        <v>109.6384474747237</v>
      </c>
      <c r="DE36" s="34">
        <f t="shared" si="128"/>
        <v>115.01073140098516</v>
      </c>
      <c r="DF36" s="34">
        <f t="shared" si="128"/>
        <v>120.64625723963343</v>
      </c>
      <c r="DG36" s="34">
        <f t="shared" si="128"/>
        <v>126.55792384437545</v>
      </c>
      <c r="DH36" s="34">
        <f t="shared" si="128"/>
        <v>132.75926211274984</v>
      </c>
      <c r="DI36" s="34">
        <f t="shared" si="128"/>
        <v>139.26446595627456</v>
      </c>
      <c r="DJ36" s="34">
        <f t="shared" si="128"/>
        <v>146.08842478813202</v>
      </c>
      <c r="DK36" s="34">
        <f t="shared" si="128"/>
        <v>153.24675760275048</v>
      </c>
      <c r="DL36" s="34">
        <f t="shared" si="128"/>
        <v>160.75584872528523</v>
      </c>
      <c r="DM36" s="34">
        <f t="shared" si="128"/>
        <v>168.63288531282419</v>
      </c>
      <c r="DN36" s="34">
        <f t="shared" si="128"/>
        <v>176.89589669315257</v>
      </c>
      <c r="DO36" s="34">
        <f t="shared" si="128"/>
        <v>185.56379563111702</v>
      </c>
      <c r="DP36" s="34">
        <f t="shared" si="128"/>
        <v>194.65642161704173</v>
      </c>
      <c r="DQ36" s="34">
        <f t="shared" si="128"/>
        <v>204.19458627627677</v>
      </c>
      <c r="DR36" s="34">
        <f t="shared" si="128"/>
        <v>214.2001210038143</v>
      </c>
      <c r="DS36" s="34">
        <f t="shared" si="145"/>
        <v>224.6959269330012</v>
      </c>
      <c r="DT36" s="34">
        <f t="shared" si="130"/>
        <v>235.70602735271825</v>
      </c>
      <c r="DU36" s="34">
        <f t="shared" si="130"/>
        <v>247.25562269300144</v>
      </c>
      <c r="DV36" s="34">
        <f t="shared" si="130"/>
        <v>259.3711482049585</v>
      </c>
      <c r="DW36" s="34">
        <f t="shared" si="130"/>
        <v>272.08033446700148</v>
      </c>
      <c r="DX36" s="34">
        <f t="shared" si="130"/>
        <v>285.41227085588451</v>
      </c>
      <c r="DY36" s="34">
        <f t="shared" si="130"/>
        <v>299.39747212782282</v>
      </c>
      <c r="DZ36" s="34">
        <f t="shared" si="130"/>
        <v>314.06794826208613</v>
      </c>
      <c r="EA36" s="34">
        <f t="shared" si="130"/>
        <v>329.45727772692834</v>
      </c>
      <c r="EB36" s="34">
        <f t="shared" si="130"/>
        <v>345.60068433554778</v>
      </c>
      <c r="EC36" s="34">
        <f t="shared" si="130"/>
        <v>362.53511786798958</v>
      </c>
      <c r="ED36" s="34">
        <f t="shared" si="130"/>
        <v>380.29933864352103</v>
      </c>
      <c r="EE36" s="34">
        <f t="shared" si="130"/>
        <v>398.93400623705355</v>
      </c>
      <c r="EF36" s="34">
        <f t="shared" si="130"/>
        <v>418.48177254266915</v>
      </c>
      <c r="EG36" s="34">
        <f t="shared" si="130"/>
        <v>438.98737939725993</v>
      </c>
      <c r="EH36" s="34">
        <f t="shared" si="130"/>
        <v>460.49776098772566</v>
      </c>
      <c r="EI36" s="34">
        <f t="shared" si="130"/>
        <v>483.06215127612415</v>
      </c>
      <c r="EJ36" s="34">
        <f t="shared" si="132"/>
        <v>506.7321966886542</v>
      </c>
      <c r="EK36" s="34">
        <f t="shared" si="132"/>
        <v>531.56207432639826</v>
      </c>
      <c r="EL36" s="34">
        <f t="shared" si="132"/>
        <v>557.60861596839175</v>
      </c>
      <c r="EM36" s="34">
        <f t="shared" si="132"/>
        <v>584.93143815084295</v>
      </c>
      <c r="EN36" s="34">
        <f t="shared" si="132"/>
        <v>613.59307862023422</v>
      </c>
      <c r="EO36" s="34">
        <f t="shared" si="132"/>
        <v>643.65913947262561</v>
      </c>
      <c r="EP36" s="34">
        <f t="shared" si="132"/>
        <v>675.19843730678417</v>
      </c>
      <c r="EQ36" s="34">
        <f t="shared" si="132"/>
        <v>708.28316073481653</v>
      </c>
      <c r="ER36" s="34">
        <f t="shared" si="132"/>
        <v>742.9890356108225</v>
      </c>
      <c r="ES36" s="34">
        <f t="shared" si="132"/>
        <v>779.39549835575281</v>
      </c>
      <c r="ET36" s="34">
        <f t="shared" si="132"/>
        <v>817.5858777751846</v>
      </c>
      <c r="EU36" s="34">
        <f t="shared" si="132"/>
        <v>857.64758578616863</v>
      </c>
      <c r="EV36" s="34">
        <f t="shared" si="132"/>
        <v>899.67231748969084</v>
      </c>
      <c r="EW36" s="34">
        <f t="shared" si="132"/>
        <v>943.75626104668561</v>
      </c>
      <c r="EX36" s="34">
        <f t="shared" si="132"/>
        <v>990.00031783797317</v>
      </c>
      <c r="EY36" s="34">
        <f t="shared" si="132"/>
        <v>1038.5103334120338</v>
      </c>
      <c r="EZ36" s="34">
        <f t="shared" si="134"/>
        <v>1089.3973397492234</v>
      </c>
      <c r="FA36" s="34">
        <f t="shared" ref="FA36:FP36" si="149">EZ36*(1+$P36)</f>
        <v>1142.7778093969353</v>
      </c>
      <c r="FB36" s="34">
        <f t="shared" si="149"/>
        <v>1198.7739220573851</v>
      </c>
      <c r="FC36" s="34">
        <f t="shared" si="149"/>
        <v>1257.513844238197</v>
      </c>
      <c r="FD36" s="34">
        <f t="shared" si="149"/>
        <v>1319.1320226058685</v>
      </c>
      <c r="FE36" s="34">
        <f t="shared" si="149"/>
        <v>1383.7694917135559</v>
      </c>
      <c r="FF36" s="34">
        <f t="shared" si="149"/>
        <v>1451.5741968075201</v>
      </c>
      <c r="FG36" s="34">
        <f t="shared" si="149"/>
        <v>1522.7013324510885</v>
      </c>
      <c r="FH36" s="34">
        <f t="shared" si="149"/>
        <v>1597.3136977411918</v>
      </c>
      <c r="FI36" s="34">
        <f t="shared" si="149"/>
        <v>1675.5820689305101</v>
      </c>
      <c r="FJ36" s="34">
        <f t="shared" si="149"/>
        <v>1757.685590308105</v>
      </c>
      <c r="FK36" s="34">
        <f t="shared" si="149"/>
        <v>1843.8121842332021</v>
      </c>
      <c r="FL36" s="34">
        <f t="shared" si="149"/>
        <v>1934.1589812606289</v>
      </c>
      <c r="FM36" s="34">
        <f t="shared" si="149"/>
        <v>2028.9327713423995</v>
      </c>
      <c r="FN36" s="34">
        <f t="shared" si="149"/>
        <v>2128.3504771381768</v>
      </c>
      <c r="FO36" s="34">
        <f t="shared" si="149"/>
        <v>2232.6396505179473</v>
      </c>
      <c r="FP36" s="34">
        <f t="shared" si="149"/>
        <v>2342.0389933933266</v>
      </c>
      <c r="FQ36" s="34">
        <f t="shared" si="147"/>
        <v>2456.7989040695993</v>
      </c>
      <c r="FR36" s="34">
        <f t="shared" si="147"/>
        <v>2577.1820503690096</v>
      </c>
      <c r="FS36" s="34">
        <f t="shared" si="147"/>
        <v>2703.463970837091</v>
      </c>
      <c r="FT36" s="34">
        <f t="shared" si="147"/>
        <v>2835.9337054081084</v>
      </c>
      <c r="FU36" s="34">
        <f t="shared" si="147"/>
        <v>2974.8944569731057</v>
      </c>
      <c r="FV36" s="34">
        <f t="shared" si="147"/>
        <v>3120.6642853647877</v>
      </c>
      <c r="FW36" s="34">
        <f t="shared" si="147"/>
        <v>3273.5768353476619</v>
      </c>
      <c r="FX36" s="34">
        <f t="shared" si="136"/>
        <v>3433.9821002796971</v>
      </c>
      <c r="FY36" s="34">
        <f t="shared" si="136"/>
        <v>3602.2472231934021</v>
      </c>
      <c r="FZ36" s="34">
        <f t="shared" si="136"/>
        <v>3778.7573371298786</v>
      </c>
      <c r="GA36" s="34">
        <f t="shared" si="136"/>
        <v>3963.9164466492425</v>
      </c>
      <c r="GB36" s="34">
        <f t="shared" si="136"/>
        <v>4158.148352535055</v>
      </c>
      <c r="GC36" s="34">
        <f t="shared" si="136"/>
        <v>4361.8976218092721</v>
      </c>
      <c r="GD36" s="34">
        <f t="shared" si="136"/>
        <v>4575.6306052779264</v>
      </c>
      <c r="GE36" s="34">
        <f t="shared" si="136"/>
        <v>4799.8365049365448</v>
      </c>
      <c r="GF36" s="34">
        <f t="shared" si="136"/>
        <v>5035.0284936784356</v>
      </c>
      <c r="GG36" s="34">
        <f t="shared" si="136"/>
        <v>5281.7448898686789</v>
      </c>
      <c r="GH36" s="34">
        <f t="shared" si="136"/>
        <v>5540.5503894722442</v>
      </c>
      <c r="GI36" s="34">
        <f t="shared" si="136"/>
        <v>5812.0373585563839</v>
      </c>
      <c r="GJ36" s="34">
        <f t="shared" si="136"/>
        <v>6096.8271891256463</v>
      </c>
      <c r="GK36" s="34">
        <f t="shared" si="136"/>
        <v>6395.5717213928028</v>
      </c>
      <c r="GL36" s="34">
        <f t="shared" si="136"/>
        <v>6708.9547357410502</v>
      </c>
      <c r="GM36" s="34">
        <f t="shared" si="136"/>
        <v>7037.6935177923615</v>
      </c>
      <c r="GN36" s="34">
        <f t="shared" si="138"/>
        <v>7382.5405001641866</v>
      </c>
      <c r="GO36" s="34">
        <f t="shared" si="138"/>
        <v>7744.2849846722311</v>
      </c>
      <c r="GP36" s="34">
        <f t="shared" si="138"/>
        <v>8123.7549489211697</v>
      </c>
      <c r="GQ36" s="34">
        <f t="shared" si="138"/>
        <v>8521.8189414183071</v>
      </c>
      <c r="GR36" s="34">
        <f t="shared" si="138"/>
        <v>8939.3880695478038</v>
      </c>
      <c r="GS36" s="34">
        <f t="shared" si="138"/>
        <v>9377.4180849556451</v>
      </c>
      <c r="GT36" s="34">
        <f t="shared" si="138"/>
        <v>9836.9115711184713</v>
      </c>
      <c r="GU36" s="34">
        <f t="shared" si="138"/>
        <v>10318.920238103276</v>
      </c>
      <c r="GV36" s="34">
        <f t="shared" si="138"/>
        <v>10824.547329770336</v>
      </c>
      <c r="GW36" s="34">
        <f t="shared" si="138"/>
        <v>11354.950148929081</v>
      </c>
      <c r="GX36" s="34">
        <f t="shared" si="138"/>
        <v>11911.342706226606</v>
      </c>
      <c r="GY36" s="34">
        <f t="shared" si="138"/>
        <v>12494.998498831708</v>
      </c>
      <c r="GZ36" s="34">
        <f t="shared" si="138"/>
        <v>13107.253425274461</v>
      </c>
      <c r="HA36" s="34">
        <f t="shared" si="138"/>
        <v>13749.508843112908</v>
      </c>
      <c r="HB36" s="34">
        <f t="shared" si="138"/>
        <v>14423.234776425439</v>
      </c>
      <c r="HC36" s="34">
        <f t="shared" si="138"/>
        <v>15129.973280470285</v>
      </c>
      <c r="HD36" s="34">
        <f t="shared" si="140"/>
        <v>15871.341971213329</v>
      </c>
      <c r="HE36" s="34">
        <f t="shared" si="141"/>
        <v>16649.037727802781</v>
      </c>
      <c r="HF36" s="34">
        <f t="shared" si="141"/>
        <v>17464.840576465114</v>
      </c>
      <c r="HG36" s="34">
        <f t="shared" si="141"/>
        <v>18320.617764711904</v>
      </c>
      <c r="HH36" s="34">
        <f t="shared" si="141"/>
        <v>19218.328035182785</v>
      </c>
      <c r="HI36" s="34">
        <f t="shared" si="141"/>
        <v>20160.026108906739</v>
      </c>
      <c r="HJ36" s="34">
        <f t="shared" si="141"/>
        <v>21147.867388243169</v>
      </c>
      <c r="HK36" s="34">
        <f t="shared" si="141"/>
        <v>22184.112890267083</v>
      </c>
    </row>
    <row r="37" spans="1:219" ht="16.5" customHeight="1">
      <c r="A37" s="27">
        <f t="shared" si="8"/>
        <v>26</v>
      </c>
      <c r="B37" s="29" t="str">
        <f>'MPG-20'!B37</f>
        <v>Westar Energy</v>
      </c>
      <c r="C37" s="29"/>
      <c r="D37" s="25">
        <f>'MPG-20'!D37</f>
        <v>28.340666666666671</v>
      </c>
      <c r="E37" s="25">
        <f>'MPG-20'!E37</f>
        <v>1.31</v>
      </c>
      <c r="F37" s="45">
        <f>'MPG-20'!H37</f>
        <v>8.5000000000000006E-2</v>
      </c>
      <c r="G37" s="45">
        <f>'MPG-20'!I37</f>
        <v>4.2299999999999997E-2</v>
      </c>
      <c r="H37" s="45">
        <f>'MPG-20'!J37</f>
        <v>6.0999999999999999E-2</v>
      </c>
      <c r="I37" s="45">
        <f>'MPG-20'!K37</f>
        <v>4.7110417010723125E-2</v>
      </c>
      <c r="J37" s="26">
        <f t="shared" si="9"/>
        <v>5.8852604252680782E-2</v>
      </c>
      <c r="K37" s="30">
        <f t="shared" si="10"/>
        <v>5.721050354390065E-2</v>
      </c>
      <c r="L37" s="30">
        <f t="shared" si="11"/>
        <v>5.5568402835120517E-2</v>
      </c>
      <c r="M37" s="30">
        <f t="shared" si="12"/>
        <v>5.3926302126340385E-2</v>
      </c>
      <c r="N37" s="30">
        <f t="shared" si="13"/>
        <v>5.2284201417560253E-2</v>
      </c>
      <c r="O37" s="30">
        <f t="shared" si="14"/>
        <v>5.064210070878012E-2</v>
      </c>
      <c r="P37" s="31">
        <v>4.9000000000000002E-2</v>
      </c>
      <c r="Q37" s="32">
        <f t="shared" si="38"/>
        <v>0.10048569038140891</v>
      </c>
      <c r="S37" s="33">
        <f t="shared" si="39"/>
        <v>-28.340666666666671</v>
      </c>
      <c r="T37" s="34">
        <f t="shared" si="0"/>
        <v>1.3870969115710117</v>
      </c>
      <c r="U37" s="34">
        <f t="shared" si="101"/>
        <v>1.468731177167816</v>
      </c>
      <c r="V37" s="34">
        <f t="shared" si="101"/>
        <v>1.5551698318912472</v>
      </c>
      <c r="W37" s="34">
        <f t="shared" si="101"/>
        <v>1.6466956265532509</v>
      </c>
      <c r="X37" s="34">
        <f t="shared" si="101"/>
        <v>1.7436079525874093</v>
      </c>
      <c r="Y37" s="34">
        <f t="shared" si="102"/>
        <v>1.8433606415380845</v>
      </c>
      <c r="Z37" s="34">
        <f t="shared" si="102"/>
        <v>1.9457932482374789</v>
      </c>
      <c r="AA37" s="34">
        <f t="shared" si="102"/>
        <v>2.0507226828173262</v>
      </c>
      <c r="AB37" s="34">
        <f t="shared" si="102"/>
        <v>2.1579430806173066</v>
      </c>
      <c r="AC37" s="34">
        <f t="shared" si="102"/>
        <v>2.2672258514297434</v>
      </c>
      <c r="AD37" s="34">
        <f t="shared" si="142"/>
        <v>2.3783199181498005</v>
      </c>
      <c r="AE37" s="34">
        <f t="shared" si="142"/>
        <v>2.4948575941391407</v>
      </c>
      <c r="AF37" s="34">
        <f t="shared" si="142"/>
        <v>2.6171056162519584</v>
      </c>
      <c r="AG37" s="34">
        <f t="shared" si="142"/>
        <v>2.7453437914483043</v>
      </c>
      <c r="AH37" s="34">
        <f t="shared" si="142"/>
        <v>2.8798656372292712</v>
      </c>
      <c r="AI37" s="34">
        <f t="shared" si="142"/>
        <v>3.0209790534535053</v>
      </c>
      <c r="AJ37" s="34">
        <f t="shared" si="142"/>
        <v>3.1690070270727269</v>
      </c>
      <c r="AK37" s="34">
        <f t="shared" si="142"/>
        <v>3.3242883713992901</v>
      </c>
      <c r="AL37" s="34">
        <f t="shared" si="142"/>
        <v>3.4871785015978549</v>
      </c>
      <c r="AM37" s="34">
        <f t="shared" si="142"/>
        <v>3.6580502481761497</v>
      </c>
      <c r="AN37" s="34">
        <f t="shared" si="142"/>
        <v>3.8372947103367809</v>
      </c>
      <c r="AO37" s="34">
        <f t="shared" si="142"/>
        <v>4.0253221511432828</v>
      </c>
      <c r="AP37" s="34">
        <f t="shared" si="142"/>
        <v>4.2225629365493038</v>
      </c>
      <c r="AQ37" s="34">
        <f t="shared" si="142"/>
        <v>4.4294685204402198</v>
      </c>
      <c r="AR37" s="34">
        <f t="shared" si="142"/>
        <v>4.6465124779417906</v>
      </c>
      <c r="AS37" s="34">
        <f t="shared" si="122"/>
        <v>4.8741915893609375</v>
      </c>
      <c r="AT37" s="34">
        <f t="shared" si="122"/>
        <v>5.1130269772396231</v>
      </c>
      <c r="AU37" s="34">
        <f t="shared" si="122"/>
        <v>5.3635652991243639</v>
      </c>
      <c r="AV37" s="34">
        <f t="shared" si="122"/>
        <v>5.6263799987814576</v>
      </c>
      <c r="AW37" s="34">
        <f t="shared" si="122"/>
        <v>5.9020726187217489</v>
      </c>
      <c r="AX37" s="34">
        <f t="shared" si="122"/>
        <v>6.191274177039114</v>
      </c>
      <c r="AY37" s="34">
        <f t="shared" si="122"/>
        <v>6.49464661171403</v>
      </c>
      <c r="AZ37" s="34">
        <f t="shared" si="122"/>
        <v>6.8128842956880167</v>
      </c>
      <c r="BA37" s="34">
        <f t="shared" si="122"/>
        <v>7.1467156261767286</v>
      </c>
      <c r="BB37" s="34">
        <f t="shared" si="122"/>
        <v>7.4969046918593882</v>
      </c>
      <c r="BC37" s="34">
        <f t="shared" si="122"/>
        <v>7.864253021760498</v>
      </c>
      <c r="BD37" s="34">
        <f t="shared" si="122"/>
        <v>8.249601419826762</v>
      </c>
      <c r="BE37" s="34">
        <f t="shared" si="122"/>
        <v>8.6538318893982726</v>
      </c>
      <c r="BF37" s="34">
        <f t="shared" si="122"/>
        <v>9.0778696519787871</v>
      </c>
      <c r="BG37" s="34">
        <f t="shared" si="122"/>
        <v>9.5226852649257463</v>
      </c>
      <c r="BH37" s="34">
        <f t="shared" si="122"/>
        <v>9.9892968429071072</v>
      </c>
      <c r="BI37" s="34">
        <f t="shared" si="124"/>
        <v>10.478772388209554</v>
      </c>
      <c r="BJ37" s="34">
        <f t="shared" si="124"/>
        <v>10.992232235231821</v>
      </c>
      <c r="BK37" s="34">
        <f t="shared" si="124"/>
        <v>11.530851614758179</v>
      </c>
      <c r="BL37" s="34">
        <f t="shared" si="124"/>
        <v>12.095863343881328</v>
      </c>
      <c r="BM37" s="34">
        <f t="shared" si="124"/>
        <v>12.688560647731512</v>
      </c>
      <c r="BN37" s="34">
        <f t="shared" si="124"/>
        <v>13.310300119470355</v>
      </c>
      <c r="BO37" s="34">
        <f t="shared" si="124"/>
        <v>13.962504825324402</v>
      </c>
      <c r="BP37" s="34">
        <f t="shared" si="124"/>
        <v>14.646667561765296</v>
      </c>
      <c r="BQ37" s="34">
        <f t="shared" si="124"/>
        <v>15.364354272291795</v>
      </c>
      <c r="BR37" s="34">
        <f t="shared" si="124"/>
        <v>16.117207631634091</v>
      </c>
      <c r="BS37" s="34">
        <f t="shared" si="124"/>
        <v>16.90695080558416</v>
      </c>
      <c r="BT37" s="34">
        <f t="shared" si="124"/>
        <v>17.735391395057782</v>
      </c>
      <c r="BU37" s="34">
        <f t="shared" si="124"/>
        <v>18.604425573415611</v>
      </c>
      <c r="BV37" s="34">
        <f t="shared" si="124"/>
        <v>19.516042426512975</v>
      </c>
      <c r="BW37" s="34">
        <f t="shared" si="124"/>
        <v>20.472328505412108</v>
      </c>
      <c r="BX37" s="34">
        <f t="shared" si="124"/>
        <v>21.475472602177298</v>
      </c>
      <c r="BY37" s="34">
        <f t="shared" si="126"/>
        <v>22.527770759683985</v>
      </c>
      <c r="BZ37" s="34">
        <f t="shared" si="126"/>
        <v>23.6316315269085</v>
      </c>
      <c r="CA37" s="34">
        <f t="shared" si="126"/>
        <v>24.789581471727015</v>
      </c>
      <c r="CB37" s="34">
        <f t="shared" si="126"/>
        <v>26.004270963841638</v>
      </c>
      <c r="CC37" s="34">
        <f t="shared" si="126"/>
        <v>27.278480241069875</v>
      </c>
      <c r="CD37" s="34">
        <f t="shared" si="126"/>
        <v>28.615125772882298</v>
      </c>
      <c r="CE37" s="34">
        <f t="shared" si="126"/>
        <v>30.017266935753529</v>
      </c>
      <c r="CF37" s="34">
        <f t="shared" si="126"/>
        <v>31.48811301560545</v>
      </c>
      <c r="CG37" s="34">
        <f t="shared" si="126"/>
        <v>33.031030553370115</v>
      </c>
      <c r="CH37" s="34">
        <f t="shared" si="126"/>
        <v>34.64955105048525</v>
      </c>
      <c r="CI37" s="34">
        <f t="shared" si="126"/>
        <v>36.347379051959024</v>
      </c>
      <c r="CJ37" s="34">
        <f t="shared" si="126"/>
        <v>38.128400625505016</v>
      </c>
      <c r="CK37" s="34">
        <f t="shared" si="126"/>
        <v>39.996692256154759</v>
      </c>
      <c r="CL37" s="34">
        <f t="shared" si="126"/>
        <v>41.956530176706337</v>
      </c>
      <c r="CM37" s="34">
        <f t="shared" si="126"/>
        <v>44.012400155364944</v>
      </c>
      <c r="CN37" s="34">
        <f t="shared" si="126"/>
        <v>46.16900776297782</v>
      </c>
      <c r="CO37" s="34">
        <f t="shared" si="144"/>
        <v>48.431289143363728</v>
      </c>
      <c r="CP37" s="34">
        <f t="shared" si="144"/>
        <v>50.804422311388549</v>
      </c>
      <c r="CQ37" s="34">
        <f t="shared" si="144"/>
        <v>53.293839004646586</v>
      </c>
      <c r="CR37" s="34">
        <f t="shared" si="144"/>
        <v>55.905237115874264</v>
      </c>
      <c r="CS37" s="34">
        <f t="shared" si="144"/>
        <v>58.644593734552103</v>
      </c>
      <c r="CT37" s="34">
        <f t="shared" si="144"/>
        <v>61.51817882754515</v>
      </c>
      <c r="CU37" s="34">
        <f t="shared" si="144"/>
        <v>64.532569590094852</v>
      </c>
      <c r="CV37" s="34">
        <f t="shared" si="144"/>
        <v>67.694665500009492</v>
      </c>
      <c r="CW37" s="34">
        <f t="shared" si="144"/>
        <v>71.011704109509949</v>
      </c>
      <c r="CX37" s="34">
        <f t="shared" si="144"/>
        <v>74.491277610875926</v>
      </c>
      <c r="CY37" s="34">
        <f t="shared" si="144"/>
        <v>78.141350213808835</v>
      </c>
      <c r="CZ37" s="34">
        <f t="shared" si="144"/>
        <v>81.970276374285461</v>
      </c>
      <c r="DA37" s="34">
        <f t="shared" si="144"/>
        <v>85.98681991662545</v>
      </c>
      <c r="DB37" s="34">
        <f t="shared" si="144"/>
        <v>90.200174092540095</v>
      </c>
      <c r="DC37" s="34">
        <f t="shared" si="128"/>
        <v>94.619982623074549</v>
      </c>
      <c r="DD37" s="34">
        <f t="shared" si="128"/>
        <v>99.256361771605199</v>
      </c>
      <c r="DE37" s="34">
        <f t="shared" si="128"/>
        <v>104.11992349841385</v>
      </c>
      <c r="DF37" s="34">
        <f t="shared" si="128"/>
        <v>109.22179974983612</v>
      </c>
      <c r="DG37" s="34">
        <f t="shared" si="128"/>
        <v>114.57366793757808</v>
      </c>
      <c r="DH37" s="34">
        <f t="shared" si="128"/>
        <v>120.18777766651939</v>
      </c>
      <c r="DI37" s="34">
        <f t="shared" si="128"/>
        <v>126.07697877217883</v>
      </c>
      <c r="DJ37" s="34">
        <f t="shared" si="128"/>
        <v>132.25475073201559</v>
      </c>
      <c r="DK37" s="34">
        <f t="shared" si="128"/>
        <v>138.73523351788435</v>
      </c>
      <c r="DL37" s="34">
        <f t="shared" si="128"/>
        <v>145.53325996026066</v>
      </c>
      <c r="DM37" s="34">
        <f t="shared" si="128"/>
        <v>152.66438969831341</v>
      </c>
      <c r="DN37" s="34">
        <f t="shared" si="128"/>
        <v>160.14494479353075</v>
      </c>
      <c r="DO37" s="34">
        <f t="shared" si="128"/>
        <v>167.99204708841376</v>
      </c>
      <c r="DP37" s="34">
        <f t="shared" si="128"/>
        <v>176.22365739574602</v>
      </c>
      <c r="DQ37" s="34">
        <f t="shared" si="128"/>
        <v>184.85861660813757</v>
      </c>
      <c r="DR37" s="34">
        <f t="shared" si="128"/>
        <v>193.9166888219363</v>
      </c>
      <c r="DS37" s="34">
        <f t="shared" si="145"/>
        <v>203.41860657421117</v>
      </c>
      <c r="DT37" s="34">
        <f t="shared" si="130"/>
        <v>213.38611829634749</v>
      </c>
      <c r="DU37" s="34">
        <f t="shared" si="130"/>
        <v>223.84203809286851</v>
      </c>
      <c r="DV37" s="34">
        <f t="shared" si="130"/>
        <v>234.81029795941905</v>
      </c>
      <c r="DW37" s="34">
        <f t="shared" si="130"/>
        <v>246.31600255943056</v>
      </c>
      <c r="DX37" s="34">
        <f t="shared" si="130"/>
        <v>258.38548668484265</v>
      </c>
      <c r="DY37" s="34">
        <f t="shared" si="130"/>
        <v>271.04637553239991</v>
      </c>
      <c r="DZ37" s="34">
        <f t="shared" si="130"/>
        <v>284.32764793348747</v>
      </c>
      <c r="EA37" s="34">
        <f t="shared" si="130"/>
        <v>298.25970268222835</v>
      </c>
      <c r="EB37" s="34">
        <f t="shared" si="130"/>
        <v>312.87442811365753</v>
      </c>
      <c r="EC37" s="34">
        <f t="shared" si="130"/>
        <v>328.20527509122672</v>
      </c>
      <c r="ED37" s="34">
        <f t="shared" si="130"/>
        <v>344.28733357069683</v>
      </c>
      <c r="EE37" s="34">
        <f t="shared" si="130"/>
        <v>361.15741291566093</v>
      </c>
      <c r="EF37" s="34">
        <f t="shared" si="130"/>
        <v>378.85412614852828</v>
      </c>
      <c r="EG37" s="34">
        <f t="shared" si="130"/>
        <v>397.41797832980615</v>
      </c>
      <c r="EH37" s="34">
        <f t="shared" si="130"/>
        <v>416.89145926796664</v>
      </c>
      <c r="EI37" s="34">
        <f t="shared" si="130"/>
        <v>437.319140772097</v>
      </c>
      <c r="EJ37" s="34">
        <f t="shared" si="132"/>
        <v>458.74777866992974</v>
      </c>
      <c r="EK37" s="34">
        <f t="shared" si="132"/>
        <v>481.22641982475625</v>
      </c>
      <c r="EL37" s="34">
        <f t="shared" si="132"/>
        <v>504.80651439616929</v>
      </c>
      <c r="EM37" s="34">
        <f t="shared" si="132"/>
        <v>529.54203360158158</v>
      </c>
      <c r="EN37" s="34">
        <f t="shared" si="132"/>
        <v>555.48959324805901</v>
      </c>
      <c r="EO37" s="34">
        <f t="shared" si="132"/>
        <v>582.70858331721388</v>
      </c>
      <c r="EP37" s="34">
        <f t="shared" si="132"/>
        <v>611.26130389975731</v>
      </c>
      <c r="EQ37" s="34">
        <f t="shared" si="132"/>
        <v>641.21310779084536</v>
      </c>
      <c r="ER37" s="34">
        <f t="shared" si="132"/>
        <v>672.6325500725967</v>
      </c>
      <c r="ES37" s="34">
        <f t="shared" si="132"/>
        <v>705.59154502615388</v>
      </c>
      <c r="ET37" s="34">
        <f t="shared" si="132"/>
        <v>740.1655307324354</v>
      </c>
      <c r="EU37" s="34">
        <f t="shared" si="132"/>
        <v>776.4336417383247</v>
      </c>
      <c r="EV37" s="34">
        <f t="shared" si="132"/>
        <v>814.47889018350259</v>
      </c>
      <c r="EW37" s="34">
        <f t="shared" si="132"/>
        <v>854.38835580249417</v>
      </c>
      <c r="EX37" s="34">
        <f t="shared" si="132"/>
        <v>896.25338523681637</v>
      </c>
      <c r="EY37" s="34">
        <f t="shared" si="132"/>
        <v>940.16980111342036</v>
      </c>
      <c r="EZ37" s="34">
        <f t="shared" si="134"/>
        <v>986.2381213679779</v>
      </c>
      <c r="FA37" s="34">
        <f t="shared" ref="FA37:FP37" si="150">EZ37*(1+$P37)</f>
        <v>1034.5637893150088</v>
      </c>
      <c r="FB37" s="34">
        <f t="shared" si="150"/>
        <v>1085.2574149914442</v>
      </c>
      <c r="FC37" s="34">
        <f t="shared" si="150"/>
        <v>1138.4350283260248</v>
      </c>
      <c r="FD37" s="34">
        <f t="shared" si="150"/>
        <v>1194.2183447140001</v>
      </c>
      <c r="FE37" s="34">
        <f t="shared" si="150"/>
        <v>1252.735043604986</v>
      </c>
      <c r="FF37" s="34">
        <f t="shared" si="150"/>
        <v>1314.1190607416302</v>
      </c>
      <c r="FG37" s="34">
        <f t="shared" si="150"/>
        <v>1378.5108947179699</v>
      </c>
      <c r="FH37" s="34">
        <f t="shared" si="150"/>
        <v>1446.0579285591502</v>
      </c>
      <c r="FI37" s="34">
        <f t="shared" si="150"/>
        <v>1516.9147670585485</v>
      </c>
      <c r="FJ37" s="34">
        <f t="shared" si="150"/>
        <v>1591.2435906444173</v>
      </c>
      <c r="FK37" s="34">
        <f t="shared" si="150"/>
        <v>1669.2145265859936</v>
      </c>
      <c r="FL37" s="34">
        <f t="shared" si="150"/>
        <v>1751.0060383887071</v>
      </c>
      <c r="FM37" s="34">
        <f t="shared" si="150"/>
        <v>1836.8053342697535</v>
      </c>
      <c r="FN37" s="34">
        <f t="shared" si="150"/>
        <v>1926.8087956489712</v>
      </c>
      <c r="FO37" s="34">
        <f t="shared" si="150"/>
        <v>2021.2224266357707</v>
      </c>
      <c r="FP37" s="34">
        <f t="shared" si="150"/>
        <v>2120.2623255409235</v>
      </c>
      <c r="FQ37" s="34">
        <f t="shared" si="147"/>
        <v>2224.1551794924285</v>
      </c>
      <c r="FR37" s="34">
        <f t="shared" si="147"/>
        <v>2333.1387832875575</v>
      </c>
      <c r="FS37" s="34">
        <f t="shared" si="147"/>
        <v>2447.4625836686478</v>
      </c>
      <c r="FT37" s="34">
        <f t="shared" si="147"/>
        <v>2567.3882502684114</v>
      </c>
      <c r="FU37" s="34">
        <f t="shared" si="147"/>
        <v>2693.1902745315633</v>
      </c>
      <c r="FV37" s="34">
        <f t="shared" si="147"/>
        <v>2825.1565979836096</v>
      </c>
      <c r="FW37" s="34">
        <f t="shared" si="147"/>
        <v>2963.5892712848063</v>
      </c>
      <c r="FX37" s="34">
        <f t="shared" si="136"/>
        <v>3108.8051455777618</v>
      </c>
      <c r="FY37" s="34">
        <f t="shared" si="136"/>
        <v>3261.1365977110718</v>
      </c>
      <c r="FZ37" s="34">
        <f t="shared" si="136"/>
        <v>3420.9322909989141</v>
      </c>
      <c r="GA37" s="34">
        <f t="shared" si="136"/>
        <v>3588.5579732578608</v>
      </c>
      <c r="GB37" s="34">
        <f t="shared" si="136"/>
        <v>3764.3973139474956</v>
      </c>
      <c r="GC37" s="34">
        <f t="shared" si="136"/>
        <v>3948.8527823309228</v>
      </c>
      <c r="GD37" s="34">
        <f t="shared" si="136"/>
        <v>4142.346568665138</v>
      </c>
      <c r="GE37" s="34">
        <f t="shared" si="136"/>
        <v>4345.3215505297294</v>
      </c>
      <c r="GF37" s="34">
        <f t="shared" si="136"/>
        <v>4558.2423065056855</v>
      </c>
      <c r="GG37" s="34">
        <f t="shared" si="136"/>
        <v>4781.5961795244639</v>
      </c>
      <c r="GH37" s="34">
        <f t="shared" si="136"/>
        <v>5015.8943923211618</v>
      </c>
      <c r="GI37" s="34">
        <f t="shared" si="136"/>
        <v>5261.6732175448988</v>
      </c>
      <c r="GJ37" s="34">
        <f t="shared" si="136"/>
        <v>5519.4952052045983</v>
      </c>
      <c r="GK37" s="34">
        <f t="shared" si="136"/>
        <v>5789.9504702596232</v>
      </c>
      <c r="GL37" s="34">
        <f t="shared" si="136"/>
        <v>6073.6580433023446</v>
      </c>
      <c r="GM37" s="34">
        <f t="shared" si="136"/>
        <v>6371.2672874241589</v>
      </c>
      <c r="GN37" s="34">
        <f t="shared" si="138"/>
        <v>6683.4593845079426</v>
      </c>
      <c r="GO37" s="34">
        <f t="shared" si="138"/>
        <v>7010.9488943488313</v>
      </c>
      <c r="GP37" s="34">
        <f t="shared" si="138"/>
        <v>7354.4853901719234</v>
      </c>
      <c r="GQ37" s="34">
        <f t="shared" si="138"/>
        <v>7714.8551742903473</v>
      </c>
      <c r="GR37" s="34">
        <f t="shared" si="138"/>
        <v>8092.8830778305737</v>
      </c>
      <c r="GS37" s="34">
        <f t="shared" si="138"/>
        <v>8489.4343486442722</v>
      </c>
      <c r="GT37" s="34">
        <f t="shared" si="138"/>
        <v>8905.4166317278414</v>
      </c>
      <c r="GU37" s="34">
        <f t="shared" si="138"/>
        <v>9341.7820466825051</v>
      </c>
      <c r="GV37" s="34">
        <f t="shared" si="138"/>
        <v>9799.5293669699477</v>
      </c>
      <c r="GW37" s="34">
        <f t="shared" si="138"/>
        <v>10279.706305951475</v>
      </c>
      <c r="GX37" s="34">
        <f t="shared" si="138"/>
        <v>10783.411914943097</v>
      </c>
      <c r="GY37" s="34">
        <f t="shared" si="138"/>
        <v>11311.799098775307</v>
      </c>
      <c r="GZ37" s="34">
        <f t="shared" si="138"/>
        <v>11866.077254615297</v>
      </c>
      <c r="HA37" s="34">
        <f t="shared" si="138"/>
        <v>12447.515040091444</v>
      </c>
      <c r="HB37" s="34">
        <f t="shared" si="138"/>
        <v>13057.443277055925</v>
      </c>
      <c r="HC37" s="34">
        <f t="shared" si="138"/>
        <v>13697.257997631665</v>
      </c>
      <c r="HD37" s="34">
        <f t="shared" si="140"/>
        <v>14368.423639515615</v>
      </c>
      <c r="HE37" s="34">
        <f t="shared" si="141"/>
        <v>15072.476397851879</v>
      </c>
      <c r="HF37" s="34">
        <f t="shared" si="141"/>
        <v>15811.027741346619</v>
      </c>
      <c r="HG37" s="34">
        <f t="shared" si="141"/>
        <v>16585.768100672602</v>
      </c>
      <c r="HH37" s="34">
        <f t="shared" si="141"/>
        <v>17398.470737605559</v>
      </c>
      <c r="HI37" s="34">
        <f t="shared" si="141"/>
        <v>18250.995803748232</v>
      </c>
      <c r="HJ37" s="34">
        <f t="shared" si="141"/>
        <v>19145.294598131895</v>
      </c>
      <c r="HK37" s="34">
        <f t="shared" si="141"/>
        <v>20083.414033440356</v>
      </c>
    </row>
    <row r="38" spans="1:219" ht="15">
      <c r="A38" s="27"/>
      <c r="B38" s="29"/>
      <c r="C38" s="29"/>
      <c r="D38" s="25"/>
      <c r="E38" s="25"/>
      <c r="F38" s="25"/>
      <c r="G38" s="25"/>
      <c r="H38" s="25"/>
      <c r="I38" s="25"/>
      <c r="J38" s="26"/>
      <c r="K38" s="30"/>
      <c r="L38" s="30"/>
      <c r="M38" s="30"/>
      <c r="N38" s="30"/>
      <c r="O38" s="30"/>
      <c r="P38" s="31"/>
      <c r="Q38" s="35"/>
      <c r="S38" s="33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</row>
    <row r="39" spans="1:219" ht="15">
      <c r="A39" s="27">
        <f t="shared" ref="A39:A40" si="151">IF(B39=0,"N/A",MAX(A35:A38)+1)</f>
        <v>27</v>
      </c>
      <c r="B39" s="36" t="s">
        <v>228</v>
      </c>
      <c r="C39" s="36"/>
      <c r="D39" s="37">
        <f t="shared" ref="D39:Q39" si="152">AVERAGE(D12:D37)</f>
        <v>36.398730769230767</v>
      </c>
      <c r="E39" s="37">
        <f t="shared" si="152"/>
        <v>1.5415384615384615</v>
      </c>
      <c r="F39" s="38">
        <f t="shared" si="152"/>
        <v>5.3846153846153842E-2</v>
      </c>
      <c r="G39" s="38">
        <f t="shared" si="152"/>
        <v>4.2911538461538459E-2</v>
      </c>
      <c r="H39" s="38">
        <f t="shared" si="152"/>
        <v>4.7625000000000001E-2</v>
      </c>
      <c r="I39" s="38">
        <f t="shared" si="152"/>
        <v>4.3399218724568867E-2</v>
      </c>
      <c r="J39" s="38">
        <f>AVERAGE(J12:J37)</f>
        <v>4.8105476296799177E-2</v>
      </c>
      <c r="K39" s="38">
        <f t="shared" si="152"/>
        <v>4.8254563580665995E-2</v>
      </c>
      <c r="L39" s="38">
        <f t="shared" si="152"/>
        <v>4.8403650864532792E-2</v>
      </c>
      <c r="M39" s="38">
        <f t="shared" si="152"/>
        <v>4.8552738148399582E-2</v>
      </c>
      <c r="N39" s="38">
        <f t="shared" si="152"/>
        <v>4.8701825432266387E-2</v>
      </c>
      <c r="O39" s="38">
        <f t="shared" si="152"/>
        <v>4.8850912716133191E-2</v>
      </c>
      <c r="P39" s="38">
        <f t="shared" si="152"/>
        <v>4.9000000000000002E-2</v>
      </c>
      <c r="Q39" s="56">
        <f t="shared" si="152"/>
        <v>9.4132572331922335E-2</v>
      </c>
      <c r="S39" s="33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</row>
    <row r="40" spans="1:219" ht="15">
      <c r="A40" s="27">
        <f t="shared" si="151"/>
        <v>28</v>
      </c>
      <c r="B40" s="36" t="s">
        <v>229</v>
      </c>
      <c r="C40" s="36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  <c r="P40" s="38"/>
      <c r="Q40" s="56">
        <f>MEDIAN(Q12:Q37)</f>
        <v>9.5420138672421079E-2</v>
      </c>
      <c r="S40" s="33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</row>
    <row r="41" spans="1:219">
      <c r="B41" s="29"/>
      <c r="C41" s="29"/>
      <c r="D41" s="25"/>
      <c r="E41" s="25"/>
      <c r="F41" s="25"/>
      <c r="G41" s="25"/>
      <c r="H41" s="25"/>
      <c r="I41" s="25"/>
      <c r="J41" s="26"/>
    </row>
    <row r="42" spans="1:219">
      <c r="B42" s="39"/>
      <c r="C42" s="40"/>
    </row>
    <row r="43" spans="1:219">
      <c r="B43" t="s">
        <v>230</v>
      </c>
      <c r="C43" s="40"/>
    </row>
    <row r="44" spans="1:219" ht="16.5">
      <c r="B44" s="41" t="s">
        <v>257</v>
      </c>
      <c r="C44" s="42"/>
    </row>
    <row r="45" spans="1:219" ht="16.5">
      <c r="B45" s="41" t="s">
        <v>258</v>
      </c>
    </row>
    <row r="46" spans="1:219" ht="16.5">
      <c r="B46" s="43" t="s">
        <v>282</v>
      </c>
    </row>
    <row r="47" spans="1:219">
      <c r="A47" s="1"/>
      <c r="B47" s="4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</sheetData>
  <mergeCells count="5">
    <mergeCell ref="A1:Q1"/>
    <mergeCell ref="A4:Q4"/>
    <mergeCell ref="K8:O8"/>
    <mergeCell ref="B9:C9"/>
    <mergeCell ref="F8:I8"/>
  </mergeCells>
  <printOptions horizontalCentered="1"/>
  <pageMargins left="0.7" right="0.7" top="0.8" bottom="0.75" header="0.3" footer="0.51"/>
  <pageSetup scale="58" orientation="landscape" r:id="rId1"/>
  <headerFooter>
    <oddHeader>&amp;R&amp;12Exhibit No.___(MPG-21)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303B514-3726-4FD7-B650-9ED59173D254}"/>
</file>

<file path=customXml/itemProps2.xml><?xml version="1.0" encoding="utf-8"?>
<ds:datastoreItem xmlns:ds="http://schemas.openxmlformats.org/officeDocument/2006/customXml" ds:itemID="{190A576C-A0A1-4C7B-BE08-5D7E8E47CED6}"/>
</file>

<file path=customXml/itemProps3.xml><?xml version="1.0" encoding="utf-8"?>
<ds:datastoreItem xmlns:ds="http://schemas.openxmlformats.org/officeDocument/2006/customXml" ds:itemID="{84C7E716-35C7-4B55-AE79-69F5A082BA0C}"/>
</file>

<file path=customXml/itemProps4.xml><?xml version="1.0" encoding="utf-8"?>
<ds:datastoreItem xmlns:ds="http://schemas.openxmlformats.org/officeDocument/2006/customXml" ds:itemID="{2BFDCE80-9A98-4236-9597-6EC1179D5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MPG-20</vt:lpstr>
      <vt:lpstr>MPG-21</vt:lpstr>
      <vt:lpstr>'MPG-20'!Print_Area</vt:lpstr>
      <vt:lpstr>'MPG-21'!Print_Area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Leyko</dc:creator>
  <cp:lastModifiedBy>Chris Walters</cp:lastModifiedBy>
  <cp:lastPrinted>2012-04-04T19:58:47Z</cp:lastPrinted>
  <dcterms:created xsi:type="dcterms:W3CDTF">2012-03-23T16:33:55Z</dcterms:created>
  <dcterms:modified xsi:type="dcterms:W3CDTF">2012-09-18T15:05:52Z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