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627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0" i="1" l="1"/>
  <c r="C20" i="1"/>
  <c r="B20" i="1"/>
  <c r="B21" i="1" s="1"/>
  <c r="B17" i="1"/>
  <c r="D17" i="1" s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D15" i="1" s="1"/>
  <c r="D18" i="1" s="1"/>
  <c r="C5" i="1"/>
  <c r="C15" i="1" s="1"/>
  <c r="B5" i="1"/>
  <c r="B15" i="1" s="1"/>
  <c r="B18" i="1" s="1"/>
  <c r="C18" i="1" l="1"/>
  <c r="C21" i="1" s="1"/>
  <c r="D21" i="1"/>
  <c r="C17" i="1"/>
</calcChain>
</file>

<file path=xl/sharedStrings.xml><?xml version="1.0" encoding="utf-8"?>
<sst xmlns="http://schemas.openxmlformats.org/spreadsheetml/2006/main" count="24" uniqueCount="24">
  <si>
    <t>2014 Poverty level for a household of 3: $19,790</t>
  </si>
  <si>
    <t># HHs below 200% of 2014 Poverty Level ($39,580)</t>
  </si>
  <si>
    <t># HHs below 150% of 2014 Poverty Level ($29,685)</t>
  </si>
  <si>
    <t># HHs below 125% of 2014 Poverty Level ($24,738)</t>
  </si>
  <si>
    <t>Island</t>
  </si>
  <si>
    <t>King</t>
  </si>
  <si>
    <t>Kitsap</t>
  </si>
  <si>
    <t>Kittitas</t>
  </si>
  <si>
    <t>Lewis</t>
  </si>
  <si>
    <t>Pierce</t>
  </si>
  <si>
    <t>Skagit</t>
  </si>
  <si>
    <t>Snohomish</t>
  </si>
  <si>
    <t>Thurston</t>
  </si>
  <si>
    <t>Whatcom</t>
  </si>
  <si>
    <t>Total ACS HHs</t>
  </si>
  <si>
    <t>% below level</t>
  </si>
  <si>
    <t>% of PSE customers below level</t>
  </si>
  <si>
    <t>Sources:</t>
  </si>
  <si>
    <t xml:space="preserve">U.S. Census Bureau, 2010-2014 American Community Survey 5-Year Estimates
</t>
  </si>
  <si>
    <t>PSE 2015 10k</t>
  </si>
  <si>
    <t>https://aspe.hhs.gov/2014-poverty-guidelines</t>
  </si>
  <si>
    <t>Page 1 of 1</t>
  </si>
  <si>
    <t>Exhibit No. ___(SMS-3)</t>
  </si>
  <si>
    <r>
      <t>PSE Customers</t>
    </r>
    <r>
      <rPr>
        <sz val="8"/>
        <color theme="1"/>
        <rFont val="Times New Roman"/>
        <family val="1"/>
      </rPr>
      <t xml:space="preserve"> (2015 PSE 10k)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</si>
</sst>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u/>
      <sz val="9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2" applyFont="1" applyAlignment="1">
      <alignment horizontal="center"/>
    </xf>
    <xf numFmtId="0" fontId="9" fillId="0" borderId="0" xfId="3" applyFont="1"/>
    <xf numFmtId="0" fontId="6" fillId="0" borderId="0" xfId="0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ea/Documents/Opened_From_Outlook/Draft%20Attach%20A%20-%20ACS%20HHs%20below%20poverty%20thresholds%20PSE%20coun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Island"/>
      <sheetName val="King"/>
      <sheetName val="Kitsap"/>
      <sheetName val="Kittitas"/>
      <sheetName val="Lewis"/>
      <sheetName val="Pierce"/>
      <sheetName val="Skagit"/>
      <sheetName val="Snohomish"/>
      <sheetName val="Thurston"/>
      <sheetName val="Whatcom"/>
    </sheetNames>
    <sheetDataSet>
      <sheetData sheetId="0" refreshError="1"/>
      <sheetData sheetId="1">
        <row r="10">
          <cell r="D10">
            <v>32820</v>
          </cell>
        </row>
        <row r="16">
          <cell r="O16">
            <v>10348.474200000001</v>
          </cell>
          <cell r="P16">
            <v>6759.3446399999993</v>
          </cell>
          <cell r="Q16">
            <v>5707.2010800000007</v>
          </cell>
        </row>
      </sheetData>
      <sheetData sheetId="2">
        <row r="10">
          <cell r="D10">
            <v>808729</v>
          </cell>
        </row>
        <row r="16">
          <cell r="O16">
            <v>218486.22664000001</v>
          </cell>
          <cell r="P16">
            <v>149129.62760000001</v>
          </cell>
          <cell r="Q16">
            <v>128712.455266</v>
          </cell>
        </row>
      </sheetData>
      <sheetData sheetId="3">
        <row r="10">
          <cell r="D10">
            <v>97993</v>
          </cell>
        </row>
        <row r="16">
          <cell r="O16">
            <v>29197.504315000002</v>
          </cell>
          <cell r="P16">
            <v>19349.305808000001</v>
          </cell>
          <cell r="Q16">
            <v>16449.888923999999</v>
          </cell>
        </row>
      </sheetData>
      <sheetData sheetId="4">
        <row r="10">
          <cell r="D10">
            <v>16753</v>
          </cell>
        </row>
        <row r="16">
          <cell r="O16">
            <v>7529.3007899999993</v>
          </cell>
          <cell r="P16">
            <v>5675.2462799999994</v>
          </cell>
          <cell r="Q16">
            <v>5073.2774840000002</v>
          </cell>
        </row>
      </sheetData>
      <sheetData sheetId="5">
        <row r="10">
          <cell r="D10">
            <v>29450</v>
          </cell>
        </row>
        <row r="16">
          <cell r="O16">
            <v>13262.071250000001</v>
          </cell>
          <cell r="P16">
            <v>9044.6840000000011</v>
          </cell>
          <cell r="Q16">
            <v>7705.4746999999998</v>
          </cell>
        </row>
      </sheetData>
      <sheetData sheetId="6">
        <row r="10">
          <cell r="D10">
            <v>301364</v>
          </cell>
        </row>
        <row r="16">
          <cell r="O16">
            <v>95258.146759999989</v>
          </cell>
          <cell r="P16">
            <v>63705.938687999995</v>
          </cell>
          <cell r="Q16">
            <v>54475.762095999991</v>
          </cell>
        </row>
      </sheetData>
      <sheetData sheetId="7">
        <row r="10">
          <cell r="D10">
            <v>45309</v>
          </cell>
        </row>
        <row r="16">
          <cell r="O16">
            <v>16287.679320000003</v>
          </cell>
          <cell r="P16">
            <v>11041.622064000001</v>
          </cell>
          <cell r="Q16">
            <v>9395.9085660000019</v>
          </cell>
        </row>
      </sheetData>
      <sheetData sheetId="8">
        <row r="10">
          <cell r="D10">
            <v>271514</v>
          </cell>
        </row>
        <row r="16">
          <cell r="O16">
            <v>72091.039709999997</v>
          </cell>
          <cell r="P16">
            <v>47334.664703999995</v>
          </cell>
          <cell r="Q16">
            <v>40211.766428000003</v>
          </cell>
        </row>
      </sheetData>
      <sheetData sheetId="9">
        <row r="10">
          <cell r="D10">
            <v>101530</v>
          </cell>
        </row>
        <row r="16">
          <cell r="O16">
            <v>30149.84115</v>
          </cell>
          <cell r="P16">
            <v>20365.293519999999</v>
          </cell>
          <cell r="Q16">
            <v>17569.766499999998</v>
          </cell>
        </row>
      </sheetData>
      <sheetData sheetId="10">
        <row r="10">
          <cell r="D10">
            <v>79837</v>
          </cell>
        </row>
        <row r="16">
          <cell r="O16">
            <v>30636.251194999997</v>
          </cell>
          <cell r="P16">
            <v>21831.267975999996</v>
          </cell>
          <cell r="Q16">
            <v>19020.686227999999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ugetenergy.com/SECfilings/pe_1231201510kfinal.pdf" TargetMode="External"/><Relationship Id="rId2" Type="http://schemas.openxmlformats.org/officeDocument/2006/relationships/hyperlink" Target="http://factfinder.census.gov/faces/tableservices/jsf/pages/productview.xhtml?src=CF" TargetMode="External"/><Relationship Id="rId1" Type="http://schemas.openxmlformats.org/officeDocument/2006/relationships/hyperlink" Target="https://aspe.hhs.gov/2014-poverty-guideline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2"/>
  <sheetViews>
    <sheetView tabSelected="1" view="pageLayout" zoomScaleNormal="100" workbookViewId="0">
      <selection activeCell="A16" sqref="A16"/>
    </sheetView>
  </sheetViews>
  <sheetFormatPr defaultRowHeight="12.75" x14ac:dyDescent="0.2"/>
  <cols>
    <col min="1" max="1" width="32.5703125" style="2" customWidth="1"/>
    <col min="2" max="4" width="14.140625" style="2" customWidth="1"/>
    <col min="5" max="5" width="9.140625" style="2" customWidth="1"/>
    <col min="6" max="16384" width="9.140625" style="2"/>
  </cols>
  <sheetData>
    <row r="2" spans="1:4" ht="15.75" x14ac:dyDescent="0.25">
      <c r="A2" s="1" t="s">
        <v>0</v>
      </c>
    </row>
    <row r="3" spans="1:4" x14ac:dyDescent="0.2">
      <c r="A3" s="3"/>
    </row>
    <row r="4" spans="1:4" ht="51" x14ac:dyDescent="0.2">
      <c r="B4" s="4" t="s">
        <v>1</v>
      </c>
      <c r="C4" s="4" t="s">
        <v>2</v>
      </c>
      <c r="D4" s="4" t="s">
        <v>3</v>
      </c>
    </row>
    <row r="5" spans="1:4" x14ac:dyDescent="0.2">
      <c r="A5" s="2" t="s">
        <v>4</v>
      </c>
      <c r="B5" s="5">
        <f>[1]Island!O16</f>
        <v>10348.474200000001</v>
      </c>
      <c r="C5" s="5">
        <f>[1]Island!P16</f>
        <v>6759.3446399999993</v>
      </c>
      <c r="D5" s="5">
        <f>[1]Island!Q16</f>
        <v>5707.2010800000007</v>
      </c>
    </row>
    <row r="6" spans="1:4" x14ac:dyDescent="0.2">
      <c r="A6" s="2" t="s">
        <v>5</v>
      </c>
      <c r="B6" s="5">
        <f>[1]King!O16</f>
        <v>218486.22664000001</v>
      </c>
      <c r="C6" s="5">
        <f>[1]King!P16</f>
        <v>149129.62760000001</v>
      </c>
      <c r="D6" s="5">
        <f>[1]King!Q16</f>
        <v>128712.455266</v>
      </c>
    </row>
    <row r="7" spans="1:4" x14ac:dyDescent="0.2">
      <c r="A7" s="2" t="s">
        <v>6</v>
      </c>
      <c r="B7" s="5">
        <f>[1]Kitsap!O16</f>
        <v>29197.504315000002</v>
      </c>
      <c r="C7" s="5">
        <f>[1]Kitsap!P16</f>
        <v>19349.305808000001</v>
      </c>
      <c r="D7" s="5">
        <f>[1]Kitsap!Q16</f>
        <v>16449.888923999999</v>
      </c>
    </row>
    <row r="8" spans="1:4" x14ac:dyDescent="0.2">
      <c r="A8" s="2" t="s">
        <v>7</v>
      </c>
      <c r="B8" s="5">
        <f>[1]Kittitas!O16</f>
        <v>7529.3007899999993</v>
      </c>
      <c r="C8" s="5">
        <f>[1]Kittitas!P16</f>
        <v>5675.2462799999994</v>
      </c>
      <c r="D8" s="5">
        <f>[1]Kittitas!Q16</f>
        <v>5073.2774840000002</v>
      </c>
    </row>
    <row r="9" spans="1:4" x14ac:dyDescent="0.2">
      <c r="A9" s="2" t="s">
        <v>8</v>
      </c>
      <c r="B9" s="5">
        <f>[1]Lewis!O16</f>
        <v>13262.071250000001</v>
      </c>
      <c r="C9" s="5">
        <f>[1]Lewis!P16</f>
        <v>9044.6840000000011</v>
      </c>
      <c r="D9" s="5">
        <f>[1]Lewis!Q16</f>
        <v>7705.4746999999998</v>
      </c>
    </row>
    <row r="10" spans="1:4" x14ac:dyDescent="0.2">
      <c r="A10" s="2" t="s">
        <v>9</v>
      </c>
      <c r="B10" s="5">
        <f>[1]Pierce!O16</f>
        <v>95258.146759999989</v>
      </c>
      <c r="C10" s="5">
        <f>[1]Pierce!P16</f>
        <v>63705.938687999995</v>
      </c>
      <c r="D10" s="5">
        <f>[1]Pierce!Q16</f>
        <v>54475.762095999991</v>
      </c>
    </row>
    <row r="11" spans="1:4" x14ac:dyDescent="0.2">
      <c r="A11" s="2" t="s">
        <v>10</v>
      </c>
      <c r="B11" s="5">
        <f>[1]Skagit!O16</f>
        <v>16287.679320000003</v>
      </c>
      <c r="C11" s="5">
        <f>[1]Skagit!P16</f>
        <v>11041.622064000001</v>
      </c>
      <c r="D11" s="5">
        <f>[1]Skagit!Q16</f>
        <v>9395.9085660000019</v>
      </c>
    </row>
    <row r="12" spans="1:4" x14ac:dyDescent="0.2">
      <c r="A12" s="2" t="s">
        <v>11</v>
      </c>
      <c r="B12" s="5">
        <f>[1]Snohomish!O16</f>
        <v>72091.039709999997</v>
      </c>
      <c r="C12" s="5">
        <f>[1]Snohomish!P16</f>
        <v>47334.664703999995</v>
      </c>
      <c r="D12" s="5">
        <f>[1]Snohomish!Q16</f>
        <v>40211.766428000003</v>
      </c>
    </row>
    <row r="13" spans="1:4" x14ac:dyDescent="0.2">
      <c r="A13" s="2" t="s">
        <v>12</v>
      </c>
      <c r="B13" s="5">
        <f>[1]Thurston!O16</f>
        <v>30149.84115</v>
      </c>
      <c r="C13" s="5">
        <f>[1]Thurston!P16</f>
        <v>20365.293519999999</v>
      </c>
      <c r="D13" s="5">
        <f>[1]Thurston!Q16</f>
        <v>17569.766499999998</v>
      </c>
    </row>
    <row r="14" spans="1:4" x14ac:dyDescent="0.2">
      <c r="A14" s="2" t="s">
        <v>13</v>
      </c>
      <c r="B14" s="5">
        <f>[1]Whatcom!O16</f>
        <v>30636.251194999997</v>
      </c>
      <c r="C14" s="5">
        <f>[1]Whatcom!P16</f>
        <v>21831.267975999996</v>
      </c>
      <c r="D14" s="5">
        <f>[1]Whatcom!Q16</f>
        <v>19020.686227999999</v>
      </c>
    </row>
    <row r="15" spans="1:4" ht="14.25" x14ac:dyDescent="0.2">
      <c r="B15" s="6">
        <f>SUM(B5:B14)</f>
        <v>523246.53532999993</v>
      </c>
      <c r="C15" s="6">
        <f t="shared" ref="C15:D15" si="0">SUM(C5:C14)</f>
        <v>354236.99527999997</v>
      </c>
      <c r="D15" s="6">
        <f t="shared" si="0"/>
        <v>304322.18727200001</v>
      </c>
    </row>
    <row r="16" spans="1:4" x14ac:dyDescent="0.2">
      <c r="B16" s="7"/>
      <c r="C16" s="7"/>
      <c r="D16" s="7"/>
    </row>
    <row r="17" spans="1:4" x14ac:dyDescent="0.2">
      <c r="A17" s="2" t="s">
        <v>14</v>
      </c>
      <c r="B17" s="8">
        <f>[1]King!D10+[1]Island!D10+[1]Whatcom!D10+[1]Skagit!D10+[1]Snohomish!D10+[1]Kitsap!D10+[1]Kittitas!D10+[1]Pierce!D10+[1]Thurston!D10+[1]Lewis!D10</f>
        <v>1785299</v>
      </c>
      <c r="C17" s="8">
        <f>B17</f>
        <v>1785299</v>
      </c>
      <c r="D17" s="8">
        <f>B17</f>
        <v>1785299</v>
      </c>
    </row>
    <row r="18" spans="1:4" x14ac:dyDescent="0.2">
      <c r="A18" s="2" t="s">
        <v>15</v>
      </c>
      <c r="B18" s="9">
        <f>B15/B17</f>
        <v>0.29308621991610367</v>
      </c>
      <c r="C18" s="9">
        <f>C15/C17</f>
        <v>0.19841886164726466</v>
      </c>
      <c r="D18" s="9">
        <f>D15/D17</f>
        <v>0.17046006706551675</v>
      </c>
    </row>
    <row r="19" spans="1:4" x14ac:dyDescent="0.2">
      <c r="B19" s="7"/>
      <c r="C19" s="7"/>
      <c r="D19" s="7"/>
    </row>
    <row r="20" spans="1:4" x14ac:dyDescent="0.2">
      <c r="A20" s="2" t="s">
        <v>23</v>
      </c>
      <c r="B20" s="8">
        <f>976583+742494-386100</f>
        <v>1332977</v>
      </c>
      <c r="C20" s="8">
        <f>976583+742494-386100</f>
        <v>1332977</v>
      </c>
      <c r="D20" s="8">
        <f>976583+742494-386100</f>
        <v>1332977</v>
      </c>
    </row>
    <row r="21" spans="1:4" x14ac:dyDescent="0.2">
      <c r="A21" s="2" t="s">
        <v>16</v>
      </c>
      <c r="B21" s="8">
        <f>B20*B18</f>
        <v>390677.19016510813</v>
      </c>
      <c r="C21" s="8">
        <f>C20*C18</f>
        <v>264487.77894198592</v>
      </c>
      <c r="D21" s="8">
        <f>D20*D18</f>
        <v>227219.34881679132</v>
      </c>
    </row>
    <row r="26" spans="1:4" x14ac:dyDescent="0.2">
      <c r="A26" s="3" t="s">
        <v>17</v>
      </c>
    </row>
    <row r="27" spans="1:4" x14ac:dyDescent="0.2">
      <c r="A27" s="10" t="s">
        <v>18</v>
      </c>
    </row>
    <row r="28" spans="1:4" x14ac:dyDescent="0.2">
      <c r="A28" s="10" t="s">
        <v>19</v>
      </c>
    </row>
    <row r="29" spans="1:4" x14ac:dyDescent="0.2">
      <c r="A29" s="10" t="s">
        <v>20</v>
      </c>
    </row>
    <row r="50" spans="4:4" ht="15.75" x14ac:dyDescent="0.25">
      <c r="D50" s="1" t="s">
        <v>22</v>
      </c>
    </row>
    <row r="51" spans="4:4" ht="15.75" x14ac:dyDescent="0.25">
      <c r="D51" s="1" t="s">
        <v>21</v>
      </c>
    </row>
    <row r="52" spans="4:4" x14ac:dyDescent="0.2">
      <c r="D52" s="11"/>
    </row>
  </sheetData>
  <hyperlinks>
    <hyperlink ref="A29" r:id="rId1"/>
    <hyperlink ref="A27" r:id="rId2" display="http://factfinder.census.gov/faces/tableservices/jsf/pages/productview.xhtml?src=CF"/>
    <hyperlink ref="A28" r:id="rId3"/>
  </hyperlinks>
  <pageMargins left="1" right="1" top="1" bottom="1" header="0.75" footer="1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27C3424-C4C8-4CF5-BE1F-4CA6F7AC3051}"/>
</file>

<file path=customXml/itemProps2.xml><?xml version="1.0" encoding="utf-8"?>
<ds:datastoreItem xmlns:ds="http://schemas.openxmlformats.org/officeDocument/2006/customXml" ds:itemID="{9C1E054D-BEF8-4E85-BD29-EED4B74A49F1}"/>
</file>

<file path=customXml/itemProps3.xml><?xml version="1.0" encoding="utf-8"?>
<ds:datastoreItem xmlns:ds="http://schemas.openxmlformats.org/officeDocument/2006/customXml" ds:itemID="{451DB81D-7642-4FA1-947B-BB18753AA215}"/>
</file>

<file path=customXml/itemProps4.xml><?xml version="1.0" encoding="utf-8"?>
<ds:datastoreItem xmlns:ds="http://schemas.openxmlformats.org/officeDocument/2006/customXml" ds:itemID="{B4EF51FB-AC52-4BAB-AFAA-5F2FEAF5FD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Perkins Coie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No Name</cp:lastModifiedBy>
  <cp:lastPrinted>2017-01-06T20:07:40Z</cp:lastPrinted>
  <dcterms:created xsi:type="dcterms:W3CDTF">2012-03-15T22:32:44Z</dcterms:created>
  <dcterms:modified xsi:type="dcterms:W3CDTF">2017-01-06T20:07:45Z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