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-PROJ\PacifiCorp\063368-Depr\5 - Project Working File\E - Preliminary Report\Washington Exhibit\"/>
    </mc:Choice>
  </mc:AlternateContent>
  <xr:revisionPtr revIDLastSave="0" documentId="8_{5ACFEE7B-AD17-4651-B83A-757FB7A35584}" xr6:coauthVersionLast="31" xr6:coauthVersionMax="31" xr10:uidLastSave="{00000000-0000-0000-0000-000000000000}"/>
  <bookViews>
    <workbookView xWindow="-1080" yWindow="840" windowWidth="24120" windowHeight="11700" xr2:uid="{00000000-000D-0000-FFFF-FFFF00000000}"/>
  </bookViews>
  <sheets>
    <sheet name="Weighted NS-% of Total Ret." sheetId="4" r:id="rId1"/>
  </sheets>
  <definedNames>
    <definedName name="_xlnm.Print_Area" localSheetId="0">'Weighted NS-% of Total Ret.'!$A$1:$Z$386</definedName>
    <definedName name="_xlnm.Print_Titles" localSheetId="0">'Weighted NS-% of Total Ret.'!$1:$10</definedName>
  </definedNames>
  <calcPr calcId="179017"/>
</workbook>
</file>

<file path=xl/calcChain.xml><?xml version="1.0" encoding="utf-8"?>
<calcChain xmlns="http://schemas.openxmlformats.org/spreadsheetml/2006/main">
  <c r="AB381" i="4" l="1"/>
  <c r="T355" i="4" l="1"/>
  <c r="T354" i="4"/>
  <c r="T353" i="4"/>
  <c r="T352" i="4"/>
  <c r="P356" i="4"/>
  <c r="L356" i="4"/>
  <c r="D356" i="4"/>
  <c r="X355" i="4"/>
  <c r="N355" i="4"/>
  <c r="X354" i="4"/>
  <c r="N354" i="4"/>
  <c r="X353" i="4"/>
  <c r="N353" i="4"/>
  <c r="V353" i="4" s="1"/>
  <c r="Z353" i="4" s="1"/>
  <c r="X352" i="4"/>
  <c r="T356" i="4"/>
  <c r="N352" i="4"/>
  <c r="P211" i="4"/>
  <c r="L211" i="4"/>
  <c r="N211" i="4" s="1"/>
  <c r="D211" i="4"/>
  <c r="X210" i="4"/>
  <c r="T210" i="4"/>
  <c r="N210" i="4"/>
  <c r="X209" i="4"/>
  <c r="T209" i="4"/>
  <c r="N209" i="4"/>
  <c r="X208" i="4"/>
  <c r="T208" i="4"/>
  <c r="N208" i="4"/>
  <c r="X207" i="4"/>
  <c r="T207" i="4"/>
  <c r="N207" i="4"/>
  <c r="V207" i="4" s="1"/>
  <c r="Z207" i="4" s="1"/>
  <c r="X206" i="4"/>
  <c r="T206" i="4"/>
  <c r="N206" i="4"/>
  <c r="V210" i="4" l="1"/>
  <c r="Z210" i="4" s="1"/>
  <c r="T211" i="4"/>
  <c r="V355" i="4"/>
  <c r="Z355" i="4" s="1"/>
  <c r="V354" i="4"/>
  <c r="Z354" i="4" s="1"/>
  <c r="V352" i="4"/>
  <c r="X356" i="4"/>
  <c r="N356" i="4"/>
  <c r="X211" i="4"/>
  <c r="V209" i="4"/>
  <c r="Z209" i="4" s="1"/>
  <c r="V206" i="4"/>
  <c r="Z206" i="4" s="1"/>
  <c r="V208" i="4"/>
  <c r="Z208" i="4" s="1"/>
  <c r="Z352" i="4" l="1"/>
  <c r="V356" i="4"/>
  <c r="V211" i="4"/>
  <c r="Z211" i="4" s="1"/>
  <c r="Z356" i="4" l="1"/>
  <c r="T117" i="4" l="1"/>
  <c r="X117" i="4" l="1"/>
  <c r="X331" i="4"/>
  <c r="X202" i="4"/>
  <c r="X314" i="4"/>
  <c r="X231" i="4"/>
  <c r="X371" i="4"/>
  <c r="X344" i="4"/>
  <c r="X363" i="4"/>
  <c r="X378" i="4"/>
  <c r="X321" i="4"/>
  <c r="X165" i="4"/>
  <c r="X379" i="4"/>
  <c r="X157" i="4"/>
  <c r="X306" i="4"/>
  <c r="X370" i="4"/>
  <c r="X269" i="4"/>
  <c r="X330" i="4"/>
  <c r="X144" i="4"/>
  <c r="X285" i="4"/>
  <c r="X105" i="4"/>
  <c r="X248" i="4"/>
  <c r="X313" i="4"/>
  <c r="X218" i="4"/>
  <c r="X261" i="4"/>
  <c r="X127" i="4"/>
  <c r="X293" i="4"/>
  <c r="X277" i="4"/>
  <c r="X362" i="4"/>
  <c r="X343" i="4"/>
  <c r="T331" i="4"/>
  <c r="X135" i="4"/>
  <c r="T202" i="4"/>
  <c r="T344" i="4"/>
  <c r="T363" i="4"/>
  <c r="T231" i="4"/>
  <c r="T314" i="4"/>
  <c r="T343" i="4"/>
  <c r="T135" i="4"/>
  <c r="T144" i="4"/>
  <c r="T285" i="4"/>
  <c r="T105" i="4"/>
  <c r="X239" i="4"/>
  <c r="T165" i="4"/>
  <c r="T378" i="4"/>
  <c r="T321" i="4"/>
  <c r="T239" i="4"/>
  <c r="T371" i="4"/>
  <c r="T248" i="4"/>
  <c r="T379" i="4"/>
  <c r="T157" i="4"/>
  <c r="T306" i="4"/>
  <c r="T370" i="4"/>
  <c r="T269" i="4"/>
  <c r="T330" i="4"/>
  <c r="T174" i="4"/>
  <c r="T322" i="4"/>
  <c r="T187" i="4"/>
  <c r="T218" i="4"/>
  <c r="T261" i="4"/>
  <c r="T127" i="4"/>
  <c r="X174" i="4"/>
  <c r="X322" i="4"/>
  <c r="T293" i="4"/>
  <c r="X187" i="4"/>
  <c r="T277" i="4"/>
  <c r="T362" i="4"/>
  <c r="X118" i="4"/>
  <c r="X104" i="4"/>
  <c r="X200" i="4"/>
  <c r="X341" i="4"/>
  <c r="X193" i="4"/>
  <c r="X304" i="4"/>
  <c r="X126" i="4"/>
  <c r="X267" i="4"/>
  <c r="X125" i="4"/>
  <c r="X247" i="4"/>
  <c r="X172" i="4"/>
  <c r="X259" i="4"/>
  <c r="X377" i="4"/>
  <c r="X320" i="4"/>
  <c r="X237" i="4"/>
  <c r="X156" i="4"/>
  <c r="X155" i="4"/>
  <c r="X116" i="4"/>
  <c r="X342" i="4"/>
  <c r="X275" i="4"/>
  <c r="X369" i="4"/>
  <c r="X103" i="4"/>
  <c r="X143" i="4"/>
  <c r="X230" i="4"/>
  <c r="X328" i="4"/>
  <c r="X303" i="4"/>
  <c r="X238" i="4"/>
  <c r="X133" i="4"/>
  <c r="X164" i="4"/>
  <c r="T156" i="4"/>
  <c r="T155" i="4"/>
  <c r="T116" i="4"/>
  <c r="T342" i="4"/>
  <c r="T275" i="4"/>
  <c r="T200" i="4"/>
  <c r="T341" i="4"/>
  <c r="T126" i="4"/>
  <c r="T267" i="4"/>
  <c r="T125" i="4"/>
  <c r="T247" i="4"/>
  <c r="T172" i="4"/>
  <c r="T259" i="4"/>
  <c r="T377" i="4"/>
  <c r="X311" i="4"/>
  <c r="X312" i="4"/>
  <c r="X173" i="4"/>
  <c r="X360" i="4"/>
  <c r="X185" i="4"/>
  <c r="X292" i="4"/>
  <c r="X291" i="4"/>
  <c r="X361" i="4"/>
  <c r="X260" i="4"/>
  <c r="T193" i="4"/>
  <c r="T118" i="4"/>
  <c r="X163" i="4"/>
  <c r="X217" i="4"/>
  <c r="T311" i="4"/>
  <c r="T312" i="4"/>
  <c r="T173" i="4"/>
  <c r="T360" i="4"/>
  <c r="T185" i="4"/>
  <c r="T292" i="4"/>
  <c r="T291" i="4"/>
  <c r="T361" i="4"/>
  <c r="T260" i="4"/>
  <c r="T163" i="4"/>
  <c r="T217" i="4"/>
  <c r="T104" i="4"/>
  <c r="X319" i="4"/>
  <c r="T320" i="4"/>
  <c r="X194" i="4"/>
  <c r="X368" i="4"/>
  <c r="X216" i="4"/>
  <c r="X305" i="4"/>
  <c r="X329" i="4"/>
  <c r="X276" i="4"/>
  <c r="T237" i="4"/>
  <c r="X134" i="4"/>
  <c r="X229" i="4"/>
  <c r="X268" i="4"/>
  <c r="X186" i="4"/>
  <c r="T319" i="4"/>
  <c r="T194" i="4"/>
  <c r="T368" i="4"/>
  <c r="T216" i="4"/>
  <c r="T305" i="4"/>
  <c r="T329" i="4"/>
  <c r="T276" i="4"/>
  <c r="T134" i="4"/>
  <c r="T229" i="4"/>
  <c r="T268" i="4"/>
  <c r="T186" i="4"/>
  <c r="T369" i="4"/>
  <c r="X142" i="4"/>
  <c r="T304" i="4"/>
  <c r="X284" i="4"/>
  <c r="X246" i="4"/>
  <c r="X201" i="4"/>
  <c r="X283" i="4"/>
  <c r="T103" i="4"/>
  <c r="T143" i="4"/>
  <c r="T230" i="4"/>
  <c r="T142" i="4"/>
  <c r="T328" i="4"/>
  <c r="T303" i="4"/>
  <c r="T238" i="4"/>
  <c r="T284" i="4"/>
  <c r="T246" i="4"/>
  <c r="T201" i="4"/>
  <c r="T283" i="4"/>
  <c r="T133" i="4"/>
  <c r="T313" i="4"/>
  <c r="T164" i="4"/>
  <c r="T96" i="4"/>
  <c r="T33" i="4"/>
  <c r="T88" i="4"/>
  <c r="T73" i="4"/>
  <c r="T74" i="4"/>
  <c r="T60" i="4"/>
  <c r="T97" i="4"/>
  <c r="T81" i="4"/>
  <c r="T45" i="4"/>
  <c r="T20" i="4"/>
  <c r="X74" i="4"/>
  <c r="X60" i="4"/>
  <c r="X34" i="4"/>
  <c r="T34" i="4"/>
  <c r="X81" i="4"/>
  <c r="X97" i="4"/>
  <c r="X89" i="4"/>
  <c r="T89" i="4"/>
  <c r="X46" i="4"/>
  <c r="T46" i="4"/>
  <c r="X53" i="4"/>
  <c r="X45" i="4"/>
  <c r="X20" i="4"/>
  <c r="T53" i="4"/>
  <c r="X61" i="4"/>
  <c r="T61" i="4"/>
  <c r="X88" i="4"/>
  <c r="X21" i="4"/>
  <c r="T21" i="4"/>
  <c r="X73" i="4"/>
  <c r="X96" i="4"/>
  <c r="X33" i="4"/>
  <c r="X274" i="4" l="1"/>
  <c r="X282" i="4"/>
  <c r="X290" i="4"/>
  <c r="T290" i="4"/>
  <c r="T282" i="4"/>
  <c r="T274" i="4"/>
  <c r="T199" i="4"/>
  <c r="X228" i="4"/>
  <c r="T228" i="4"/>
  <c r="X215" i="4"/>
  <c r="T215" i="4"/>
  <c r="T102" i="4"/>
  <c r="X273" i="4"/>
  <c r="D278" i="4"/>
  <c r="X281" i="4"/>
  <c r="D286" i="4"/>
  <c r="T273" i="4"/>
  <c r="P278" i="4"/>
  <c r="P270" i="4"/>
  <c r="T265" i="4"/>
  <c r="P286" i="4"/>
  <c r="T281" i="4"/>
  <c r="X265" i="4"/>
  <c r="D270" i="4"/>
  <c r="T95" i="4"/>
  <c r="T87" i="4"/>
  <c r="X95" i="4"/>
  <c r="X87" i="4"/>
  <c r="T286" i="4" l="1"/>
  <c r="T278" i="4"/>
  <c r="X266" i="4"/>
  <c r="X245" i="4"/>
  <c r="X199" i="4"/>
  <c r="X258" i="4"/>
  <c r="X124" i="4"/>
  <c r="X102" i="4"/>
  <c r="T258" i="4"/>
  <c r="X236" i="4"/>
  <c r="T236" i="4"/>
  <c r="T245" i="4"/>
  <c r="T266" i="4"/>
  <c r="T270" i="4" s="1"/>
  <c r="X192" i="4"/>
  <c r="X141" i="4"/>
  <c r="X184" i="4"/>
  <c r="X162" i="4"/>
  <c r="X154" i="4"/>
  <c r="X115" i="4"/>
  <c r="T192" i="4"/>
  <c r="T124" i="4"/>
  <c r="T162" i="4"/>
  <c r="T154" i="4"/>
  <c r="T115" i="4"/>
  <c r="X171" i="4"/>
  <c r="T171" i="4"/>
  <c r="T141" i="4"/>
  <c r="X132" i="4"/>
  <c r="T132" i="4"/>
  <c r="T184" i="4"/>
  <c r="T367" i="4"/>
  <c r="T372" i="4" s="1"/>
  <c r="P372" i="4"/>
  <c r="X318" i="4"/>
  <c r="D323" i="4"/>
  <c r="T327" i="4"/>
  <c r="T332" i="4" s="1"/>
  <c r="P332" i="4"/>
  <c r="T318" i="4"/>
  <c r="T323" i="4" s="1"/>
  <c r="P323" i="4"/>
  <c r="X327" i="4"/>
  <c r="D332" i="4"/>
  <c r="D307" i="4"/>
  <c r="X302" i="4"/>
  <c r="D315" i="4"/>
  <c r="X310" i="4"/>
  <c r="X376" i="4"/>
  <c r="D380" i="4"/>
  <c r="P307" i="4"/>
  <c r="T302" i="4"/>
  <c r="P315" i="4"/>
  <c r="T310" i="4"/>
  <c r="T315" i="4" s="1"/>
  <c r="P380" i="4"/>
  <c r="T376" i="4"/>
  <c r="T380" i="4" s="1"/>
  <c r="T289" i="4"/>
  <c r="T294" i="4" s="1"/>
  <c r="P294" i="4"/>
  <c r="X359" i="4"/>
  <c r="D364" i="4"/>
  <c r="X289" i="4"/>
  <c r="D294" i="4"/>
  <c r="T359" i="4"/>
  <c r="P364" i="4"/>
  <c r="D346" i="4"/>
  <c r="X340" i="4"/>
  <c r="D372" i="4"/>
  <c r="X367" i="4"/>
  <c r="T340" i="4"/>
  <c r="T346" i="4" s="1"/>
  <c r="P175" i="4"/>
  <c r="T170" i="4"/>
  <c r="X227" i="4"/>
  <c r="D232" i="4"/>
  <c r="X191" i="4"/>
  <c r="D195" i="4"/>
  <c r="D128" i="4"/>
  <c r="X123" i="4"/>
  <c r="P106" i="4"/>
  <c r="T101" i="4"/>
  <c r="T106" i="4" s="1"/>
  <c r="D219" i="4"/>
  <c r="X214" i="4"/>
  <c r="T191" i="4"/>
  <c r="P195" i="4"/>
  <c r="T123" i="4"/>
  <c r="P128" i="4"/>
  <c r="X101" i="4"/>
  <c r="D106" i="4"/>
  <c r="P219" i="4"/>
  <c r="T214" i="4"/>
  <c r="T219" i="4" s="1"/>
  <c r="X286" i="4"/>
  <c r="T140" i="4"/>
  <c r="P145" i="4"/>
  <c r="X244" i="4"/>
  <c r="D249" i="4"/>
  <c r="D262" i="4"/>
  <c r="X257" i="4"/>
  <c r="X198" i="4"/>
  <c r="D203" i="4"/>
  <c r="D158" i="4"/>
  <c r="X153" i="4"/>
  <c r="D145" i="4"/>
  <c r="X140" i="4"/>
  <c r="P249" i="4"/>
  <c r="T244" i="4"/>
  <c r="P262" i="4"/>
  <c r="T257" i="4"/>
  <c r="P203" i="4"/>
  <c r="T198" i="4"/>
  <c r="T203" i="4" s="1"/>
  <c r="T153" i="4"/>
  <c r="P158" i="4"/>
  <c r="X114" i="4"/>
  <c r="D120" i="4"/>
  <c r="X161" i="4"/>
  <c r="D166" i="4"/>
  <c r="D240" i="4"/>
  <c r="X235" i="4"/>
  <c r="T114" i="4"/>
  <c r="P120" i="4"/>
  <c r="T161" i="4"/>
  <c r="P166" i="4"/>
  <c r="T235" i="4"/>
  <c r="P240" i="4"/>
  <c r="T183" i="4"/>
  <c r="P188" i="4"/>
  <c r="D136" i="4"/>
  <c r="X131" i="4"/>
  <c r="D175" i="4"/>
  <c r="X170" i="4"/>
  <c r="P232" i="4"/>
  <c r="T227" i="4"/>
  <c r="T232" i="4" s="1"/>
  <c r="X278" i="4"/>
  <c r="X183" i="4"/>
  <c r="D188" i="4"/>
  <c r="P136" i="4"/>
  <c r="T131" i="4"/>
  <c r="T31" i="4"/>
  <c r="T72" i="4"/>
  <c r="T58" i="4"/>
  <c r="T51" i="4"/>
  <c r="T19" i="4"/>
  <c r="T71" i="4"/>
  <c r="T79" i="4"/>
  <c r="T18" i="4"/>
  <c r="T59" i="4"/>
  <c r="T52" i="4"/>
  <c r="T43" i="4"/>
  <c r="T44" i="4"/>
  <c r="T94" i="4"/>
  <c r="T86" i="4"/>
  <c r="T32" i="4"/>
  <c r="X31" i="4"/>
  <c r="D90" i="4"/>
  <c r="X85" i="4"/>
  <c r="X79" i="4"/>
  <c r="X18" i="4"/>
  <c r="X19" i="4"/>
  <c r="X71" i="4"/>
  <c r="X86" i="4"/>
  <c r="X51" i="4"/>
  <c r="T70" i="4"/>
  <c r="P75" i="4"/>
  <c r="X30" i="4"/>
  <c r="D36" i="4"/>
  <c r="X44" i="4"/>
  <c r="X43" i="4"/>
  <c r="D75" i="4"/>
  <c r="X70" i="4"/>
  <c r="T30" i="4"/>
  <c r="X59" i="4"/>
  <c r="X17" i="4"/>
  <c r="D22" i="4"/>
  <c r="D82" i="4"/>
  <c r="X78" i="4"/>
  <c r="X32" i="4"/>
  <c r="T85" i="4"/>
  <c r="P90" i="4"/>
  <c r="X80" i="4"/>
  <c r="T80" i="4"/>
  <c r="T17" i="4"/>
  <c r="P22" i="4"/>
  <c r="T78" i="4"/>
  <c r="P82" i="4"/>
  <c r="X94" i="4"/>
  <c r="X52" i="4"/>
  <c r="T93" i="4"/>
  <c r="P98" i="4"/>
  <c r="D47" i="4"/>
  <c r="X42" i="4"/>
  <c r="X72" i="4"/>
  <c r="D54" i="4"/>
  <c r="X50" i="4"/>
  <c r="X57" i="4"/>
  <c r="D62" i="4"/>
  <c r="X58" i="4"/>
  <c r="X93" i="4"/>
  <c r="D98" i="4"/>
  <c r="T42" i="4"/>
  <c r="P47" i="4"/>
  <c r="T50" i="4"/>
  <c r="P54" i="4"/>
  <c r="T57" i="4"/>
  <c r="P62" i="4"/>
  <c r="D382" i="4" l="1"/>
  <c r="P382" i="4"/>
  <c r="X270" i="4"/>
  <c r="N32" i="4"/>
  <c r="V32" i="4" s="1"/>
  <c r="Z32" i="4" s="1"/>
  <c r="N31" i="4"/>
  <c r="T166" i="4"/>
  <c r="N34" i="4"/>
  <c r="V34" i="4" s="1"/>
  <c r="Z34" i="4" s="1"/>
  <c r="N33" i="4"/>
  <c r="V33" i="4" s="1"/>
  <c r="Z33" i="4" s="1"/>
  <c r="N343" i="4"/>
  <c r="V343" i="4" s="1"/>
  <c r="Z343" i="4" s="1"/>
  <c r="N341" i="4"/>
  <c r="V341" i="4" s="1"/>
  <c r="Z341" i="4" s="1"/>
  <c r="N342" i="4"/>
  <c r="V342" i="4" s="1"/>
  <c r="Z342" i="4" s="1"/>
  <c r="N344" i="4"/>
  <c r="V344" i="4" s="1"/>
  <c r="Z344" i="4" s="1"/>
  <c r="T240" i="4"/>
  <c r="T249" i="4"/>
  <c r="T145" i="4"/>
  <c r="D334" i="4"/>
  <c r="T158" i="4"/>
  <c r="T188" i="4"/>
  <c r="T175" i="4"/>
  <c r="T195" i="4"/>
  <c r="T136" i="4"/>
  <c r="T120" i="4"/>
  <c r="T128" i="4"/>
  <c r="D24" i="4"/>
  <c r="D296" i="4"/>
  <c r="P296" i="4"/>
  <c r="T262" i="4"/>
  <c r="T296" i="4" s="1"/>
  <c r="D221" i="4"/>
  <c r="X294" i="4"/>
  <c r="X380" i="4"/>
  <c r="X364" i="4"/>
  <c r="X315" i="4"/>
  <c r="X372" i="4"/>
  <c r="P334" i="4"/>
  <c r="X332" i="4"/>
  <c r="X323" i="4"/>
  <c r="N340" i="4"/>
  <c r="V340" i="4" s="1"/>
  <c r="T307" i="4"/>
  <c r="T334" i="4" s="1"/>
  <c r="P346" i="4"/>
  <c r="X346" i="4"/>
  <c r="T364" i="4"/>
  <c r="T382" i="4" s="1"/>
  <c r="X307" i="4"/>
  <c r="P221" i="4"/>
  <c r="D108" i="4"/>
  <c r="V31" i="4"/>
  <c r="Z31" i="4" s="1"/>
  <c r="P251" i="4"/>
  <c r="D64" i="4"/>
  <c r="X203" i="4"/>
  <c r="X219" i="4"/>
  <c r="P147" i="4"/>
  <c r="X106" i="4"/>
  <c r="D251" i="4"/>
  <c r="X166" i="4"/>
  <c r="X158" i="4"/>
  <c r="D177" i="4"/>
  <c r="X136" i="4"/>
  <c r="X195" i="4"/>
  <c r="D147" i="4"/>
  <c r="X145" i="4"/>
  <c r="T98" i="4"/>
  <c r="X175" i="4"/>
  <c r="X240" i="4"/>
  <c r="X120" i="4"/>
  <c r="X249" i="4"/>
  <c r="X232" i="4"/>
  <c r="X128" i="4"/>
  <c r="X188" i="4"/>
  <c r="P177" i="4"/>
  <c r="X262" i="4"/>
  <c r="P36" i="4"/>
  <c r="P64" i="4"/>
  <c r="P108" i="4"/>
  <c r="P24" i="4"/>
  <c r="T90" i="4"/>
  <c r="T75" i="4"/>
  <c r="T54" i="4"/>
  <c r="T22" i="4"/>
  <c r="T47" i="4"/>
  <c r="T36" i="4"/>
  <c r="T62" i="4"/>
  <c r="X98" i="4"/>
  <c r="X47" i="4"/>
  <c r="X62" i="4"/>
  <c r="X22" i="4"/>
  <c r="X36" i="4"/>
  <c r="X82" i="4"/>
  <c r="T82" i="4"/>
  <c r="N30" i="4"/>
  <c r="V30" i="4" s="1"/>
  <c r="X54" i="4"/>
  <c r="X75" i="4"/>
  <c r="X90" i="4"/>
  <c r="X382" i="4" l="1"/>
  <c r="T251" i="4"/>
  <c r="N61" i="4"/>
  <c r="V61" i="4" s="1"/>
  <c r="Z61" i="4" s="1"/>
  <c r="N45" i="4"/>
  <c r="V45" i="4" s="1"/>
  <c r="Z45" i="4" s="1"/>
  <c r="N46" i="4"/>
  <c r="V46" i="4" s="1"/>
  <c r="Z46" i="4" s="1"/>
  <c r="N53" i="4"/>
  <c r="V53" i="4" s="1"/>
  <c r="Z53" i="4" s="1"/>
  <c r="N60" i="4"/>
  <c r="V60" i="4" s="1"/>
  <c r="Z60" i="4" s="1"/>
  <c r="N52" i="4"/>
  <c r="V52" i="4" s="1"/>
  <c r="Z52" i="4" s="1"/>
  <c r="N44" i="4"/>
  <c r="V44" i="4" s="1"/>
  <c r="Z44" i="4" s="1"/>
  <c r="N59" i="4"/>
  <c r="V59" i="4" s="1"/>
  <c r="Z59" i="4" s="1"/>
  <c r="N58" i="4"/>
  <c r="V58" i="4" s="1"/>
  <c r="Z58" i="4" s="1"/>
  <c r="N43" i="4"/>
  <c r="V43" i="4" s="1"/>
  <c r="Z43" i="4" s="1"/>
  <c r="N51" i="4"/>
  <c r="V51" i="4" s="1"/>
  <c r="Z51" i="4" s="1"/>
  <c r="N229" i="4"/>
  <c r="V229" i="4" s="1"/>
  <c r="Z229" i="4" s="1"/>
  <c r="N237" i="4"/>
  <c r="V237" i="4" s="1"/>
  <c r="Z237" i="4" s="1"/>
  <c r="N231" i="4"/>
  <c r="V231" i="4" s="1"/>
  <c r="Z231" i="4" s="1"/>
  <c r="N239" i="4"/>
  <c r="V239" i="4" s="1"/>
  <c r="Z239" i="4" s="1"/>
  <c r="N230" i="4"/>
  <c r="V230" i="4" s="1"/>
  <c r="Z230" i="4" s="1"/>
  <c r="N238" i="4"/>
  <c r="V238" i="4" s="1"/>
  <c r="Z238" i="4" s="1"/>
  <c r="N248" i="4"/>
  <c r="V248" i="4" s="1"/>
  <c r="Z248" i="4" s="1"/>
  <c r="N246" i="4"/>
  <c r="V246" i="4" s="1"/>
  <c r="Z246" i="4" s="1"/>
  <c r="N247" i="4"/>
  <c r="V247" i="4" s="1"/>
  <c r="Z247" i="4" s="1"/>
  <c r="N236" i="4"/>
  <c r="V236" i="4" s="1"/>
  <c r="Z236" i="4" s="1"/>
  <c r="N245" i="4"/>
  <c r="V245" i="4" s="1"/>
  <c r="Z245" i="4" s="1"/>
  <c r="N228" i="4"/>
  <c r="V228" i="4" s="1"/>
  <c r="Z228" i="4" s="1"/>
  <c r="N306" i="4"/>
  <c r="V306" i="4" s="1"/>
  <c r="Z306" i="4" s="1"/>
  <c r="N304" i="4"/>
  <c r="V304" i="4" s="1"/>
  <c r="Z304" i="4" s="1"/>
  <c r="N322" i="4"/>
  <c r="V322" i="4" s="1"/>
  <c r="Z322" i="4" s="1"/>
  <c r="N330" i="4"/>
  <c r="V330" i="4" s="1"/>
  <c r="Z330" i="4" s="1"/>
  <c r="N321" i="4"/>
  <c r="V321" i="4" s="1"/>
  <c r="Z321" i="4" s="1"/>
  <c r="N305" i="4"/>
  <c r="V305" i="4" s="1"/>
  <c r="Z305" i="4" s="1"/>
  <c r="N329" i="4"/>
  <c r="V329" i="4" s="1"/>
  <c r="Z329" i="4" s="1"/>
  <c r="N314" i="4"/>
  <c r="V314" i="4" s="1"/>
  <c r="Z314" i="4" s="1"/>
  <c r="N328" i="4"/>
  <c r="V328" i="4" s="1"/>
  <c r="Z328" i="4" s="1"/>
  <c r="N331" i="4"/>
  <c r="V331" i="4" s="1"/>
  <c r="Z331" i="4" s="1"/>
  <c r="N311" i="4"/>
  <c r="V311" i="4" s="1"/>
  <c r="Z311" i="4" s="1"/>
  <c r="N320" i="4"/>
  <c r="V320" i="4" s="1"/>
  <c r="Z320" i="4" s="1"/>
  <c r="N303" i="4"/>
  <c r="V303" i="4" s="1"/>
  <c r="Z303" i="4" s="1"/>
  <c r="N312" i="4"/>
  <c r="V312" i="4" s="1"/>
  <c r="Z312" i="4" s="1"/>
  <c r="N313" i="4"/>
  <c r="V313" i="4" s="1"/>
  <c r="Z313" i="4" s="1"/>
  <c r="N319" i="4"/>
  <c r="V319" i="4" s="1"/>
  <c r="Z319" i="4" s="1"/>
  <c r="N269" i="4"/>
  <c r="V269" i="4" s="1"/>
  <c r="Z269" i="4" s="1"/>
  <c r="N285" i="4"/>
  <c r="V285" i="4" s="1"/>
  <c r="Z285" i="4" s="1"/>
  <c r="N293" i="4"/>
  <c r="V293" i="4" s="1"/>
  <c r="Z293" i="4" s="1"/>
  <c r="N261" i="4"/>
  <c r="V261" i="4" s="1"/>
  <c r="Z261" i="4" s="1"/>
  <c r="N259" i="4"/>
  <c r="V259" i="4" s="1"/>
  <c r="Z259" i="4" s="1"/>
  <c r="N277" i="4"/>
  <c r="V277" i="4" s="1"/>
  <c r="Z277" i="4" s="1"/>
  <c r="N268" i="4"/>
  <c r="V268" i="4" s="1"/>
  <c r="Z268" i="4" s="1"/>
  <c r="N292" i="4"/>
  <c r="V292" i="4" s="1"/>
  <c r="Z292" i="4" s="1"/>
  <c r="N291" i="4"/>
  <c r="V291" i="4" s="1"/>
  <c r="Z291" i="4" s="1"/>
  <c r="N275" i="4"/>
  <c r="V275" i="4" s="1"/>
  <c r="Z275" i="4" s="1"/>
  <c r="N267" i="4"/>
  <c r="V267" i="4" s="1"/>
  <c r="Z267" i="4" s="1"/>
  <c r="N283" i="4"/>
  <c r="V283" i="4" s="1"/>
  <c r="Z283" i="4" s="1"/>
  <c r="N276" i="4"/>
  <c r="V276" i="4" s="1"/>
  <c r="Z276" i="4" s="1"/>
  <c r="N284" i="4"/>
  <c r="V284" i="4" s="1"/>
  <c r="Z284" i="4" s="1"/>
  <c r="N260" i="4"/>
  <c r="V260" i="4" s="1"/>
  <c r="Z260" i="4" s="1"/>
  <c r="N290" i="4"/>
  <c r="V290" i="4" s="1"/>
  <c r="Z290" i="4" s="1"/>
  <c r="N282" i="4"/>
  <c r="V282" i="4" s="1"/>
  <c r="Z282" i="4" s="1"/>
  <c r="N274" i="4"/>
  <c r="V274" i="4" s="1"/>
  <c r="Z274" i="4" s="1"/>
  <c r="N258" i="4"/>
  <c r="V258" i="4" s="1"/>
  <c r="Z258" i="4" s="1"/>
  <c r="N266" i="4"/>
  <c r="V266" i="4" s="1"/>
  <c r="Z266" i="4" s="1"/>
  <c r="N89" i="4"/>
  <c r="V89" i="4" s="1"/>
  <c r="Z89" i="4" s="1"/>
  <c r="N73" i="4"/>
  <c r="V73" i="4" s="1"/>
  <c r="Z73" i="4" s="1"/>
  <c r="N97" i="4"/>
  <c r="V97" i="4" s="1"/>
  <c r="Z97" i="4" s="1"/>
  <c r="N103" i="4"/>
  <c r="V103" i="4" s="1"/>
  <c r="Z103" i="4" s="1"/>
  <c r="N105" i="4"/>
  <c r="V105" i="4" s="1"/>
  <c r="Z105" i="4" s="1"/>
  <c r="N88" i="4"/>
  <c r="V88" i="4" s="1"/>
  <c r="Z88" i="4" s="1"/>
  <c r="N104" i="4"/>
  <c r="V104" i="4" s="1"/>
  <c r="Z104" i="4" s="1"/>
  <c r="N96" i="4"/>
  <c r="V96" i="4" s="1"/>
  <c r="Z96" i="4" s="1"/>
  <c r="N81" i="4"/>
  <c r="V81" i="4" s="1"/>
  <c r="Z81" i="4" s="1"/>
  <c r="N74" i="4"/>
  <c r="V74" i="4" s="1"/>
  <c r="Z74" i="4" s="1"/>
  <c r="N95" i="4"/>
  <c r="V95" i="4" s="1"/>
  <c r="Z95" i="4" s="1"/>
  <c r="N87" i="4"/>
  <c r="V87" i="4" s="1"/>
  <c r="Z87" i="4" s="1"/>
  <c r="N78" i="4"/>
  <c r="V78" i="4" s="1"/>
  <c r="Z78" i="4" s="1"/>
  <c r="N86" i="4"/>
  <c r="V86" i="4" s="1"/>
  <c r="Z86" i="4" s="1"/>
  <c r="N79" i="4"/>
  <c r="V79" i="4" s="1"/>
  <c r="Z79" i="4" s="1"/>
  <c r="N71" i="4"/>
  <c r="V71" i="4" s="1"/>
  <c r="Z71" i="4" s="1"/>
  <c r="N102" i="4"/>
  <c r="V102" i="4" s="1"/>
  <c r="Z102" i="4" s="1"/>
  <c r="N72" i="4"/>
  <c r="V72" i="4" s="1"/>
  <c r="Z72" i="4" s="1"/>
  <c r="N80" i="4"/>
  <c r="V80" i="4" s="1"/>
  <c r="Z80" i="4" s="1"/>
  <c r="N94" i="4"/>
  <c r="V94" i="4" s="1"/>
  <c r="Z94" i="4" s="1"/>
  <c r="N193" i="4"/>
  <c r="V193" i="4" s="1"/>
  <c r="Z193" i="4" s="1"/>
  <c r="N187" i="4"/>
  <c r="V187" i="4" s="1"/>
  <c r="Z187" i="4" s="1"/>
  <c r="N218" i="4"/>
  <c r="V218" i="4" s="1"/>
  <c r="Z218" i="4" s="1"/>
  <c r="N194" i="4"/>
  <c r="V194" i="4" s="1"/>
  <c r="Z194" i="4" s="1"/>
  <c r="N200" i="4"/>
  <c r="V200" i="4" s="1"/>
  <c r="Z200" i="4" s="1"/>
  <c r="N185" i="4"/>
  <c r="V185" i="4" s="1"/>
  <c r="Z185" i="4" s="1"/>
  <c r="N216" i="4"/>
  <c r="V216" i="4" s="1"/>
  <c r="Z216" i="4" s="1"/>
  <c r="N217" i="4"/>
  <c r="V217" i="4" s="1"/>
  <c r="Z217" i="4" s="1"/>
  <c r="N186" i="4"/>
  <c r="V186" i="4" s="1"/>
  <c r="Z186" i="4" s="1"/>
  <c r="N201" i="4"/>
  <c r="V201" i="4" s="1"/>
  <c r="Z201" i="4" s="1"/>
  <c r="N202" i="4"/>
  <c r="V202" i="4" s="1"/>
  <c r="Z202" i="4" s="1"/>
  <c r="N184" i="4"/>
  <c r="V184" i="4" s="1"/>
  <c r="Z184" i="4" s="1"/>
  <c r="N192" i="4"/>
  <c r="V192" i="4" s="1"/>
  <c r="Z192" i="4" s="1"/>
  <c r="N215" i="4"/>
  <c r="V215" i="4" s="1"/>
  <c r="Z215" i="4" s="1"/>
  <c r="N199" i="4"/>
  <c r="V199" i="4" s="1"/>
  <c r="Z199" i="4" s="1"/>
  <c r="N20" i="4"/>
  <c r="V20" i="4" s="1"/>
  <c r="Z20" i="4" s="1"/>
  <c r="N21" i="4"/>
  <c r="V21" i="4" s="1"/>
  <c r="Z21" i="4" s="1"/>
  <c r="N19" i="4"/>
  <c r="V19" i="4" s="1"/>
  <c r="Z19" i="4" s="1"/>
  <c r="N18" i="4"/>
  <c r="V18" i="4" s="1"/>
  <c r="Z18" i="4" s="1"/>
  <c r="N360" i="4"/>
  <c r="V360" i="4" s="1"/>
  <c r="Z360" i="4" s="1"/>
  <c r="N368" i="4"/>
  <c r="V368" i="4" s="1"/>
  <c r="Z368" i="4" s="1"/>
  <c r="N363" i="4"/>
  <c r="V363" i="4" s="1"/>
  <c r="Z363" i="4" s="1"/>
  <c r="N362" i="4"/>
  <c r="V362" i="4" s="1"/>
  <c r="Z362" i="4" s="1"/>
  <c r="N371" i="4"/>
  <c r="V371" i="4" s="1"/>
  <c r="Z371" i="4" s="1"/>
  <c r="N369" i="4"/>
  <c r="V369" i="4" s="1"/>
  <c r="Z369" i="4" s="1"/>
  <c r="N361" i="4"/>
  <c r="V361" i="4" s="1"/>
  <c r="Z361" i="4" s="1"/>
  <c r="N379" i="4"/>
  <c r="V379" i="4" s="1"/>
  <c r="Z379" i="4" s="1"/>
  <c r="N378" i="4"/>
  <c r="V378" i="4" s="1"/>
  <c r="Z378" i="4" s="1"/>
  <c r="N377" i="4"/>
  <c r="V377" i="4" s="1"/>
  <c r="Z377" i="4" s="1"/>
  <c r="N370" i="4"/>
  <c r="V370" i="4" s="1"/>
  <c r="Z370" i="4" s="1"/>
  <c r="N173" i="4"/>
  <c r="V173" i="4" s="1"/>
  <c r="Z173" i="4" s="1"/>
  <c r="N174" i="4"/>
  <c r="V174" i="4" s="1"/>
  <c r="Z174" i="4" s="1"/>
  <c r="N172" i="4"/>
  <c r="V172" i="4" s="1"/>
  <c r="Z172" i="4" s="1"/>
  <c r="N163" i="4"/>
  <c r="V163" i="4" s="1"/>
  <c r="Z163" i="4" s="1"/>
  <c r="N164" i="4"/>
  <c r="V164" i="4" s="1"/>
  <c r="Z164" i="4" s="1"/>
  <c r="N165" i="4"/>
  <c r="V165" i="4" s="1"/>
  <c r="Z165" i="4" s="1"/>
  <c r="N156" i="4"/>
  <c r="V156" i="4" s="1"/>
  <c r="Z156" i="4" s="1"/>
  <c r="N155" i="4"/>
  <c r="V155" i="4" s="1"/>
  <c r="Z155" i="4" s="1"/>
  <c r="N157" i="4"/>
  <c r="V157" i="4" s="1"/>
  <c r="Z157" i="4" s="1"/>
  <c r="N154" i="4"/>
  <c r="V154" i="4" s="1"/>
  <c r="Z154" i="4" s="1"/>
  <c r="N171" i="4"/>
  <c r="V171" i="4" s="1"/>
  <c r="Z171" i="4" s="1"/>
  <c r="N162" i="4"/>
  <c r="V162" i="4" s="1"/>
  <c r="Z162" i="4" s="1"/>
  <c r="N144" i="4"/>
  <c r="V144" i="4" s="1"/>
  <c r="Z144" i="4" s="1"/>
  <c r="N134" i="4"/>
  <c r="V134" i="4" s="1"/>
  <c r="Z134" i="4" s="1"/>
  <c r="N135" i="4"/>
  <c r="V135" i="4" s="1"/>
  <c r="Z135" i="4" s="1"/>
  <c r="N127" i="4"/>
  <c r="V127" i="4" s="1"/>
  <c r="Z127" i="4" s="1"/>
  <c r="N143" i="4"/>
  <c r="V143" i="4" s="1"/>
  <c r="Z143" i="4" s="1"/>
  <c r="N116" i="4"/>
  <c r="V116" i="4" s="1"/>
  <c r="Z116" i="4" s="1"/>
  <c r="N118" i="4"/>
  <c r="V118" i="4" s="1"/>
  <c r="Z118" i="4" s="1"/>
  <c r="N126" i="4"/>
  <c r="V126" i="4" s="1"/>
  <c r="Z126" i="4" s="1"/>
  <c r="N142" i="4"/>
  <c r="V142" i="4" s="1"/>
  <c r="Z142" i="4" s="1"/>
  <c r="N117" i="4"/>
  <c r="V117" i="4" s="1"/>
  <c r="Z117" i="4" s="1"/>
  <c r="N125" i="4"/>
  <c r="V125" i="4" s="1"/>
  <c r="Z125" i="4" s="1"/>
  <c r="N133" i="4"/>
  <c r="V133" i="4" s="1"/>
  <c r="Z133" i="4" s="1"/>
  <c r="N132" i="4"/>
  <c r="V132" i="4" s="1"/>
  <c r="Z132" i="4" s="1"/>
  <c r="N115" i="4"/>
  <c r="V115" i="4" s="1"/>
  <c r="Z115" i="4" s="1"/>
  <c r="N124" i="4"/>
  <c r="V124" i="4" s="1"/>
  <c r="Z124" i="4" s="1"/>
  <c r="N141" i="4"/>
  <c r="V141" i="4" s="1"/>
  <c r="Z141" i="4" s="1"/>
  <c r="T177" i="4"/>
  <c r="X296" i="4"/>
  <c r="T221" i="4"/>
  <c r="T147" i="4"/>
  <c r="L346" i="4"/>
  <c r="D384" i="4"/>
  <c r="X221" i="4"/>
  <c r="X334" i="4"/>
  <c r="Z340" i="4"/>
  <c r="X251" i="4"/>
  <c r="T64" i="4"/>
  <c r="X64" i="4"/>
  <c r="X108" i="4"/>
  <c r="T108" i="4"/>
  <c r="X147" i="4"/>
  <c r="X177" i="4"/>
  <c r="N70" i="4"/>
  <c r="V70" i="4" s="1"/>
  <c r="Z70" i="4" s="1"/>
  <c r="L36" i="4"/>
  <c r="X24" i="4"/>
  <c r="T24" i="4"/>
  <c r="L82" i="4"/>
  <c r="N82" i="4" s="1"/>
  <c r="L75" i="4"/>
  <c r="N75" i="4" s="1"/>
  <c r="Z30" i="4"/>
  <c r="V82" i="4" l="1"/>
  <c r="Z82" i="4" s="1"/>
  <c r="N359" i="4"/>
  <c r="V359" i="4" s="1"/>
  <c r="L364" i="4"/>
  <c r="N161" i="4"/>
  <c r="V161" i="4" s="1"/>
  <c r="L166" i="4"/>
  <c r="N166" i="4" s="1"/>
  <c r="L307" i="4"/>
  <c r="N302" i="4"/>
  <c r="V302" i="4" s="1"/>
  <c r="N235" i="4"/>
  <c r="V235" i="4" s="1"/>
  <c r="L240" i="4"/>
  <c r="N240" i="4" s="1"/>
  <c r="N42" i="4"/>
  <c r="V42" i="4" s="1"/>
  <c r="L47" i="4"/>
  <c r="N265" i="4"/>
  <c r="V265" i="4" s="1"/>
  <c r="L270" i="4"/>
  <c r="N270" i="4" s="1"/>
  <c r="L203" i="4"/>
  <c r="N203" i="4" s="1"/>
  <c r="N198" i="4"/>
  <c r="V198" i="4" s="1"/>
  <c r="L106" i="4"/>
  <c r="N106" i="4" s="1"/>
  <c r="N101" i="4"/>
  <c r="V101" i="4" s="1"/>
  <c r="N327" i="4"/>
  <c r="V327" i="4" s="1"/>
  <c r="L332" i="4"/>
  <c r="N332" i="4" s="1"/>
  <c r="N227" i="4"/>
  <c r="V227" i="4" s="1"/>
  <c r="L232" i="4"/>
  <c r="L54" i="4"/>
  <c r="N54" i="4" s="1"/>
  <c r="N50" i="4"/>
  <c r="V50" i="4" s="1"/>
  <c r="N131" i="4"/>
  <c r="V131" i="4" s="1"/>
  <c r="L136" i="4"/>
  <c r="N136" i="4" s="1"/>
  <c r="N183" i="4"/>
  <c r="V183" i="4" s="1"/>
  <c r="L188" i="4"/>
  <c r="N188" i="4" s="1"/>
  <c r="N281" i="4"/>
  <c r="V281" i="4" s="1"/>
  <c r="L286" i="4"/>
  <c r="N286" i="4" s="1"/>
  <c r="N318" i="4"/>
  <c r="V318" i="4" s="1"/>
  <c r="L323" i="4"/>
  <c r="N323" i="4" s="1"/>
  <c r="L62" i="4"/>
  <c r="N62" i="4" s="1"/>
  <c r="N57" i="4"/>
  <c r="V57" i="4" s="1"/>
  <c r="N114" i="4"/>
  <c r="V114" i="4" s="1"/>
  <c r="L120" i="4"/>
  <c r="N170" i="4"/>
  <c r="V170" i="4" s="1"/>
  <c r="L175" i="4"/>
  <c r="N175" i="4" s="1"/>
  <c r="L195" i="4"/>
  <c r="N195" i="4" s="1"/>
  <c r="N191" i="4"/>
  <c r="V191" i="4" s="1"/>
  <c r="L294" i="4"/>
  <c r="N294" i="4" s="1"/>
  <c r="N289" i="4"/>
  <c r="V289" i="4" s="1"/>
  <c r="N310" i="4"/>
  <c r="V310" i="4" s="1"/>
  <c r="L315" i="4"/>
  <c r="N315" i="4" s="1"/>
  <c r="N17" i="4"/>
  <c r="V17" i="4" s="1"/>
  <c r="L22" i="4"/>
  <c r="N22" i="4" s="1"/>
  <c r="L262" i="4"/>
  <c r="N257" i="4"/>
  <c r="V257" i="4" s="1"/>
  <c r="N140" i="4"/>
  <c r="V140" i="4" s="1"/>
  <c r="L145" i="4"/>
  <c r="N145" i="4" s="1"/>
  <c r="N367" i="4"/>
  <c r="V367" i="4" s="1"/>
  <c r="L372" i="4"/>
  <c r="N372" i="4" s="1"/>
  <c r="L90" i="4"/>
  <c r="N90" i="4" s="1"/>
  <c r="N85" i="4"/>
  <c r="V85" i="4" s="1"/>
  <c r="N273" i="4"/>
  <c r="V273" i="4" s="1"/>
  <c r="L278" i="4"/>
  <c r="N278" i="4" s="1"/>
  <c r="L24" i="4"/>
  <c r="N123" i="4"/>
  <c r="V123" i="4" s="1"/>
  <c r="L128" i="4"/>
  <c r="N128" i="4" s="1"/>
  <c r="N153" i="4"/>
  <c r="V153" i="4" s="1"/>
  <c r="L158" i="4"/>
  <c r="N158" i="4" s="1"/>
  <c r="L380" i="4"/>
  <c r="N380" i="4" s="1"/>
  <c r="N376" i="4"/>
  <c r="V376" i="4" s="1"/>
  <c r="N214" i="4"/>
  <c r="V214" i="4" s="1"/>
  <c r="L219" i="4"/>
  <c r="N219" i="4" s="1"/>
  <c r="L98" i="4"/>
  <c r="N98" i="4" s="1"/>
  <c r="N93" i="4"/>
  <c r="V93" i="4" s="1"/>
  <c r="N244" i="4"/>
  <c r="V244" i="4" s="1"/>
  <c r="L249" i="4"/>
  <c r="N249" i="4" s="1"/>
  <c r="X384" i="4"/>
  <c r="V75" i="4"/>
  <c r="Z75" i="4" s="1"/>
  <c r="V346" i="4"/>
  <c r="Z346" i="4" s="1"/>
  <c r="V36" i="4"/>
  <c r="Z36" i="4" s="1"/>
  <c r="N364" i="4" l="1"/>
  <c r="L382" i="4"/>
  <c r="L221" i="4"/>
  <c r="V145" i="4"/>
  <c r="Z145" i="4" s="1"/>
  <c r="Z140" i="4"/>
  <c r="Z131" i="4"/>
  <c r="V136" i="4"/>
  <c r="Z136" i="4" s="1"/>
  <c r="V270" i="4"/>
  <c r="Z270" i="4" s="1"/>
  <c r="Z265" i="4"/>
  <c r="V364" i="4"/>
  <c r="Z359" i="4"/>
  <c r="V158" i="4"/>
  <c r="Z153" i="4"/>
  <c r="V380" i="4"/>
  <c r="Z380" i="4" s="1"/>
  <c r="Z376" i="4"/>
  <c r="V128" i="4"/>
  <c r="Z128" i="4" s="1"/>
  <c r="Z123" i="4"/>
  <c r="V278" i="4"/>
  <c r="Z278" i="4" s="1"/>
  <c r="Z273" i="4"/>
  <c r="V262" i="4"/>
  <c r="Z257" i="4"/>
  <c r="V62" i="4"/>
  <c r="Z62" i="4" s="1"/>
  <c r="Z57" i="4"/>
  <c r="V106" i="4"/>
  <c r="Z106" i="4" s="1"/>
  <c r="Z101" i="4"/>
  <c r="N262" i="4"/>
  <c r="L296" i="4"/>
  <c r="Z85" i="4"/>
  <c r="V90" i="4"/>
  <c r="Z90" i="4" s="1"/>
  <c r="V219" i="4"/>
  <c r="Z219" i="4" s="1"/>
  <c r="Z214" i="4"/>
  <c r="L177" i="4"/>
  <c r="V372" i="4"/>
  <c r="Z372" i="4" s="1"/>
  <c r="Z367" i="4"/>
  <c r="V315" i="4"/>
  <c r="Z315" i="4" s="1"/>
  <c r="Z310" i="4"/>
  <c r="N120" i="4"/>
  <c r="L147" i="4"/>
  <c r="Z318" i="4"/>
  <c r="V323" i="4"/>
  <c r="Z323" i="4" s="1"/>
  <c r="Z183" i="4"/>
  <c r="V188" i="4"/>
  <c r="V240" i="4"/>
  <c r="Z240" i="4" s="1"/>
  <c r="Z235" i="4"/>
  <c r="L108" i="4"/>
  <c r="Z244" i="4"/>
  <c r="V249" i="4"/>
  <c r="Z249" i="4" s="1"/>
  <c r="Z93" i="4"/>
  <c r="V98" i="4"/>
  <c r="Z98" i="4" s="1"/>
  <c r="V22" i="4"/>
  <c r="Z17" i="4"/>
  <c r="Z289" i="4"/>
  <c r="V294" i="4"/>
  <c r="Z294" i="4" s="1"/>
  <c r="V195" i="4"/>
  <c r="Z195" i="4" s="1"/>
  <c r="Z191" i="4"/>
  <c r="Z114" i="4"/>
  <c r="V120" i="4"/>
  <c r="V286" i="4"/>
  <c r="Z286" i="4" s="1"/>
  <c r="Z281" i="4"/>
  <c r="N232" i="4"/>
  <c r="L251" i="4"/>
  <c r="V307" i="4"/>
  <c r="Z302" i="4"/>
  <c r="V232" i="4"/>
  <c r="Z227" i="4"/>
  <c r="V203" i="4"/>
  <c r="Z203" i="4" s="1"/>
  <c r="Z198" i="4"/>
  <c r="N47" i="4"/>
  <c r="L64" i="4"/>
  <c r="N307" i="4"/>
  <c r="L334" i="4"/>
  <c r="V166" i="4"/>
  <c r="Z166" i="4" s="1"/>
  <c r="Z161" i="4"/>
  <c r="V175" i="4"/>
  <c r="Z175" i="4" s="1"/>
  <c r="Z170" i="4"/>
  <c r="V54" i="4"/>
  <c r="Z54" i="4" s="1"/>
  <c r="Z50" i="4"/>
  <c r="Z327" i="4"/>
  <c r="V332" i="4"/>
  <c r="Z332" i="4" s="1"/>
  <c r="V47" i="4"/>
  <c r="Z42" i="4"/>
  <c r="V382" i="4" l="1"/>
  <c r="V108" i="4"/>
  <c r="Z47" i="4"/>
  <c r="V64" i="4"/>
  <c r="Z232" i="4"/>
  <c r="V251" i="4"/>
  <c r="Z364" i="4"/>
  <c r="Z307" i="4"/>
  <c r="V334" i="4"/>
  <c r="L384" i="4"/>
  <c r="Z22" i="4"/>
  <c r="V24" i="4"/>
  <c r="Z262" i="4"/>
  <c r="V296" i="4"/>
  <c r="Z158" i="4"/>
  <c r="V177" i="4"/>
  <c r="Z120" i="4"/>
  <c r="V147" i="4"/>
  <c r="Z188" i="4"/>
  <c r="V221" i="4"/>
  <c r="T384" i="4"/>
  <c r="P384" i="4"/>
  <c r="V384" i="4" l="1"/>
</calcChain>
</file>

<file path=xl/sharedStrings.xml><?xml version="1.0" encoding="utf-8"?>
<sst xmlns="http://schemas.openxmlformats.org/spreadsheetml/2006/main" count="323" uniqueCount="122">
  <si>
    <t>(%)</t>
  </si>
  <si>
    <t>(1)</t>
  </si>
  <si>
    <t>($)</t>
  </si>
  <si>
    <t>PACIFICORP</t>
  </si>
  <si>
    <t>MW</t>
  </si>
  <si>
    <t>STEAM PRODUCTION PLANT</t>
  </si>
  <si>
    <t>$ / kW</t>
  </si>
  <si>
    <t>WYODAK PLANT</t>
  </si>
  <si>
    <t>DAVE JOHNSTON UNIT 1</t>
  </si>
  <si>
    <t>DAVE JOHNSTON UNIT 2</t>
  </si>
  <si>
    <t>DAVE JOHNSTON UNIT 3</t>
  </si>
  <si>
    <t>DAVE JOHNSTON UNIT 4</t>
  </si>
  <si>
    <t>JIM BRIDGER UNIT 1</t>
  </si>
  <si>
    <t>JIM BRIDGER UNIT 2</t>
  </si>
  <si>
    <t>JIM BRIDGER UNIT 3</t>
  </si>
  <si>
    <t>JIM BRIDGER UNIT 4</t>
  </si>
  <si>
    <t>TERMINAL RETIREMENTS</t>
  </si>
  <si>
    <t>INTERIM RETIREMENTS</t>
  </si>
  <si>
    <t>TOTAL</t>
  </si>
  <si>
    <t>ESTIMATED</t>
  </si>
  <si>
    <t>RETIREMENTS</t>
  </si>
  <si>
    <t>NET SALVAGE</t>
  </si>
  <si>
    <t>ACCOUNT</t>
  </si>
  <si>
    <t>CHOLLA UNIT 4</t>
  </si>
  <si>
    <t>COLSTRIP GENERATING STATION</t>
  </si>
  <si>
    <t>CRAIG UNIT 1</t>
  </si>
  <si>
    <t>CRAIG UNIT 2</t>
  </si>
  <si>
    <t>CRAIG COMMON</t>
  </si>
  <si>
    <t>DAVE JOHNSTON COMMON</t>
  </si>
  <si>
    <t>GADSBY UNIT 1</t>
  </si>
  <si>
    <t>GADSBY UNIT 2</t>
  </si>
  <si>
    <t>GADSBY UNIT 3</t>
  </si>
  <si>
    <t>GADSBY COMMON</t>
  </si>
  <si>
    <t>HAYDEN UNIT 1</t>
  </si>
  <si>
    <t>HAYDEN UNIT 2</t>
  </si>
  <si>
    <t>HAYDEN COMMON</t>
  </si>
  <si>
    <t>HUNTER UNIT 2</t>
  </si>
  <si>
    <t>HUNTER UNIT 3</t>
  </si>
  <si>
    <t>HUNTINGTON UNIT 1</t>
  </si>
  <si>
    <t>HUNTINGTON UNIT 2</t>
  </si>
  <si>
    <t>HUNTINGTON COMMON</t>
  </si>
  <si>
    <t>JIM BRIDGER COMMON</t>
  </si>
  <si>
    <t>NAUGHTON UNIT 1</t>
  </si>
  <si>
    <t>NAUGHTON UNIT 2</t>
  </si>
  <si>
    <t>NAUGHTON UNIT 3</t>
  </si>
  <si>
    <t>NAUGHTON COMMON</t>
  </si>
  <si>
    <t>BLUNDELL GEOTHERMAL UNIT 1</t>
  </si>
  <si>
    <t>BLUNDELL GEOTHERMAL UNIT 2</t>
  </si>
  <si>
    <t>BLUNDELL GEOTHERMAL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</si>
  <si>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</si>
  <si>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</si>
  <si>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</si>
  <si>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</si>
  <si>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</si>
  <si>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HUNTER UNIT 1</t>
  </si>
  <si>
    <t>CALCULATION OF WEIGHTED NET SALVAGE PERCENT FOR GENERATION PLANT AS OF DECEMBER 31, 2017</t>
  </si>
  <si>
    <t>TOTAL STEAM PLANT</t>
  </si>
  <si>
    <t>TOTAL CHOLLA UNIT 4</t>
  </si>
  <si>
    <t>TOTAL CRAIG UNIT 1</t>
  </si>
  <si>
    <t>TOTAL CRAIG UNIT 2</t>
  </si>
  <si>
    <t>TOTAL CRAIG COMMON</t>
  </si>
  <si>
    <t>TOTAL DAVE JOHNSTON UNIT 1</t>
  </si>
  <si>
    <t>TOTAL DAVE JOHNSTON UNIT 2</t>
  </si>
  <si>
    <t>TOTAL DAVE JOHNSTON UNIT 3</t>
  </si>
  <si>
    <t>TOTAL DAVE JOHNSTON UNIT 4</t>
  </si>
  <si>
    <t>TOTAL DAVE JOHNSTON COMMON</t>
  </si>
  <si>
    <t>TOTAL GADSBY UNIT 1</t>
  </si>
  <si>
    <t>TOTAL GADSBY UNIT 2</t>
  </si>
  <si>
    <t>TOTAL GADSBY UNIT 3</t>
  </si>
  <si>
    <t>TOTAL GADSBY COMMON</t>
  </si>
  <si>
    <t>TOTAL HAYDEN UNIT 1</t>
  </si>
  <si>
    <t>TOTAL HAYDEN UNIT 2</t>
  </si>
  <si>
    <t>TOTAL HAYDEN COMMON</t>
  </si>
  <si>
    <t>TOTAL HUNTER UNIT 1</t>
  </si>
  <si>
    <t>TOTAL HUNTER UNIT 2</t>
  </si>
  <si>
    <t>TOTAL HUNTER UNIT 3</t>
  </si>
  <si>
    <t>TOTAL HUNTINGTON UNIT 1</t>
  </si>
  <si>
    <t>TOTAL HUNTINGTON UNIT 2</t>
  </si>
  <si>
    <t>TOTAL HUNTINGTON COMMON</t>
  </si>
  <si>
    <t>TOTAL JIM BRIDGER UNIT 1</t>
  </si>
  <si>
    <t>TOTAL JIM BRIDGER UNIT 2</t>
  </si>
  <si>
    <t>TOTAL JIM BRIDGER UNIT 3</t>
  </si>
  <si>
    <t>TOTAL JIM BRIDGER UNIT 4</t>
  </si>
  <si>
    <t>TOTAL JIM BRIDGER COMMON</t>
  </si>
  <si>
    <t>TOTAL NAUGHTON UNIT 1</t>
  </si>
  <si>
    <t>TOTAL NAUGHTON UNIT 2</t>
  </si>
  <si>
    <t>TOTAL NAUGHTON UNIT 3</t>
  </si>
  <si>
    <t>TOTAL NAUGHTON COMMON</t>
  </si>
  <si>
    <t>TOTAL BLUNDELL GEOTHERMAL UNIT 1</t>
  </si>
  <si>
    <t>TOTAL BLUNDELL GEOTHERMAL UNIT 2</t>
  </si>
  <si>
    <t>TOTAL BLUNDELL GEOTHERMAL COMMON</t>
  </si>
  <si>
    <t>CHOLLA GENERATING STATION</t>
  </si>
  <si>
    <t>TOTAL CHOLLA GENERATING STATION</t>
  </si>
  <si>
    <t>TOTAL COLSTRIP GENERATING STATION</t>
  </si>
  <si>
    <t>CRAIG GENERATING STATION</t>
  </si>
  <si>
    <t>TOTAL CRAIG GENERATING STATION</t>
  </si>
  <si>
    <t>DAVE JOHNSTON GENERATING STATION</t>
  </si>
  <si>
    <t>TOTAL DAVE JOHNSTON GENERATING STATION</t>
  </si>
  <si>
    <t>GADSBY GENERATING STATION</t>
  </si>
  <si>
    <t>TOTAL GADSBY GENERATING STATION</t>
  </si>
  <si>
    <t>HAYDEN GENERATING STATION</t>
  </si>
  <si>
    <t>TOTAL HAYDEN GENERATING STATION</t>
  </si>
  <si>
    <t>HUNTER GENERATING STATION</t>
  </si>
  <si>
    <t>TOTAL HUNTER GENERATING STATION</t>
  </si>
  <si>
    <t>HUNTINGTON GENERATING STATION</t>
  </si>
  <si>
    <t>TOTAL HUNTINGTON GENERATING STATION</t>
  </si>
  <si>
    <t>JIM BRIDGER GENERATING STATION</t>
  </si>
  <si>
    <t>TOTAL JIM BRIDGER GENERATING STATION</t>
  </si>
  <si>
    <t>NAUGHTON GENERATING STATION</t>
  </si>
  <si>
    <t>TOTAL NAUGHTON GENERATING STATION</t>
  </si>
  <si>
    <t>WYODAK GENERATING STATION</t>
  </si>
  <si>
    <t>TOTAL WYODAK GENERATING STATION</t>
  </si>
  <si>
    <t>BLUNDELL GENERATING STATION</t>
  </si>
  <si>
    <t>TOTAL BLUNDELL GENERATING STATION</t>
  </si>
  <si>
    <t>HUNTER UNITS 1 AND 2 COMMON FACILITIES</t>
  </si>
  <si>
    <t>TOTAL HUNTER UNITS 1 AND 2 COMMON FACILITIES</t>
  </si>
  <si>
    <t>HUNTER UNITS 1, 2 AND 3 COMMON FACILITIES</t>
  </si>
  <si>
    <t>TOTAL HUNTER UNITS 1, 2 AND 3 COMMON FACILITIES</t>
  </si>
  <si>
    <t>BLUNDELL GEOTHERMAL STEAM FIELD</t>
  </si>
  <si>
    <t>TOTAL BLUNDELL GEOTHERMAL STEAM FIELD</t>
  </si>
  <si>
    <t>(PACIFICORP SHARE)</t>
  </si>
  <si>
    <t>CALIFORNIA AND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</si>
</sst>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  <numFmt numFmtId="184" formatCode="0.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i/>
      <sz val="1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21" fillId="0" borderId="0"/>
    <xf numFmtId="7" fontId="21" fillId="0" borderId="0"/>
    <xf numFmtId="7" fontId="21" fillId="0" borderId="0"/>
    <xf numFmtId="7" fontId="21" fillId="0" borderId="0"/>
    <xf numFmtId="7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4" fontId="21" fillId="0" borderId="0" applyFont="0" applyFill="0" applyBorder="0" applyAlignment="0" applyProtection="0"/>
    <xf numFmtId="0" fontId="55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5" fontId="21" fillId="0" borderId="0" applyBorder="0"/>
    <xf numFmtId="175" fontId="21" fillId="0" borderId="0" applyBorder="0"/>
    <xf numFmtId="175" fontId="21" fillId="0" borderId="0" applyBorder="0"/>
    <xf numFmtId="175" fontId="81" fillId="0" borderId="0" applyBorder="0"/>
    <xf numFmtId="4" fontId="21" fillId="0" borderId="0"/>
    <xf numFmtId="4" fontId="21" fillId="0" borderId="0"/>
    <xf numFmtId="4" fontId="21" fillId="0" borderId="0"/>
    <xf numFmtId="4" fontId="81" fillId="0" borderId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171" fontId="22" fillId="41" borderId="12">
      <alignment horizontal="center" vertical="center"/>
    </xf>
    <xf numFmtId="173" fontId="53" fillId="41" borderId="12">
      <alignment horizontal="center" vertical="center"/>
    </xf>
    <xf numFmtId="3" fontId="57" fillId="0" borderId="13" applyFill="0" applyAlignment="0" applyProtection="0"/>
    <xf numFmtId="3" fontId="58" fillId="0" borderId="0" applyFill="0" applyBorder="0" applyProtection="0">
      <alignment horizontal="right"/>
    </xf>
    <xf numFmtId="43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1" fillId="0" borderId="0" applyFont="0" applyFill="0" applyBorder="0" applyAlignment="0" applyProtection="0"/>
    <xf numFmtId="3" fontId="59" fillId="0" borderId="0" applyFont="0" applyFill="0" applyBorder="0" applyAlignment="0" applyProtection="0"/>
    <xf numFmtId="4" fontId="56" fillId="0" borderId="0">
      <alignment horizontal="center"/>
    </xf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59" fillId="0" borderId="0" applyFont="0" applyFill="0" applyBorder="0" applyAlignment="0" applyProtection="0"/>
    <xf numFmtId="6" fontId="27" fillId="0" borderId="0">
      <protection locked="0"/>
    </xf>
    <xf numFmtId="177" fontId="21" fillId="0" borderId="0"/>
    <xf numFmtId="177" fontId="21" fillId="0" borderId="0"/>
    <xf numFmtId="177" fontId="21" fillId="0" borderId="0"/>
    <xf numFmtId="177" fontId="81" fillId="0" borderId="0"/>
    <xf numFmtId="178" fontId="60" fillId="0" borderId="0">
      <alignment horizontal="right"/>
      <protection locked="0"/>
    </xf>
    <xf numFmtId="170" fontId="21" fillId="0" borderId="0">
      <protection locked="0"/>
    </xf>
    <xf numFmtId="170" fontId="21" fillId="0" borderId="0">
      <protection locked="0"/>
    </xf>
    <xf numFmtId="170" fontId="81" fillId="0" borderId="0">
      <protection locked="0"/>
    </xf>
    <xf numFmtId="3" fontId="61" fillId="0" borderId="0">
      <alignment horizontal="center"/>
    </xf>
    <xf numFmtId="0" fontId="21" fillId="0" borderId="0" applyFont="0" applyFill="0" applyBorder="0"/>
    <xf numFmtId="0" fontId="21" fillId="0" borderId="0" applyFont="0" applyFill="0" applyBorder="0"/>
    <xf numFmtId="0" fontId="21" fillId="0" borderId="0" applyFont="0" applyFill="0" applyBorder="0"/>
    <xf numFmtId="0" fontId="81" fillId="0" borderId="0" applyFont="0" applyFill="0" applyBorder="0"/>
    <xf numFmtId="38" fontId="28" fillId="43" borderId="0" applyNumberFormat="0" applyBorder="0" applyAlignment="0" applyProtection="0"/>
    <xf numFmtId="0" fontId="62" fillId="0" borderId="0"/>
    <xf numFmtId="0" fontId="29" fillId="0" borderId="0" applyNumberFormat="0" applyFill="0" applyBorder="0" applyAlignment="0" applyProtection="0"/>
    <xf numFmtId="38" fontId="63" fillId="0" borderId="0">
      <alignment horizontal="centerContinuous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79" fontId="56" fillId="0" borderId="0"/>
    <xf numFmtId="0" fontId="30" fillId="0" borderId="15" applyNumberFormat="0" applyFill="0" applyAlignment="0" applyProtection="0"/>
    <xf numFmtId="39" fontId="64" fillId="0" borderId="0">
      <protection locked="0"/>
    </xf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0" fontId="28" fillId="44" borderId="16" applyNumberFormat="0" applyBorder="0" applyAlignment="0" applyProtection="0"/>
    <xf numFmtId="10" fontId="65" fillId="0" borderId="0"/>
    <xf numFmtId="168" fontId="65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6" fillId="0" borderId="0"/>
    <xf numFmtId="37" fontId="31" fillId="0" borderId="0"/>
    <xf numFmtId="0" fontId="67" fillId="42" borderId="0"/>
    <xf numFmtId="172" fontId="32" fillId="0" borderId="0"/>
    <xf numFmtId="172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8" fontId="56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8" fontId="43" fillId="0" borderId="0" applyProtection="0"/>
    <xf numFmtId="10" fontId="56" fillId="0" borderId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7" fontId="58" fillId="0" borderId="0" applyFill="0" applyBorder="0" applyProtection="0">
      <alignment horizontal="right"/>
    </xf>
    <xf numFmtId="0" fontId="21" fillId="0" borderId="0"/>
    <xf numFmtId="4" fontId="24" fillId="45" borderId="17" applyNumberFormat="0" applyProtection="0">
      <alignment vertical="center"/>
    </xf>
    <xf numFmtId="4" fontId="68" fillId="46" borderId="18" applyNumberFormat="0" applyProtection="0">
      <alignment horizontal="right" vertical="center" wrapText="1"/>
    </xf>
    <xf numFmtId="4" fontId="33" fillId="47" borderId="17" applyNumberFormat="0" applyProtection="0">
      <alignment vertical="center"/>
    </xf>
    <xf numFmtId="4" fontId="34" fillId="48" borderId="14">
      <alignment vertical="center"/>
    </xf>
    <xf numFmtId="4" fontId="35" fillId="48" borderId="14">
      <alignment vertical="center"/>
    </xf>
    <xf numFmtId="4" fontId="34" fillId="49" borderId="14">
      <alignment vertical="center"/>
    </xf>
    <xf numFmtId="4" fontId="35" fillId="49" borderId="14">
      <alignment vertical="center"/>
    </xf>
    <xf numFmtId="4" fontId="24" fillId="47" borderId="17" applyNumberFormat="0" applyProtection="0">
      <alignment horizontal="left" vertical="center" indent="1"/>
    </xf>
    <xf numFmtId="4" fontId="68" fillId="46" borderId="16" applyNumberFormat="0" applyProtection="0">
      <alignment horizontal="left" vertical="center" indent="1"/>
    </xf>
    <xf numFmtId="0" fontId="24" fillId="47" borderId="17" applyNumberFormat="0" applyProtection="0">
      <alignment horizontal="left" vertical="top" indent="1"/>
    </xf>
    <xf numFmtId="4" fontId="24" fillId="50" borderId="16" applyNumberFormat="0" applyProtection="0">
      <alignment horizontal="center" vertical="center"/>
    </xf>
    <xf numFmtId="4" fontId="69" fillId="51" borderId="16" applyNumberFormat="0" applyProtection="0">
      <alignment horizontal="center" vertical="center"/>
    </xf>
    <xf numFmtId="4" fontId="70" fillId="52" borderId="0" applyNumberFormat="0" applyProtection="0">
      <alignment horizontal="left" vertical="center" indent="1"/>
    </xf>
    <xf numFmtId="4" fontId="36" fillId="53" borderId="16" applyNumberFormat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24" fillId="55" borderId="19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19" fillId="58" borderId="17" applyNumberFormat="0" applyProtection="0">
      <alignment horizontal="right" vertical="center"/>
    </xf>
    <xf numFmtId="4" fontId="37" fillId="59" borderId="2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8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top" indent="1"/>
    </xf>
    <xf numFmtId="0" fontId="21" fillId="57" borderId="17" applyNumberFormat="0" applyProtection="0">
      <alignment horizontal="left" vertical="top" indent="1"/>
    </xf>
    <xf numFmtId="0" fontId="81" fillId="57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top" indent="1"/>
    </xf>
    <xf numFmtId="0" fontId="21" fillId="60" borderId="17" applyNumberFormat="0" applyProtection="0">
      <alignment horizontal="left" vertical="top" indent="1"/>
    </xf>
    <xf numFmtId="0" fontId="81" fillId="60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top" indent="1"/>
    </xf>
    <xf numFmtId="0" fontId="21" fillId="41" borderId="17" applyNumberFormat="0" applyProtection="0">
      <alignment horizontal="left" vertical="top" indent="1"/>
    </xf>
    <xf numFmtId="0" fontId="81" fillId="41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top" indent="1"/>
    </xf>
    <xf numFmtId="0" fontId="21" fillId="61" borderId="17" applyNumberFormat="0" applyProtection="0">
      <alignment horizontal="left" vertical="top" indent="1"/>
    </xf>
    <xf numFmtId="0" fontId="81" fillId="61" borderId="17" applyNumberFormat="0" applyProtection="0">
      <alignment horizontal="left" vertical="top" indent="1"/>
    </xf>
    <xf numFmtId="4" fontId="19" fillId="44" borderId="17" applyNumberFormat="0" applyProtection="0">
      <alignment vertical="center"/>
    </xf>
    <xf numFmtId="4" fontId="19" fillId="44" borderId="17" applyNumberFormat="0" applyProtection="0">
      <alignment vertical="center"/>
    </xf>
    <xf numFmtId="4" fontId="40" fillId="44" borderId="17" applyNumberFormat="0" applyProtection="0">
      <alignment vertical="center"/>
    </xf>
    <xf numFmtId="4" fontId="41" fillId="48" borderId="20">
      <alignment vertical="center"/>
    </xf>
    <xf numFmtId="4" fontId="42" fillId="48" borderId="20">
      <alignment vertical="center"/>
    </xf>
    <xf numFmtId="4" fontId="41" fillId="49" borderId="20">
      <alignment vertical="center"/>
    </xf>
    <xf numFmtId="4" fontId="42" fillId="49" borderId="20">
      <alignment vertical="center"/>
    </xf>
    <xf numFmtId="4" fontId="19" fillId="44" borderId="17" applyNumberFormat="0" applyProtection="0">
      <alignment horizontal="left" vertical="center" indent="1"/>
    </xf>
    <xf numFmtId="0" fontId="19" fillId="44" borderId="17" applyNumberFormat="0" applyProtection="0">
      <alignment horizontal="left" vertical="top" indent="1"/>
    </xf>
    <xf numFmtId="0" fontId="19" fillId="44" borderId="17" applyNumberFormat="0" applyProtection="0">
      <alignment horizontal="left" vertical="top" indent="1"/>
    </xf>
    <xf numFmtId="0" fontId="36" fillId="53" borderId="16" applyNumberFormat="0">
      <alignment horizontal="left" vertical="center"/>
    </xf>
    <xf numFmtId="4" fontId="28" fillId="0" borderId="16" applyNumberFormat="0" applyProtection="0">
      <alignment horizontal="left" vertical="center" indent="1"/>
    </xf>
    <xf numFmtId="4" fontId="43" fillId="0" borderId="0" applyNumberFormat="0" applyProtection="0">
      <alignment horizontal="right" vertical="center" wrapText="1"/>
    </xf>
    <xf numFmtId="4" fontId="19" fillId="0" borderId="17" applyNumberFormat="0" applyProtection="0">
      <alignment horizontal="right" vertical="center"/>
    </xf>
    <xf numFmtId="4" fontId="43" fillId="0" borderId="0" applyNumberFormat="0" applyProtection="0">
      <alignment horizontal="right" vertical="center" wrapText="1"/>
    </xf>
    <xf numFmtId="4" fontId="40" fillId="62" borderId="17" applyNumberFormat="0" applyProtection="0">
      <alignment horizontal="right" vertical="center"/>
    </xf>
    <xf numFmtId="4" fontId="44" fillId="48" borderId="20">
      <alignment vertical="center"/>
    </xf>
    <xf numFmtId="4" fontId="45" fillId="48" borderId="20">
      <alignment vertical="center"/>
    </xf>
    <xf numFmtId="4" fontId="44" fillId="49" borderId="20">
      <alignment vertical="center"/>
    </xf>
    <xf numFmtId="4" fontId="45" fillId="63" borderId="20">
      <alignment vertical="center"/>
    </xf>
    <xf numFmtId="4" fontId="19" fillId="0" borderId="17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0" fontId="36" fillId="64" borderId="0" applyNumberFormat="0" applyProtection="0">
      <alignment horizontal="center" vertical="top" wrapText="1"/>
    </xf>
    <xf numFmtId="0" fontId="24" fillId="51" borderId="17" applyNumberFormat="0" applyProtection="0">
      <alignment horizontal="center" vertical="center" wrapText="1"/>
    </xf>
    <xf numFmtId="0" fontId="70" fillId="52" borderId="0" applyNumberFormat="0" applyProtection="0">
      <alignment horizontal="center" vertical="top" wrapText="1"/>
    </xf>
    <xf numFmtId="4" fontId="46" fillId="59" borderId="21">
      <alignment vertical="center"/>
    </xf>
    <xf numFmtId="4" fontId="47" fillId="59" borderId="21">
      <alignment vertical="center"/>
    </xf>
    <xf numFmtId="4" fontId="34" fillId="48" borderId="21">
      <alignment vertical="center"/>
    </xf>
    <xf numFmtId="4" fontId="35" fillId="48" borderId="21">
      <alignment vertical="center"/>
    </xf>
    <xf numFmtId="4" fontId="34" fillId="49" borderId="20">
      <alignment vertical="center"/>
    </xf>
    <xf numFmtId="4" fontId="35" fillId="49" borderId="20">
      <alignment vertical="center"/>
    </xf>
    <xf numFmtId="4" fontId="48" fillId="44" borderId="21">
      <alignment horizontal="left" vertical="center" indent="1"/>
    </xf>
    <xf numFmtId="4" fontId="49" fillId="0" borderId="1" applyNumberFormat="0" applyProtection="0">
      <alignment horizontal="left" vertical="center" indent="1"/>
    </xf>
    <xf numFmtId="4" fontId="52" fillId="0" borderId="0" applyNumberFormat="0" applyProtection="0">
      <alignment horizontal="left" vertical="center" indent="1"/>
    </xf>
    <xf numFmtId="4" fontId="50" fillId="62" borderId="17" applyNumberFormat="0" applyProtection="0">
      <alignment horizontal="right" vertic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81" fillId="0" borderId="22" applyFill="0" applyBorder="0">
      <alignment horizontal="center"/>
    </xf>
    <xf numFmtId="0" fontId="72" fillId="65" borderId="0"/>
    <xf numFmtId="49" fontId="73" fillId="65" borderId="0"/>
    <xf numFmtId="49" fontId="74" fillId="65" borderId="23"/>
    <xf numFmtId="49" fontId="74" fillId="65" borderId="0"/>
    <xf numFmtId="0" fontId="72" fillId="59" borderId="23">
      <protection locked="0"/>
    </xf>
    <xf numFmtId="0" fontId="72" fillId="65" borderId="0"/>
    <xf numFmtId="0" fontId="75" fillId="66" borderId="0"/>
    <xf numFmtId="0" fontId="75" fillId="67" borderId="0"/>
    <xf numFmtId="0" fontId="75" fillId="68" borderId="0"/>
    <xf numFmtId="180" fontId="76" fillId="0" borderId="24">
      <alignment horizontal="center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8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81" fillId="0" borderId="0" applyFont="0" applyFill="0" applyBorder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77" fillId="0" borderId="0" applyNumberFormat="0" applyFill="0" applyBorder="0" applyAlignment="0" applyProtection="0"/>
    <xf numFmtId="0" fontId="78" fillId="44" borderId="0">
      <alignment horizontal="right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81" fillId="0" borderId="25">
      <protection locked="0"/>
    </xf>
    <xf numFmtId="49" fontId="79" fillId="0" borderId="0"/>
    <xf numFmtId="37" fontId="28" fillId="47" borderId="0" applyNumberFormat="0" applyBorder="0" applyAlignment="0" applyProtection="0"/>
    <xf numFmtId="37" fontId="28" fillId="0" borderId="0"/>
    <xf numFmtId="37" fontId="28" fillId="0" borderId="0"/>
    <xf numFmtId="37" fontId="28" fillId="47" borderId="0" applyNumberFormat="0" applyBorder="0" applyAlignment="0" applyProtection="0"/>
    <xf numFmtId="3" fontId="51" fillId="0" borderId="15" applyProtection="0"/>
    <xf numFmtId="3" fontId="21" fillId="0" borderId="0">
      <protection locked="0"/>
    </xf>
    <xf numFmtId="3" fontId="21" fillId="0" borderId="0">
      <protection locked="0"/>
    </xf>
    <xf numFmtId="3" fontId="21" fillId="0" borderId="0">
      <protection locked="0"/>
    </xf>
    <xf numFmtId="3" fontId="81" fillId="0" borderId="0">
      <protection locked="0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81" fillId="0" borderId="0" applyFont="0" applyFill="0" applyBorder="0">
      <alignment horizontal="center"/>
    </xf>
    <xf numFmtId="0" fontId="21" fillId="0" borderId="0"/>
    <xf numFmtId="0" fontId="59" fillId="0" borderId="0"/>
    <xf numFmtId="0" fontId="59" fillId="0" borderId="0"/>
    <xf numFmtId="0" fontId="1" fillId="0" borderId="0"/>
    <xf numFmtId="0" fontId="59" fillId="0" borderId="0"/>
    <xf numFmtId="0" fontId="21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/>
    <xf numFmtId="37" fontId="2" fillId="0" borderId="0" xfId="0" applyNumberFormat="1" applyFont="1"/>
    <xf numFmtId="37" fontId="2" fillId="0" borderId="0" xfId="0" applyNumberFormat="1" applyFont="1" applyAlignment="1">
      <alignment horizontal="centerContinuous"/>
    </xf>
    <xf numFmtId="0" fontId="2" fillId="0" borderId="0" xfId="0" applyFont="1" applyFill="1"/>
    <xf numFmtId="0" fontId="83" fillId="0" borderId="0" xfId="0" applyFont="1" applyAlignment="1">
      <alignment horizontal="centerContinuous"/>
    </xf>
    <xf numFmtId="0" fontId="84" fillId="0" borderId="0" xfId="0" applyFont="1" applyAlignment="1">
      <alignment horizontal="centerContinuous"/>
    </xf>
    <xf numFmtId="37" fontId="84" fillId="0" borderId="0" xfId="0" applyNumberFormat="1" applyFont="1" applyAlignment="1">
      <alignment horizontal="centerContinuous"/>
    </xf>
    <xf numFmtId="0" fontId="84" fillId="0" borderId="0" xfId="0" applyFont="1"/>
    <xf numFmtId="37" fontId="84" fillId="0" borderId="0" xfId="0" applyNumberFormat="1" applyFont="1"/>
    <xf numFmtId="0" fontId="83" fillId="0" borderId="1" xfId="0" applyFont="1" applyBorder="1" applyAlignment="1">
      <alignment horizontal="centerContinuous"/>
    </xf>
    <xf numFmtId="0" fontId="83" fillId="0" borderId="0" xfId="0" applyFont="1" applyBorder="1" applyAlignment="1">
      <alignment horizontal="centerContinuous"/>
    </xf>
    <xf numFmtId="37" fontId="83" fillId="0" borderId="1" xfId="0" applyNumberFormat="1" applyFont="1" applyBorder="1" applyAlignment="1">
      <alignment horizontal="centerContinuous"/>
    </xf>
    <xf numFmtId="0" fontId="83" fillId="0" borderId="0" xfId="0" applyFont="1" applyBorder="1" applyAlignment="1">
      <alignment horizontal="center"/>
    </xf>
    <xf numFmtId="0" fontId="84" fillId="0" borderId="0" xfId="0" applyFont="1" applyBorder="1"/>
    <xf numFmtId="0" fontId="84" fillId="0" borderId="0" xfId="0" applyFont="1" applyAlignment="1">
      <alignment horizontal="center"/>
    </xf>
    <xf numFmtId="0" fontId="83" fillId="0" borderId="2" xfId="0" applyFont="1" applyBorder="1" applyAlignment="1">
      <alignment horizontal="center"/>
    </xf>
    <xf numFmtId="0" fontId="83" fillId="0" borderId="0" xfId="0" applyFont="1" applyAlignment="1">
      <alignment horizontal="center"/>
    </xf>
    <xf numFmtId="37" fontId="83" fillId="0" borderId="0" xfId="0" applyNumberFormat="1" applyFont="1" applyBorder="1" applyAlignment="1">
      <alignment horizontal="center"/>
    </xf>
    <xf numFmtId="0" fontId="83" fillId="0" borderId="1" xfId="0" applyFont="1" applyBorder="1" applyAlignment="1">
      <alignment horizontal="center"/>
    </xf>
    <xf numFmtId="37" fontId="83" fillId="0" borderId="1" xfId="0" applyNumberFormat="1" applyFont="1" applyBorder="1" applyAlignment="1">
      <alignment horizontal="center"/>
    </xf>
    <xf numFmtId="0" fontId="83" fillId="0" borderId="0" xfId="0" quotePrefix="1" applyNumberFormat="1" applyFont="1" applyAlignment="1">
      <alignment horizontal="centerContinuous"/>
    </xf>
    <xf numFmtId="0" fontId="83" fillId="0" borderId="0" xfId="0" applyFont="1"/>
    <xf numFmtId="166" fontId="83" fillId="0" borderId="0" xfId="0" quotePrefix="1" applyNumberFormat="1" applyFont="1" applyAlignment="1">
      <alignment horizontal="center"/>
    </xf>
    <xf numFmtId="166" fontId="83" fillId="0" borderId="0" xfId="0" applyNumberFormat="1" applyFont="1" applyAlignment="1">
      <alignment horizontal="center"/>
    </xf>
    <xf numFmtId="37" fontId="83" fillId="0" borderId="0" xfId="0" quotePrefix="1" applyNumberFormat="1" applyFont="1" applyAlignment="1">
      <alignment horizontal="center"/>
    </xf>
    <xf numFmtId="43" fontId="85" fillId="0" borderId="0" xfId="307" applyFont="1"/>
    <xf numFmtId="0" fontId="59" fillId="0" borderId="0" xfId="0" applyFont="1" applyAlignment="1">
      <alignment horizontal="left"/>
    </xf>
    <xf numFmtId="165" fontId="84" fillId="0" borderId="0" xfId="0" applyNumberFormat="1" applyFont="1"/>
    <xf numFmtId="43" fontId="59" fillId="0" borderId="0" xfId="307" applyFont="1" applyAlignment="1">
      <alignment horizontal="center"/>
    </xf>
    <xf numFmtId="0" fontId="59" fillId="0" borderId="0" xfId="0" applyFont="1" applyAlignment="1">
      <alignment horizontal="center"/>
    </xf>
    <xf numFmtId="164" fontId="86" fillId="0" borderId="0" xfId="1" applyNumberFormat="1" applyFont="1"/>
    <xf numFmtId="0" fontId="86" fillId="0" borderId="0" xfId="0" applyFont="1"/>
    <xf numFmtId="37" fontId="86" fillId="0" borderId="0" xfId="0" applyNumberFormat="1" applyFont="1" applyAlignment="1">
      <alignment horizontal="center"/>
    </xf>
    <xf numFmtId="164" fontId="86" fillId="0" borderId="0" xfId="0" applyNumberFormat="1" applyFont="1"/>
    <xf numFmtId="37" fontId="86" fillId="0" borderId="0" xfId="0" applyNumberFormat="1" applyFont="1"/>
    <xf numFmtId="164" fontId="86" fillId="0" borderId="0" xfId="1" applyNumberFormat="1" applyFont="1" applyAlignment="1">
      <alignment horizontal="right"/>
    </xf>
    <xf numFmtId="43" fontId="85" fillId="0" borderId="0" xfId="307" applyFont="1" applyFill="1"/>
    <xf numFmtId="0" fontId="59" fillId="0" borderId="0" xfId="0" applyFont="1" applyFill="1" applyAlignment="1">
      <alignment horizontal="center"/>
    </xf>
    <xf numFmtId="0" fontId="84" fillId="0" borderId="0" xfId="0" applyFont="1" applyFill="1"/>
    <xf numFmtId="164" fontId="86" fillId="0" borderId="0" xfId="1" applyNumberFormat="1" applyFont="1" applyFill="1"/>
    <xf numFmtId="0" fontId="86" fillId="0" borderId="0" xfId="0" applyFont="1" applyFill="1"/>
    <xf numFmtId="37" fontId="86" fillId="0" borderId="0" xfId="0" applyNumberFormat="1" applyFont="1" applyFill="1" applyAlignment="1">
      <alignment horizontal="center"/>
    </xf>
    <xf numFmtId="164" fontId="86" fillId="0" borderId="0" xfId="0" applyNumberFormat="1" applyFont="1" applyFill="1"/>
    <xf numFmtId="37" fontId="86" fillId="0" borderId="0" xfId="0" applyNumberFormat="1" applyFont="1" applyFill="1"/>
    <xf numFmtId="164" fontId="86" fillId="0" borderId="0" xfId="1" applyNumberFormat="1" applyFont="1" applyFill="1" applyAlignment="1">
      <alignment horizontal="right"/>
    </xf>
    <xf numFmtId="43" fontId="59" fillId="0" borderId="0" xfId="307" applyFont="1" applyFill="1" applyAlignment="1">
      <alignment horizontal="center"/>
    </xf>
    <xf numFmtId="0" fontId="59" fillId="0" borderId="0" xfId="0" applyFont="1" applyFill="1" applyAlignment="1">
      <alignment horizontal="left"/>
    </xf>
    <xf numFmtId="164" fontId="84" fillId="0" borderId="0" xfId="1" applyNumberFormat="1" applyFont="1" applyFill="1" applyAlignment="1">
      <alignment horizontal="right" indent="1"/>
    </xf>
    <xf numFmtId="0" fontId="85" fillId="0" borderId="0" xfId="0" applyFont="1" applyFill="1" applyAlignment="1">
      <alignment horizontal="left"/>
    </xf>
    <xf numFmtId="37" fontId="84" fillId="0" borderId="0" xfId="0" applyNumberFormat="1" applyFont="1" applyFill="1" applyAlignment="1">
      <alignment horizontal="right"/>
    </xf>
    <xf numFmtId="37" fontId="84" fillId="0" borderId="0" xfId="0" applyNumberFormat="1" applyFont="1" applyFill="1" applyAlignment="1">
      <alignment horizontal="center"/>
    </xf>
    <xf numFmtId="43" fontId="84" fillId="0" borderId="0" xfId="0" applyNumberFormat="1" applyFont="1" applyFill="1"/>
    <xf numFmtId="164" fontId="84" fillId="0" borderId="0" xfId="1" applyNumberFormat="1" applyFont="1" applyFill="1" applyAlignment="1">
      <alignment horizontal="center"/>
    </xf>
    <xf numFmtId="164" fontId="84" fillId="0" borderId="0" xfId="1" applyNumberFormat="1" applyFont="1" applyFill="1" applyAlignment="1">
      <alignment horizontal="right"/>
    </xf>
    <xf numFmtId="164" fontId="84" fillId="0" borderId="0" xfId="0" applyNumberFormat="1" applyFont="1" applyFill="1"/>
    <xf numFmtId="0" fontId="83" fillId="0" borderId="0" xfId="0" applyFont="1" applyFill="1"/>
    <xf numFmtId="164" fontId="84" fillId="0" borderId="1" xfId="1" applyNumberFormat="1" applyFont="1" applyFill="1" applyBorder="1" applyAlignment="1">
      <alignment horizontal="right" indent="1"/>
    </xf>
    <xf numFmtId="37" fontId="84" fillId="0" borderId="1" xfId="0" applyNumberFormat="1" applyFont="1" applyFill="1" applyBorder="1" applyAlignment="1">
      <alignment horizontal="right"/>
    </xf>
    <xf numFmtId="164" fontId="84" fillId="0" borderId="1" xfId="1" applyNumberFormat="1" applyFont="1" applyFill="1" applyBorder="1" applyAlignment="1">
      <alignment horizontal="center"/>
    </xf>
    <xf numFmtId="164" fontId="84" fillId="0" borderId="1" xfId="1" applyNumberFormat="1" applyFont="1" applyFill="1" applyBorder="1" applyAlignment="1">
      <alignment horizontal="right"/>
    </xf>
    <xf numFmtId="164" fontId="84" fillId="0" borderId="1" xfId="0" applyNumberFormat="1" applyFont="1" applyFill="1" applyBorder="1"/>
    <xf numFmtId="164" fontId="86" fillId="0" borderId="26" xfId="1" applyNumberFormat="1" applyFont="1" applyFill="1" applyBorder="1"/>
    <xf numFmtId="164" fontId="86" fillId="0" borderId="26" xfId="1" applyNumberFormat="1" applyFont="1" applyFill="1" applyBorder="1" applyAlignment="1">
      <alignment horizontal="right"/>
    </xf>
    <xf numFmtId="43" fontId="59" fillId="0" borderId="0" xfId="307" applyFont="1" applyFill="1" applyAlignment="1">
      <alignment horizontal="left"/>
    </xf>
    <xf numFmtId="164" fontId="84" fillId="0" borderId="0" xfId="1" applyNumberFormat="1" applyFont="1" applyFill="1"/>
    <xf numFmtId="2" fontId="86" fillId="0" borderId="0" xfId="0" applyNumberFormat="1" applyFont="1" applyFill="1"/>
    <xf numFmtId="1" fontId="86" fillId="0" borderId="0" xfId="0" applyNumberFormat="1" applyFont="1" applyFill="1"/>
    <xf numFmtId="164" fontId="84" fillId="0" borderId="0" xfId="1" applyNumberFormat="1" applyFont="1" applyFill="1" applyBorder="1" applyAlignment="1">
      <alignment horizontal="right" indent="1"/>
    </xf>
    <xf numFmtId="37" fontId="84" fillId="0" borderId="0" xfId="0" applyNumberFormat="1" applyFont="1" applyFill="1" applyBorder="1" applyAlignment="1">
      <alignment horizontal="right"/>
    </xf>
    <xf numFmtId="164" fontId="84" fillId="0" borderId="0" xfId="1" applyNumberFormat="1" applyFont="1" applyFill="1" applyBorder="1" applyAlignment="1">
      <alignment horizontal="center"/>
    </xf>
    <xf numFmtId="164" fontId="84" fillId="0" borderId="0" xfId="1" applyNumberFormat="1" applyFont="1" applyFill="1" applyBorder="1" applyAlignment="1">
      <alignment horizontal="right"/>
    </xf>
    <xf numFmtId="164" fontId="84" fillId="0" borderId="0" xfId="0" applyNumberFormat="1" applyFont="1" applyFill="1" applyBorder="1"/>
    <xf numFmtId="184" fontId="86" fillId="0" borderId="0" xfId="0" applyNumberFormat="1" applyFont="1" applyFill="1"/>
    <xf numFmtId="43" fontId="66" fillId="0" borderId="0" xfId="307" applyFont="1" applyFill="1" applyAlignment="1">
      <alignment horizontal="left"/>
    </xf>
    <xf numFmtId="164" fontId="83" fillId="0" borderId="27" xfId="1" applyNumberFormat="1" applyFont="1" applyFill="1" applyBorder="1" applyAlignment="1">
      <alignment horizontal="right" indent="1"/>
    </xf>
    <xf numFmtId="164" fontId="84" fillId="0" borderId="0" xfId="1" applyNumberFormat="1" applyFont="1" applyAlignment="1">
      <alignment horizontal="right" indent="1"/>
    </xf>
  </cellXfs>
  <cellStyles count="695">
    <cellStyle name="_x0013_" xfId="44" xr:uid="{00000000-0005-0000-0000-000000000000}"/>
    <cellStyle name="$0.00" xfId="45" xr:uid="{00000000-0005-0000-0000-000001000000}"/>
    <cellStyle name="$0.00 2" xfId="46" xr:uid="{00000000-0005-0000-0000-000002000000}"/>
    <cellStyle name="$0.00 3" xfId="47" xr:uid="{00000000-0005-0000-0000-000003000000}"/>
    <cellStyle name="$0.00 4" xfId="48" xr:uid="{00000000-0005-0000-0000-000004000000}"/>
    <cellStyle name="_x0013_,î3_x0001_N@4" xfId="49" xr:uid="{00000000-0005-0000-0000-000005000000}"/>
    <cellStyle name="_x0013_,î3_x0001_N@4 2" xfId="50" xr:uid="{00000000-0005-0000-0000-000006000000}"/>
    <cellStyle name="_x0013_,î3_x0001_N@4 3" xfId="51" xr:uid="{00000000-0005-0000-0000-000007000000}"/>
    <cellStyle name="_x0013_,î3_x0001_N@4 4" xfId="52" xr:uid="{00000000-0005-0000-0000-000008000000}"/>
    <cellStyle name=":¨áy¡’?(" xfId="53" xr:uid="{00000000-0005-0000-0000-000009000000}"/>
    <cellStyle name=":¨áy¡’?( 2" xfId="54" xr:uid="{00000000-0005-0000-0000-00000A000000}"/>
    <cellStyle name=":¨áy¡’?( 3" xfId="55" xr:uid="{00000000-0005-0000-0000-00000B000000}"/>
    <cellStyle name=":¨áy¡’?( 4" xfId="56" xr:uid="{00000000-0005-0000-0000-00000C000000}"/>
    <cellStyle name="?? [0]_??" xfId="57" xr:uid="{00000000-0005-0000-0000-00000D000000}"/>
    <cellStyle name="??_?.????" xfId="58" xr:uid="{00000000-0005-0000-0000-00000E000000}"/>
    <cellStyle name="_0105FFU_lob_earningsWalk" xfId="59" xr:uid="{00000000-0005-0000-0000-00000F000000}"/>
    <cellStyle name="_0305_URG_revenue_walk_v1" xfId="60" xr:uid="{00000000-0005-0000-0000-000010000000}"/>
    <cellStyle name="_0305_URG_revenue_walk_v1 2" xfId="61" xr:uid="{00000000-0005-0000-0000-000011000000}"/>
    <cellStyle name="_0305_URG_revenue_walk_v1 3" xfId="62" xr:uid="{00000000-0005-0000-0000-000012000000}"/>
    <cellStyle name="_0305_URG_revenue_walk_v1 4" xfId="63" xr:uid="{00000000-0005-0000-0000-000013000000}"/>
    <cellStyle name="_0306_URG_revenue_walk" xfId="64" xr:uid="{00000000-0005-0000-0000-000014000000}"/>
    <cellStyle name="_0306_URG_revenue_walk 2" xfId="65" xr:uid="{00000000-0005-0000-0000-000015000000}"/>
    <cellStyle name="_0306_URG_revenue_walk 3" xfId="66" xr:uid="{00000000-0005-0000-0000-000016000000}"/>
    <cellStyle name="_0306_URG_revenue_walk 4" xfId="67" xr:uid="{00000000-0005-0000-0000-000017000000}"/>
    <cellStyle name="_03Mar06_EDCS_RevenueEPS" xfId="68" xr:uid="{00000000-0005-0000-0000-000018000000}"/>
    <cellStyle name="_05_06 1823110 Analysis" xfId="69" xr:uid="{00000000-0005-0000-0000-000019000000}"/>
    <cellStyle name="_05_06 1823110 Analysis 2" xfId="70" xr:uid="{00000000-0005-0000-0000-00001A000000}"/>
    <cellStyle name="_05_06 1823110 Analysis 3" xfId="71" xr:uid="{00000000-0005-0000-0000-00001B000000}"/>
    <cellStyle name="_05_06 1823110 Analysis 4" xfId="72" xr:uid="{00000000-0005-0000-0000-00001C000000}"/>
    <cellStyle name="_06_06 1823110 Analysis A" xfId="73" xr:uid="{00000000-0005-0000-0000-00001D000000}"/>
    <cellStyle name="_06_06 1823110 Analysis A 2" xfId="74" xr:uid="{00000000-0005-0000-0000-00001E000000}"/>
    <cellStyle name="_06_06 1823110 Analysis A 3" xfId="75" xr:uid="{00000000-0005-0000-0000-00001F000000}"/>
    <cellStyle name="_06_06 1823110 Analysis A 4" xfId="76" xr:uid="{00000000-0005-0000-0000-000020000000}"/>
    <cellStyle name="_07_06 1823110 Analysis" xfId="77" xr:uid="{00000000-0005-0000-0000-000021000000}"/>
    <cellStyle name="_07_06 1823110 Analysis 2" xfId="78" xr:uid="{00000000-0005-0000-0000-000022000000}"/>
    <cellStyle name="_07_06 1823110 Analysis 3" xfId="79" xr:uid="{00000000-0005-0000-0000-000023000000}"/>
    <cellStyle name="_07_06 1823110 Analysis 4" xfId="80" xr:uid="{00000000-0005-0000-0000-000024000000}"/>
    <cellStyle name="_08_06 1823110 Analysis" xfId="81" xr:uid="{00000000-0005-0000-0000-000025000000}"/>
    <cellStyle name="_08_06 1823110 Analysis 2" xfId="82" xr:uid="{00000000-0005-0000-0000-000026000000}"/>
    <cellStyle name="_08_06 1823110 Analysis 3" xfId="83" xr:uid="{00000000-0005-0000-0000-000027000000}"/>
    <cellStyle name="_08_06 1823110 Analysis 4" xfId="84" xr:uid="{00000000-0005-0000-0000-000028000000}"/>
    <cellStyle name="_0806_URG_revenue_walk_Cy3" xfId="85" xr:uid="{00000000-0005-0000-0000-000029000000}"/>
    <cellStyle name="_0806_URG_revenue_walk_Cy3 2" xfId="86" xr:uid="{00000000-0005-0000-0000-00002A000000}"/>
    <cellStyle name="_0806_URG_revenue_walk_Cy3 3" xfId="87" xr:uid="{00000000-0005-0000-0000-00002B000000}"/>
    <cellStyle name="_0806_URG_revenue_walk_Cy3 4" xfId="88" xr:uid="{00000000-0005-0000-0000-00002C000000}"/>
    <cellStyle name="_09_06 1823110 Analysis" xfId="89" xr:uid="{00000000-0005-0000-0000-00002D000000}"/>
    <cellStyle name="_09_06 1823110 Analysis 2" xfId="90" xr:uid="{00000000-0005-0000-0000-00002E000000}"/>
    <cellStyle name="_09_06 1823110 Analysis 3" xfId="91" xr:uid="{00000000-0005-0000-0000-00002F000000}"/>
    <cellStyle name="_09_06 1823110 Analysis 4" xfId="92" xr:uid="{00000000-0005-0000-0000-000030000000}"/>
    <cellStyle name="_0906_OP_revenue_walk_2006_Budget DET" xfId="93" xr:uid="{00000000-0005-0000-0000-000031000000}"/>
    <cellStyle name="_10_06 1823110 Analysis" xfId="94" xr:uid="{00000000-0005-0000-0000-000032000000}"/>
    <cellStyle name="_10_06 1823110 Analysis 2" xfId="95" xr:uid="{00000000-0005-0000-0000-000033000000}"/>
    <cellStyle name="_10_06 1823110 Analysis 3" xfId="96" xr:uid="{00000000-0005-0000-0000-000034000000}"/>
    <cellStyle name="_10_06 1823110 Analysis 4" xfId="97" xr:uid="{00000000-0005-0000-0000-000035000000}"/>
    <cellStyle name="_11_06 1823110 Analysis" xfId="98" xr:uid="{00000000-0005-0000-0000-000036000000}"/>
    <cellStyle name="_11_06 1823110 Analysis 2" xfId="99" xr:uid="{00000000-0005-0000-0000-000037000000}"/>
    <cellStyle name="_11_06 1823110 Analysis 3" xfId="100" xr:uid="{00000000-0005-0000-0000-000038000000}"/>
    <cellStyle name="_11_06 1823110 Analysis 4" xfId="101" xr:uid="{00000000-0005-0000-0000-000039000000}"/>
    <cellStyle name="_12_06 1823110 Analysis" xfId="102" xr:uid="{00000000-0005-0000-0000-00003A000000}"/>
    <cellStyle name="_12_06 1823110 Analysis 2" xfId="103" xr:uid="{00000000-0005-0000-0000-00003B000000}"/>
    <cellStyle name="_12_06 1823110 Analysis 3" xfId="104" xr:uid="{00000000-0005-0000-0000-00003C000000}"/>
    <cellStyle name="_12_06 1823110 Analysis 4" xfId="105" xr:uid="{00000000-0005-0000-0000-00003D000000}"/>
    <cellStyle name="_1205_URG_revenue_walk_v2_Cycle4" xfId="106" xr:uid="{00000000-0005-0000-0000-00003E000000}"/>
    <cellStyle name="_1205_URG_revenue_walk_v2_Cycle4 2" xfId="107" xr:uid="{00000000-0005-0000-0000-00003F000000}"/>
    <cellStyle name="_1205_URG_revenue_walk_v2_Cycle4 3" xfId="108" xr:uid="{00000000-0005-0000-0000-000040000000}"/>
    <cellStyle name="_1205_URG_revenue_walk_v2_Cycle4 4" xfId="109" xr:uid="{00000000-0005-0000-0000-000041000000}"/>
    <cellStyle name="_1823110_04_2007" xfId="110" xr:uid="{00000000-0005-0000-0000-000042000000}"/>
    <cellStyle name="_1823110_04_2007 2" xfId="111" xr:uid="{00000000-0005-0000-0000-000043000000}"/>
    <cellStyle name="_1823110_04_2007 3" xfId="112" xr:uid="{00000000-0005-0000-0000-000044000000}"/>
    <cellStyle name="_1823110_04_2007 4" xfId="113" xr:uid="{00000000-0005-0000-0000-000045000000}"/>
    <cellStyle name="_1823110_05_2007" xfId="114" xr:uid="{00000000-0005-0000-0000-000046000000}"/>
    <cellStyle name="_1823110_05_2007 2" xfId="115" xr:uid="{00000000-0005-0000-0000-000047000000}"/>
    <cellStyle name="_1823110_05_2007 3" xfId="116" xr:uid="{00000000-0005-0000-0000-000048000000}"/>
    <cellStyle name="_1823110_05_2007 4" xfId="117" xr:uid="{00000000-0005-0000-0000-000049000000}"/>
    <cellStyle name="_1823110_06_2007" xfId="118" xr:uid="{00000000-0005-0000-0000-00004A000000}"/>
    <cellStyle name="_1823110_06_2007 2" xfId="119" xr:uid="{00000000-0005-0000-0000-00004B000000}"/>
    <cellStyle name="_1823110_06_2007 3" xfId="120" xr:uid="{00000000-0005-0000-0000-00004C000000}"/>
    <cellStyle name="_1823110_06_2007 4" xfId="121" xr:uid="{00000000-0005-0000-0000-00004D000000}"/>
    <cellStyle name="_1823110_09_2007" xfId="122" xr:uid="{00000000-0005-0000-0000-00004E000000}"/>
    <cellStyle name="_1823110_09_2007 2" xfId="123" xr:uid="{00000000-0005-0000-0000-00004F000000}"/>
    <cellStyle name="_1823110_09_2007 3" xfId="124" xr:uid="{00000000-0005-0000-0000-000050000000}"/>
    <cellStyle name="_1823110_09_2007 4" xfId="125" xr:uid="{00000000-0005-0000-0000-000051000000}"/>
    <cellStyle name="_2005Cycle1_URG_revenue_walk_v1" xfId="126" xr:uid="{00000000-0005-0000-0000-000052000000}"/>
    <cellStyle name="_2005Cycle1_URG_revenue_walk_v1 2" xfId="127" xr:uid="{00000000-0005-0000-0000-000053000000}"/>
    <cellStyle name="_2005Cycle1_URG_revenue_walk_v1 3" xfId="128" xr:uid="{00000000-0005-0000-0000-000054000000}"/>
    <cellStyle name="_2005Cycle1_URG_revenue_walk_v1 4" xfId="129" xr:uid="{00000000-0005-0000-0000-000055000000}"/>
    <cellStyle name="_2006Cy1_URG_revenue_walk" xfId="130" xr:uid="{00000000-0005-0000-0000-000056000000}"/>
    <cellStyle name="_2006Cy1_URG_revenue_walk 2" xfId="131" xr:uid="{00000000-0005-0000-0000-000057000000}"/>
    <cellStyle name="_2006Cy1_URG_revenue_walk 3" xfId="132" xr:uid="{00000000-0005-0000-0000-000058000000}"/>
    <cellStyle name="_2006Cy1_URG_revenue_walk 4" xfId="133" xr:uid="{00000000-0005-0000-0000-000059000000}"/>
    <cellStyle name="_2006Cy2_URG_revenue_walk" xfId="134" xr:uid="{00000000-0005-0000-0000-00005A000000}"/>
    <cellStyle name="_2006Cy2_URG_revenue_walk 2" xfId="135" xr:uid="{00000000-0005-0000-0000-00005B000000}"/>
    <cellStyle name="_2006Cy2_URG_revenue_walk 3" xfId="136" xr:uid="{00000000-0005-0000-0000-00005C000000}"/>
    <cellStyle name="_2006Cy2_URG_revenue_walk 4" xfId="137" xr:uid="{00000000-0005-0000-0000-00005D000000}"/>
    <cellStyle name="_2006Cy3_EDCS_RevenueEPS" xfId="138" xr:uid="{00000000-0005-0000-0000-00005E000000}"/>
    <cellStyle name="_205FFU_lob_earningsWalk" xfId="139" xr:uid="{00000000-0005-0000-0000-00005F000000}"/>
    <cellStyle name="_Acct 926 W1_W2Benefits" xfId="140" xr:uid="{00000000-0005-0000-0000-000060000000}"/>
    <cellStyle name="_Acct 926 W1_W2Benefits 2" xfId="141" xr:uid="{00000000-0005-0000-0000-000061000000}"/>
    <cellStyle name="_Acct 926 W1_W2Benefits 3" xfId="142" xr:uid="{00000000-0005-0000-0000-000062000000}"/>
    <cellStyle name="_Acct 926 W1_W2Benefits 4" xfId="143" xr:uid="{00000000-0005-0000-0000-000063000000}"/>
    <cellStyle name="_AFUDC" xfId="144" xr:uid="{00000000-0005-0000-0000-000064000000}"/>
    <cellStyle name="_AFUDC 2" xfId="145" xr:uid="{00000000-0005-0000-0000-000065000000}"/>
    <cellStyle name="_AFUDC 3" xfId="146" xr:uid="{00000000-0005-0000-0000-000066000000}"/>
    <cellStyle name="_AFUDC 4" xfId="147" xr:uid="{00000000-0005-0000-0000-000067000000}"/>
    <cellStyle name="_AFUDC_2009_Budget_01302009" xfId="148" xr:uid="{00000000-0005-0000-0000-000068000000}"/>
    <cellStyle name="_AFUDC_2009_Budget_01302009 2" xfId="149" xr:uid="{00000000-0005-0000-0000-000069000000}"/>
    <cellStyle name="_AFUDC_2009_Budget_01302009 3" xfId="150" xr:uid="{00000000-0005-0000-0000-00006A000000}"/>
    <cellStyle name="_AFUDC_2009_Budget_01302009 4" xfId="151" xr:uid="{00000000-0005-0000-0000-00006B000000}"/>
    <cellStyle name="_August Expense Reports" xfId="152" xr:uid="{00000000-0005-0000-0000-00006C000000}"/>
    <cellStyle name="_August Expense Reports 2" xfId="153" xr:uid="{00000000-0005-0000-0000-00006D000000}"/>
    <cellStyle name="_August Expense Reports 3" xfId="154" xr:uid="{00000000-0005-0000-0000-00006E000000}"/>
    <cellStyle name="_August Expense Reports 4" xfId="155" xr:uid="{00000000-0005-0000-0000-00006F000000}"/>
    <cellStyle name="_bal_acct_rcls_01_08" xfId="156" xr:uid="{00000000-0005-0000-0000-000070000000}"/>
    <cellStyle name="_bal_acct_rcls_01_08 2" xfId="157" xr:uid="{00000000-0005-0000-0000-000071000000}"/>
    <cellStyle name="_bal_acct_rcls_01_08 3" xfId="158" xr:uid="{00000000-0005-0000-0000-000072000000}"/>
    <cellStyle name="_bal_acct_rcls_01_08 4" xfId="159" xr:uid="{00000000-0005-0000-0000-000073000000}"/>
    <cellStyle name="_bal_acct_rcls_02_08" xfId="160" xr:uid="{00000000-0005-0000-0000-000074000000}"/>
    <cellStyle name="_bal_acct_rcls_02_08 2" xfId="161" xr:uid="{00000000-0005-0000-0000-000075000000}"/>
    <cellStyle name="_bal_acct_rcls_02_08 3" xfId="162" xr:uid="{00000000-0005-0000-0000-000076000000}"/>
    <cellStyle name="_bal_acct_rcls_02_08 4" xfId="163" xr:uid="{00000000-0005-0000-0000-000077000000}"/>
    <cellStyle name="_bal_acct_rcls_03_08_2nd close" xfId="164" xr:uid="{00000000-0005-0000-0000-000078000000}"/>
    <cellStyle name="_bal_acct_rcls_03_08_2nd close 2" xfId="165" xr:uid="{00000000-0005-0000-0000-000079000000}"/>
    <cellStyle name="_bal_acct_rcls_03_08_2nd close 3" xfId="166" xr:uid="{00000000-0005-0000-0000-00007A000000}"/>
    <cellStyle name="_bal_acct_rcls_03_08_2nd close 4" xfId="167" xr:uid="{00000000-0005-0000-0000-00007B000000}"/>
    <cellStyle name="_bal_acct_rcls_04_08" xfId="168" xr:uid="{00000000-0005-0000-0000-00007C000000}"/>
    <cellStyle name="_bal_acct_rcls_04_08 2" xfId="169" xr:uid="{00000000-0005-0000-0000-00007D000000}"/>
    <cellStyle name="_bal_acct_rcls_04_08 3" xfId="170" xr:uid="{00000000-0005-0000-0000-00007E000000}"/>
    <cellStyle name="_bal_acct_rcls_04_08 4" xfId="171" xr:uid="{00000000-0005-0000-0000-00007F000000}"/>
    <cellStyle name="_bal_acct_rcls_05_08" xfId="172" xr:uid="{00000000-0005-0000-0000-000080000000}"/>
    <cellStyle name="_bal_acct_rcls_05_08 2" xfId="173" xr:uid="{00000000-0005-0000-0000-000081000000}"/>
    <cellStyle name="_bal_acct_rcls_05_08 3" xfId="174" xr:uid="{00000000-0005-0000-0000-000082000000}"/>
    <cellStyle name="_bal_acct_rcls_05_08 4" xfId="175" xr:uid="{00000000-0005-0000-0000-000083000000}"/>
    <cellStyle name="_bal_acct_rcls_0507" xfId="176" xr:uid="{00000000-0005-0000-0000-000084000000}"/>
    <cellStyle name="_bal_acct_rcls_0507 2" xfId="177" xr:uid="{00000000-0005-0000-0000-000085000000}"/>
    <cellStyle name="_bal_acct_rcls_0507 3" xfId="178" xr:uid="{00000000-0005-0000-0000-000086000000}"/>
    <cellStyle name="_bal_acct_rcls_0507 4" xfId="179" xr:uid="{00000000-0005-0000-0000-000087000000}"/>
    <cellStyle name="_bal_acct_rcls_06_08 Close #2" xfId="180" xr:uid="{00000000-0005-0000-0000-000088000000}"/>
    <cellStyle name="_bal_acct_rcls_06_08 Close #2 2" xfId="181" xr:uid="{00000000-0005-0000-0000-000089000000}"/>
    <cellStyle name="_bal_acct_rcls_06_08 Close #2 3" xfId="182" xr:uid="{00000000-0005-0000-0000-00008A000000}"/>
    <cellStyle name="_bal_acct_rcls_06_08 Close #2 4" xfId="183" xr:uid="{00000000-0005-0000-0000-00008B000000}"/>
    <cellStyle name="_bal_acct_rcls_07_08" xfId="184" xr:uid="{00000000-0005-0000-0000-00008C000000}"/>
    <cellStyle name="_bal_acct_rcls_07_08 2" xfId="185" xr:uid="{00000000-0005-0000-0000-00008D000000}"/>
    <cellStyle name="_bal_acct_rcls_07_08 3" xfId="186" xr:uid="{00000000-0005-0000-0000-00008E000000}"/>
    <cellStyle name="_bal_acct_rcls_07_08 4" xfId="187" xr:uid="{00000000-0005-0000-0000-00008F000000}"/>
    <cellStyle name="_bal_acct_rcls_0707" xfId="188" xr:uid="{00000000-0005-0000-0000-000090000000}"/>
    <cellStyle name="_bal_acct_rcls_0707 2" xfId="189" xr:uid="{00000000-0005-0000-0000-000091000000}"/>
    <cellStyle name="_bal_acct_rcls_0707 3" xfId="190" xr:uid="{00000000-0005-0000-0000-000092000000}"/>
    <cellStyle name="_bal_acct_rcls_0707 4" xfId="191" xr:uid="{00000000-0005-0000-0000-000093000000}"/>
    <cellStyle name="_Bank Fees" xfId="192" xr:uid="{00000000-0005-0000-0000-000094000000}"/>
    <cellStyle name="_Bank Fees 2" xfId="193" xr:uid="{00000000-0005-0000-0000-000095000000}"/>
    <cellStyle name="_Bank Fees 3" xfId="194" xr:uid="{00000000-0005-0000-0000-000096000000}"/>
    <cellStyle name="_Bank Fees 4" xfId="195" xr:uid="{00000000-0005-0000-0000-000097000000}"/>
    <cellStyle name="_Book1 (2)" xfId="196" xr:uid="{00000000-0005-0000-0000-000098000000}"/>
    <cellStyle name="_Book15" xfId="197" xr:uid="{00000000-0005-0000-0000-000099000000}"/>
    <cellStyle name="_Book2" xfId="198" xr:uid="{00000000-0005-0000-0000-00009A000000}"/>
    <cellStyle name="_Cap A&amp;G Dept Costs" xfId="199" xr:uid="{00000000-0005-0000-0000-00009B000000}"/>
    <cellStyle name="_Cap A&amp;G Dept Costs 2" xfId="200" xr:uid="{00000000-0005-0000-0000-00009C000000}"/>
    <cellStyle name="_Cap A&amp;G Dept Costs 3" xfId="201" xr:uid="{00000000-0005-0000-0000-00009D000000}"/>
    <cellStyle name="_Cap A&amp;G Dept Costs 4" xfId="202" xr:uid="{00000000-0005-0000-0000-00009E000000}"/>
    <cellStyle name="_Casualty" xfId="203" xr:uid="{00000000-0005-0000-0000-00009F000000}"/>
    <cellStyle name="_Casualty 2" xfId="204" xr:uid="{00000000-0005-0000-0000-0000A0000000}"/>
    <cellStyle name="_Casualty 3" xfId="205" xr:uid="{00000000-0005-0000-0000-0000A1000000}"/>
    <cellStyle name="_Casualty 4" xfId="206" xr:uid="{00000000-0005-0000-0000-0000A2000000}"/>
    <cellStyle name="_CGT_IS1" xfId="207" xr:uid="{00000000-0005-0000-0000-0000A3000000}"/>
    <cellStyle name="_CGT_IS1 2" xfId="208" xr:uid="{00000000-0005-0000-0000-0000A4000000}"/>
    <cellStyle name="_CGT_IS1 3" xfId="209" xr:uid="{00000000-0005-0000-0000-0000A5000000}"/>
    <cellStyle name="_CGT_IS1 4" xfId="210" xr:uid="{00000000-0005-0000-0000-0000A6000000}"/>
    <cellStyle name="_CGTPerform_November03 (12-16-03)" xfId="211" xr:uid="{00000000-0005-0000-0000-0000A7000000}"/>
    <cellStyle name="_CGTPerform_November03 (12-16-03) 2" xfId="212" xr:uid="{00000000-0005-0000-0000-0000A8000000}"/>
    <cellStyle name="_CGTPerform_November03 (12-16-03) 3" xfId="213" xr:uid="{00000000-0005-0000-0000-0000A9000000}"/>
    <cellStyle name="_CGTPerform_November03 (12-16-03) 4" xfId="214" xr:uid="{00000000-0005-0000-0000-0000AA000000}"/>
    <cellStyle name="_CGTPerform_November03 (only IS revised) (Final used for TBK Meeting on 12-19-03)" xfId="215" xr:uid="{00000000-0005-0000-0000-0000AB000000}"/>
    <cellStyle name="_CGTPerform_November03 (only IS revised) (Final used for TBK Meeting on 12-19-03) 2" xfId="216" xr:uid="{00000000-0005-0000-0000-0000AC000000}"/>
    <cellStyle name="_CGTPerform_November03 (only IS revised) (Final used for TBK Meeting on 12-19-03) 3" xfId="217" xr:uid="{00000000-0005-0000-0000-0000AD000000}"/>
    <cellStyle name="_CGTPerform_November03 (only IS revised) (Final used for TBK Meeting on 12-19-03) 4" xfId="218" xr:uid="{00000000-0005-0000-0000-0000AE000000}"/>
    <cellStyle name="_Copy of Revenue Forecast 2006 Assumptions" xfId="219" xr:uid="{00000000-0005-0000-0000-0000AF000000}"/>
    <cellStyle name="_Copy of Revenue Forecast 2006 Assumptions 2" xfId="220" xr:uid="{00000000-0005-0000-0000-0000B0000000}"/>
    <cellStyle name="_Copy of Revenue Forecast 2006 Assumptions 3" xfId="221" xr:uid="{00000000-0005-0000-0000-0000B1000000}"/>
    <cellStyle name="_Copy of Revenue Forecast 2006 Assumptions 4" xfId="222" xr:uid="{00000000-0005-0000-0000-0000B2000000}"/>
    <cellStyle name="_Decommissioning (net)" xfId="223" xr:uid="{00000000-0005-0000-0000-0000B3000000}"/>
    <cellStyle name="_Decommissioning (net) 2" xfId="224" xr:uid="{00000000-0005-0000-0000-0000B4000000}"/>
    <cellStyle name="_Decommissioning (net) 3" xfId="225" xr:uid="{00000000-0005-0000-0000-0000B5000000}"/>
    <cellStyle name="_Decommissioning (net) 4" xfId="226" xr:uid="{00000000-0005-0000-0000-0000B6000000}"/>
    <cellStyle name="_Depreciation-Reg Assets" xfId="227" xr:uid="{00000000-0005-0000-0000-0000B7000000}"/>
    <cellStyle name="_Depreciation-Reg Assets 2" xfId="228" xr:uid="{00000000-0005-0000-0000-0000B8000000}"/>
    <cellStyle name="_Depreciation-Reg Assets 3" xfId="229" xr:uid="{00000000-0005-0000-0000-0000B9000000}"/>
    <cellStyle name="_Depreciation-Reg Assets 4" xfId="230" xr:uid="{00000000-0005-0000-0000-0000BA000000}"/>
    <cellStyle name="_ETRev_Aug04" xfId="231" xr:uid="{00000000-0005-0000-0000-0000BB000000}"/>
    <cellStyle name="_ETRev_Aug04 2" xfId="232" xr:uid="{00000000-0005-0000-0000-0000BC000000}"/>
    <cellStyle name="_ETRev_Aug04 3" xfId="233" xr:uid="{00000000-0005-0000-0000-0000BD000000}"/>
    <cellStyle name="_ETRev_Aug04 4" xfId="234" xr:uid="{00000000-0005-0000-0000-0000BE000000}"/>
    <cellStyle name="_ETRev_Aug04 5" xfId="235" xr:uid="{00000000-0005-0000-0000-0000BF000000}"/>
    <cellStyle name="_ETRev_Aug04 6" xfId="236" xr:uid="{00000000-0005-0000-0000-0000C0000000}"/>
    <cellStyle name="_ETRev_March06.Cycle1" xfId="237" xr:uid="{00000000-0005-0000-0000-0000C1000000}"/>
    <cellStyle name="_ETRev_March06.Cycle1 2" xfId="238" xr:uid="{00000000-0005-0000-0000-0000C2000000}"/>
    <cellStyle name="_ETRev_March06.Cycle1 3" xfId="239" xr:uid="{00000000-0005-0000-0000-0000C3000000}"/>
    <cellStyle name="_ETRev_March06.Cycle1 4" xfId="240" xr:uid="{00000000-0005-0000-0000-0000C4000000}"/>
    <cellStyle name="_ETRev_March06.Cycle1 5" xfId="241" xr:uid="{00000000-0005-0000-0000-0000C5000000}"/>
    <cellStyle name="_ETRev_March06.Cycle1 6" xfId="242" xr:uid="{00000000-0005-0000-0000-0000C6000000}"/>
    <cellStyle name="_ETRevC2_MRDept_July1" xfId="243" xr:uid="{00000000-0005-0000-0000-0000C7000000}"/>
    <cellStyle name="_ETRevC2_MRDept_July1 2" xfId="244" xr:uid="{00000000-0005-0000-0000-0000C8000000}"/>
    <cellStyle name="_ETRevC2_MRDept_July1 3" xfId="245" xr:uid="{00000000-0005-0000-0000-0000C9000000}"/>
    <cellStyle name="_ETRevC2_MRDept_July1 4" xfId="246" xr:uid="{00000000-0005-0000-0000-0000CA000000}"/>
    <cellStyle name="_ETRevC3_RevisedSep30" xfId="247" xr:uid="{00000000-0005-0000-0000-0000CB000000}"/>
    <cellStyle name="_ETRevC3_RevisedSep30 2" xfId="248" xr:uid="{00000000-0005-0000-0000-0000CC000000}"/>
    <cellStyle name="_ETRevC3_RevisedSep30 3" xfId="249" xr:uid="{00000000-0005-0000-0000-0000CD000000}"/>
    <cellStyle name="_ETRevC3_RevisedSep30 4" xfId="250" xr:uid="{00000000-0005-0000-0000-0000CE000000}"/>
    <cellStyle name="_HC Cycle I Summary" xfId="251" xr:uid="{00000000-0005-0000-0000-0000CF000000}"/>
    <cellStyle name="_HC Cycle I Summary 2" xfId="252" xr:uid="{00000000-0005-0000-0000-0000D0000000}"/>
    <cellStyle name="_HC Cycle I Summary 3" xfId="253" xr:uid="{00000000-0005-0000-0000-0000D1000000}"/>
    <cellStyle name="_HC Cycle I Summary 4" xfId="254" xr:uid="{00000000-0005-0000-0000-0000D2000000}"/>
    <cellStyle name="_Insurance" xfId="255" xr:uid="{00000000-0005-0000-0000-0000D3000000}"/>
    <cellStyle name="_Insurance 2" xfId="256" xr:uid="{00000000-0005-0000-0000-0000D4000000}"/>
    <cellStyle name="_Insurance 3" xfId="257" xr:uid="{00000000-0005-0000-0000-0000D5000000}"/>
    <cellStyle name="_Insurance 4" xfId="258" xr:uid="{00000000-0005-0000-0000-0000D6000000}"/>
    <cellStyle name="_Operating Interest" xfId="259" xr:uid="{00000000-0005-0000-0000-0000D7000000}"/>
    <cellStyle name="_Operating Interest 2" xfId="260" xr:uid="{00000000-0005-0000-0000-0000D8000000}"/>
    <cellStyle name="_Operating Interest 3" xfId="261" xr:uid="{00000000-0005-0000-0000-0000D9000000}"/>
    <cellStyle name="_Operating Interest 4" xfId="262" xr:uid="{00000000-0005-0000-0000-0000DA000000}"/>
    <cellStyle name="_Perm Tax" xfId="263" xr:uid="{00000000-0005-0000-0000-0000DB000000}"/>
    <cellStyle name="_Perm Tax 2" xfId="264" xr:uid="{00000000-0005-0000-0000-0000DC000000}"/>
    <cellStyle name="_Perm Tax 3" xfId="265" xr:uid="{00000000-0005-0000-0000-0000DD000000}"/>
    <cellStyle name="_Perm Tax 4" xfId="266" xr:uid="{00000000-0005-0000-0000-0000DE000000}"/>
    <cellStyle name="_Property Tax" xfId="267" xr:uid="{00000000-0005-0000-0000-0000DF000000}"/>
    <cellStyle name="_Property Tax 2" xfId="268" xr:uid="{00000000-0005-0000-0000-0000E0000000}"/>
    <cellStyle name="_Property Tax 3" xfId="269" xr:uid="{00000000-0005-0000-0000-0000E1000000}"/>
    <cellStyle name="_Property Tax 4" xfId="270" xr:uid="{00000000-0005-0000-0000-0000E2000000}"/>
    <cellStyle name="_Remaining Vacation" xfId="271" xr:uid="{00000000-0005-0000-0000-0000E3000000}"/>
    <cellStyle name="_Remaining Vacation 2" xfId="272" xr:uid="{00000000-0005-0000-0000-0000E4000000}"/>
    <cellStyle name="_Remaining Vacation 3" xfId="273" xr:uid="{00000000-0005-0000-0000-0000E5000000}"/>
    <cellStyle name="_Remaining Vacation 4" xfId="274" xr:uid="{00000000-0005-0000-0000-0000E6000000}"/>
    <cellStyle name="_Transfers - Adjustments" xfId="275" xr:uid="{00000000-0005-0000-0000-0000E7000000}"/>
    <cellStyle name="_Transfers - Adjustments 2" xfId="276" xr:uid="{00000000-0005-0000-0000-0000E8000000}"/>
    <cellStyle name="_Transfers - Adjustments 3" xfId="277" xr:uid="{00000000-0005-0000-0000-0000E9000000}"/>
    <cellStyle name="_Transfers - Adjustments 4" xfId="278" xr:uid="{00000000-0005-0000-0000-0000EA000000}"/>
    <cellStyle name="_Wave 2 GFOM Support" xfId="279" xr:uid="{00000000-0005-0000-0000-0000EB000000}"/>
    <cellStyle name="_Wave 2 GFOM Support 2" xfId="280" xr:uid="{00000000-0005-0000-0000-0000EC000000}"/>
    <cellStyle name="_Wave 2 GFOM Support 3" xfId="281" xr:uid="{00000000-0005-0000-0000-0000ED000000}"/>
    <cellStyle name="_Wave 2 GFOM Support 4" xfId="282" xr:uid="{00000000-0005-0000-0000-0000EE000000}"/>
    <cellStyle name="_x0010_“+ˆÉ•?pý¤" xfId="283" xr:uid="{00000000-0005-0000-0000-0000EF000000}"/>
    <cellStyle name="_x0010_“+ˆÉ•?pý¤ 2" xfId="284" xr:uid="{00000000-0005-0000-0000-0000F0000000}"/>
    <cellStyle name="_x0010_“+ˆÉ•?pý¤ 3" xfId="285" xr:uid="{00000000-0005-0000-0000-0000F1000000}"/>
    <cellStyle name="_x0010_“+ˆÉ•?pý¤ 4" xfId="286" xr:uid="{00000000-0005-0000-0000-0000F2000000}"/>
    <cellStyle name="0" xfId="287" xr:uid="{00000000-0005-0000-0000-0000F3000000}"/>
    <cellStyle name="0 2" xfId="288" xr:uid="{00000000-0005-0000-0000-0000F4000000}"/>
    <cellStyle name="0 3" xfId="289" xr:uid="{00000000-0005-0000-0000-0000F5000000}"/>
    <cellStyle name="0 4" xfId="290" xr:uid="{00000000-0005-0000-0000-0000F6000000}"/>
    <cellStyle name="0.00" xfId="291" xr:uid="{00000000-0005-0000-0000-0000F7000000}"/>
    <cellStyle name="0.00 2" xfId="292" xr:uid="{00000000-0005-0000-0000-0000F8000000}"/>
    <cellStyle name="0.00 3" xfId="293" xr:uid="{00000000-0005-0000-0000-0000F9000000}"/>
    <cellStyle name="0.00 4" xfId="294" xr:uid="{00000000-0005-0000-0000-0000FA000000}"/>
    <cellStyle name="10 in (Normal)" xfId="295" xr:uid="{00000000-0005-0000-0000-0000FB000000}"/>
    <cellStyle name="10 in (Normal) 2" xfId="296" xr:uid="{00000000-0005-0000-0000-0000FC000000}"/>
    <cellStyle name="10 in (Normal) 3" xfId="297" xr:uid="{00000000-0005-0000-0000-0000FD000000}"/>
    <cellStyle name="10 in (Normal) 4" xfId="298" xr:uid="{00000000-0005-0000-0000-0000FE000000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 xr:uid="{00000000-0005-0000-0000-00000B010000}"/>
    <cellStyle name="5 in (Normal) 2" xfId="300" xr:uid="{00000000-0005-0000-0000-00000C010000}"/>
    <cellStyle name="5 in (Normal) 3" xfId="301" xr:uid="{00000000-0005-0000-0000-00000D010000}"/>
    <cellStyle name="5 in (Normal) 4" xfId="302" xr:uid="{00000000-0005-0000-0000-00000E01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 xr:uid="{00000000-0005-0000-0000-00001B010000}"/>
    <cellStyle name="Actual Date 2" xfId="304" xr:uid="{00000000-0005-0000-0000-00001C010000}"/>
    <cellStyle name="Array" xfId="305" xr:uid="{00000000-0005-0000-0000-00001D010000}"/>
    <cellStyle name="Bad" xfId="8" builtinId="27" customBuiltin="1"/>
    <cellStyle name="basic" xfId="306" xr:uid="{00000000-0005-0000-0000-00001F010000}"/>
    <cellStyle name="Calculation" xfId="12" builtinId="22" customBuiltin="1"/>
    <cellStyle name="Check Cell" xfId="14" builtinId="23" customBuiltin="1"/>
    <cellStyle name="Comma" xfId="1" builtinId="3"/>
    <cellStyle name="Comma 2" xfId="307" xr:uid="{00000000-0005-0000-0000-000023010000}"/>
    <cellStyle name="Comma 3" xfId="308" xr:uid="{00000000-0005-0000-0000-000024010000}"/>
    <cellStyle name="Comma 3 2" xfId="309" xr:uid="{00000000-0005-0000-0000-000025010000}"/>
    <cellStyle name="Comma 4" xfId="310" xr:uid="{00000000-0005-0000-0000-000026010000}"/>
    <cellStyle name="Comma 4 2" xfId="311" xr:uid="{00000000-0005-0000-0000-000027010000}"/>
    <cellStyle name="Comma 4 3" xfId="312" xr:uid="{00000000-0005-0000-0000-000028010000}"/>
    <cellStyle name="Comma 4 4" xfId="313" xr:uid="{00000000-0005-0000-0000-000029010000}"/>
    <cellStyle name="Comma 4 5" xfId="314" xr:uid="{00000000-0005-0000-0000-00002A010000}"/>
    <cellStyle name="Comma 4 6" xfId="315" xr:uid="{00000000-0005-0000-0000-00002B010000}"/>
    <cellStyle name="Comma 5" xfId="316" xr:uid="{00000000-0005-0000-0000-00002C010000}"/>
    <cellStyle name="Comma 6" xfId="317" xr:uid="{00000000-0005-0000-0000-00002D010000}"/>
    <cellStyle name="Comma 6 2" xfId="318" xr:uid="{00000000-0005-0000-0000-00002E010000}"/>
    <cellStyle name="Comma 6 3" xfId="319" xr:uid="{00000000-0005-0000-0000-00002F010000}"/>
    <cellStyle name="Comma 7" xfId="320" xr:uid="{00000000-0005-0000-0000-000030010000}"/>
    <cellStyle name="Comma 8" xfId="321" xr:uid="{00000000-0005-0000-0000-000031010000}"/>
    <cellStyle name="Comma0" xfId="322" xr:uid="{00000000-0005-0000-0000-000032010000}"/>
    <cellStyle name="comma-2" xfId="323" xr:uid="{00000000-0005-0000-0000-000033010000}"/>
    <cellStyle name="Currency 2" xfId="324" xr:uid="{00000000-0005-0000-0000-000034010000}"/>
    <cellStyle name="Currency 2 2" xfId="325" xr:uid="{00000000-0005-0000-0000-000035010000}"/>
    <cellStyle name="Currency 2 2 2" xfId="326" xr:uid="{00000000-0005-0000-0000-000036010000}"/>
    <cellStyle name="Currency 2 2 3" xfId="327" xr:uid="{00000000-0005-0000-0000-000037010000}"/>
    <cellStyle name="Currency 2 2 4" xfId="328" xr:uid="{00000000-0005-0000-0000-000038010000}"/>
    <cellStyle name="Currency 2 2 5" xfId="329" xr:uid="{00000000-0005-0000-0000-000039010000}"/>
    <cellStyle name="Currency 2 2 6" xfId="330" xr:uid="{00000000-0005-0000-0000-00003A010000}"/>
    <cellStyle name="Currency 3" xfId="331" xr:uid="{00000000-0005-0000-0000-00003B010000}"/>
    <cellStyle name="Currency 3 2" xfId="332" xr:uid="{00000000-0005-0000-0000-00003C010000}"/>
    <cellStyle name="Currency 3 3" xfId="333" xr:uid="{00000000-0005-0000-0000-00003D010000}"/>
    <cellStyle name="Currency 3 4" xfId="334" xr:uid="{00000000-0005-0000-0000-00003E010000}"/>
    <cellStyle name="Currency 3 5" xfId="335" xr:uid="{00000000-0005-0000-0000-00003F010000}"/>
    <cellStyle name="Currency 3 6" xfId="336" xr:uid="{00000000-0005-0000-0000-000040010000}"/>
    <cellStyle name="Currency0" xfId="337" xr:uid="{00000000-0005-0000-0000-000041010000}"/>
    <cellStyle name="Date" xfId="338" xr:uid="{00000000-0005-0000-0000-000042010000}"/>
    <cellStyle name="Decimal  .0" xfId="339" xr:uid="{00000000-0005-0000-0000-000043010000}"/>
    <cellStyle name="Decimal  .0 2" xfId="340" xr:uid="{00000000-0005-0000-0000-000044010000}"/>
    <cellStyle name="Decimal  .0 3" xfId="341" xr:uid="{00000000-0005-0000-0000-000045010000}"/>
    <cellStyle name="Decimal  .0 4" xfId="342" xr:uid="{00000000-0005-0000-0000-000046010000}"/>
    <cellStyle name="Dollars &amp; Cents" xfId="343" xr:uid="{00000000-0005-0000-0000-000047010000}"/>
    <cellStyle name="Explanatory Text" xfId="17" builtinId="53" customBuiltin="1"/>
    <cellStyle name="Fixed" xfId="344" xr:uid="{00000000-0005-0000-0000-000049010000}"/>
    <cellStyle name="Fixed 2" xfId="345" xr:uid="{00000000-0005-0000-0000-00004A010000}"/>
    <cellStyle name="Fixed 3" xfId="346" xr:uid="{00000000-0005-0000-0000-00004B010000}"/>
    <cellStyle name="FORECAST TITLES" xfId="347" xr:uid="{00000000-0005-0000-0000-00004C010000}"/>
    <cellStyle name="General" xfId="348" xr:uid="{00000000-0005-0000-0000-00004D010000}"/>
    <cellStyle name="General 2" xfId="349" xr:uid="{00000000-0005-0000-0000-00004E010000}"/>
    <cellStyle name="General 3" xfId="350" xr:uid="{00000000-0005-0000-0000-00004F010000}"/>
    <cellStyle name="General 4" xfId="351" xr:uid="{00000000-0005-0000-0000-000050010000}"/>
    <cellStyle name="Good" xfId="7" builtinId="26" customBuiltin="1"/>
    <cellStyle name="Grey" xfId="352" xr:uid="{00000000-0005-0000-0000-000052010000}"/>
    <cellStyle name="Hand Input" xfId="353" xr:uid="{00000000-0005-0000-0000-000053010000}"/>
    <cellStyle name="HEADER" xfId="354" xr:uid="{00000000-0005-0000-0000-000054010000}"/>
    <cellStyle name="heading" xfId="355" xr:uid="{00000000-0005-0000-0000-00005501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 xr:uid="{00000000-0005-0000-0000-00005A010000}"/>
    <cellStyle name="Heading1 2" xfId="357" xr:uid="{00000000-0005-0000-0000-00005B010000}"/>
    <cellStyle name="Heading1 3" xfId="358" xr:uid="{00000000-0005-0000-0000-00005C010000}"/>
    <cellStyle name="Heading2" xfId="359" xr:uid="{00000000-0005-0000-0000-00005D010000}"/>
    <cellStyle name="Heading2 2" xfId="360" xr:uid="{00000000-0005-0000-0000-00005E010000}"/>
    <cellStyle name="Heading2 3" xfId="361" xr:uid="{00000000-0005-0000-0000-00005F010000}"/>
    <cellStyle name="Hide" xfId="362" xr:uid="{00000000-0005-0000-0000-000060010000}"/>
    <cellStyle name="HIGHLIGHT" xfId="363" xr:uid="{00000000-0005-0000-0000-000061010000}"/>
    <cellStyle name="highlite" xfId="364" xr:uid="{00000000-0005-0000-0000-000062010000}"/>
    <cellStyle name="hilite" xfId="365" xr:uid="{00000000-0005-0000-0000-000063010000}"/>
    <cellStyle name="hilite 2" xfId="366" xr:uid="{00000000-0005-0000-0000-000064010000}"/>
    <cellStyle name="hilite 3" xfId="367" xr:uid="{00000000-0005-0000-0000-000065010000}"/>
    <cellStyle name="hilite 4" xfId="368" xr:uid="{00000000-0005-0000-0000-000066010000}"/>
    <cellStyle name="hilite 5" xfId="369" xr:uid="{00000000-0005-0000-0000-000067010000}"/>
    <cellStyle name="hilite 6" xfId="370" xr:uid="{00000000-0005-0000-0000-000068010000}"/>
    <cellStyle name="Input" xfId="10" builtinId="20" customBuiltin="1"/>
    <cellStyle name="Input [yellow]" xfId="371" xr:uid="{00000000-0005-0000-0000-00006A010000}"/>
    <cellStyle name="INPUTPCT" xfId="372" xr:uid="{00000000-0005-0000-0000-00006B010000}"/>
    <cellStyle name="INPUTPCT4" xfId="373" xr:uid="{00000000-0005-0000-0000-00006C010000}"/>
    <cellStyle name="Linked Cell" xfId="13" builtinId="24" customBuiltin="1"/>
    <cellStyle name="Millares [0]_2AV_M_M " xfId="374" xr:uid="{00000000-0005-0000-0000-00006E010000}"/>
    <cellStyle name="Millares_2AV_M_M " xfId="375" xr:uid="{00000000-0005-0000-0000-00006F010000}"/>
    <cellStyle name="Moneda [0]_2AV_M_M " xfId="376" xr:uid="{00000000-0005-0000-0000-000070010000}"/>
    <cellStyle name="Moneda_2AV_M_M " xfId="377" xr:uid="{00000000-0005-0000-0000-000071010000}"/>
    <cellStyle name="MyHeading1" xfId="378" xr:uid="{00000000-0005-0000-0000-000072010000}"/>
    <cellStyle name="Neutral" xfId="9" builtinId="28" customBuiltin="1"/>
    <cellStyle name="no dec" xfId="379" xr:uid="{00000000-0005-0000-0000-000074010000}"/>
    <cellStyle name="No Entry" xfId="380" xr:uid="{00000000-0005-0000-0000-000075010000}"/>
    <cellStyle name="Normal" xfId="0" builtinId="0"/>
    <cellStyle name="Normal - Style1" xfId="381" xr:uid="{00000000-0005-0000-0000-000077010000}"/>
    <cellStyle name="Normal - Style1 2" xfId="382" xr:uid="{00000000-0005-0000-0000-000078010000}"/>
    <cellStyle name="Normal 10" xfId="383" xr:uid="{00000000-0005-0000-0000-000079010000}"/>
    <cellStyle name="Normal 11" xfId="384" xr:uid="{00000000-0005-0000-0000-00007A010000}"/>
    <cellStyle name="Normal 11 2" xfId="385" xr:uid="{00000000-0005-0000-0000-00007B010000}"/>
    <cellStyle name="Normal 11 3" xfId="386" xr:uid="{00000000-0005-0000-0000-00007C010000}"/>
    <cellStyle name="Normal 12" xfId="387" xr:uid="{00000000-0005-0000-0000-00007D010000}"/>
    <cellStyle name="Normal 13" xfId="388" xr:uid="{00000000-0005-0000-0000-00007E010000}"/>
    <cellStyle name="Normal 14" xfId="389" xr:uid="{00000000-0005-0000-0000-00007F010000}"/>
    <cellStyle name="Normal 15" xfId="390" xr:uid="{00000000-0005-0000-0000-000080010000}"/>
    <cellStyle name="Normal 16" xfId="391" xr:uid="{00000000-0005-0000-0000-000081010000}"/>
    <cellStyle name="Normal 17" xfId="392" xr:uid="{00000000-0005-0000-0000-000082010000}"/>
    <cellStyle name="Normal 18" xfId="393" xr:uid="{00000000-0005-0000-0000-000083010000}"/>
    <cellStyle name="Normal 19" xfId="394" xr:uid="{00000000-0005-0000-0000-000084010000}"/>
    <cellStyle name="Normal 2" xfId="43" xr:uid="{00000000-0005-0000-0000-000085010000}"/>
    <cellStyle name="Normal 2 2" xfId="395" xr:uid="{00000000-0005-0000-0000-000086010000}"/>
    <cellStyle name="Normal 2 2 2" xfId="693" xr:uid="{00000000-0005-0000-0000-000087010000}"/>
    <cellStyle name="Normal 2 3" xfId="690" xr:uid="{00000000-0005-0000-0000-000088010000}"/>
    <cellStyle name="Normal 20" xfId="396" xr:uid="{00000000-0005-0000-0000-000089010000}"/>
    <cellStyle name="Normal 21" xfId="397" xr:uid="{00000000-0005-0000-0000-00008A010000}"/>
    <cellStyle name="Normal 22" xfId="398" xr:uid="{00000000-0005-0000-0000-00008B010000}"/>
    <cellStyle name="Normal 23" xfId="399" xr:uid="{00000000-0005-0000-0000-00008C010000}"/>
    <cellStyle name="Normal 24" xfId="400" xr:uid="{00000000-0005-0000-0000-00008D010000}"/>
    <cellStyle name="Normal 25" xfId="401" xr:uid="{00000000-0005-0000-0000-00008E010000}"/>
    <cellStyle name="Normal 26" xfId="402" xr:uid="{00000000-0005-0000-0000-00008F010000}"/>
    <cellStyle name="Normal 27" xfId="403" xr:uid="{00000000-0005-0000-0000-000090010000}"/>
    <cellStyle name="Normal 28" xfId="404" xr:uid="{00000000-0005-0000-0000-000091010000}"/>
    <cellStyle name="Normal 29" xfId="405" xr:uid="{00000000-0005-0000-0000-000092010000}"/>
    <cellStyle name="Normal 3" xfId="406" xr:uid="{00000000-0005-0000-0000-000093010000}"/>
    <cellStyle name="Normal 3 2" xfId="691" xr:uid="{00000000-0005-0000-0000-000094010000}"/>
    <cellStyle name="Normal 30" xfId="407" xr:uid="{00000000-0005-0000-0000-000095010000}"/>
    <cellStyle name="Normal 31" xfId="408" xr:uid="{00000000-0005-0000-0000-000096010000}"/>
    <cellStyle name="Normal 32" xfId="409" xr:uid="{00000000-0005-0000-0000-000097010000}"/>
    <cellStyle name="Normal 33" xfId="410" xr:uid="{00000000-0005-0000-0000-000098010000}"/>
    <cellStyle name="Normal 34" xfId="411" xr:uid="{00000000-0005-0000-0000-000099010000}"/>
    <cellStyle name="Normal 35" xfId="412" xr:uid="{00000000-0005-0000-0000-00009A010000}"/>
    <cellStyle name="Normal 36" xfId="413" xr:uid="{00000000-0005-0000-0000-00009B010000}"/>
    <cellStyle name="Normal 37" xfId="414" xr:uid="{00000000-0005-0000-0000-00009C010000}"/>
    <cellStyle name="Normal 38" xfId="415" xr:uid="{00000000-0005-0000-0000-00009D010000}"/>
    <cellStyle name="Normal 39" xfId="416" xr:uid="{00000000-0005-0000-0000-00009E010000}"/>
    <cellStyle name="Normal 4" xfId="417" xr:uid="{00000000-0005-0000-0000-00009F010000}"/>
    <cellStyle name="Normal 4 2" xfId="418" xr:uid="{00000000-0005-0000-0000-0000A0010000}"/>
    <cellStyle name="Normal 4 2 2" xfId="694" xr:uid="{00000000-0005-0000-0000-0000A1010000}"/>
    <cellStyle name="Normal 40" xfId="419" xr:uid="{00000000-0005-0000-0000-0000A2010000}"/>
    <cellStyle name="Normal 41" xfId="420" xr:uid="{00000000-0005-0000-0000-0000A3010000}"/>
    <cellStyle name="Normal 42" xfId="421" xr:uid="{00000000-0005-0000-0000-0000A4010000}"/>
    <cellStyle name="Normal 43" xfId="422" xr:uid="{00000000-0005-0000-0000-0000A5010000}"/>
    <cellStyle name="Normal 44" xfId="423" xr:uid="{00000000-0005-0000-0000-0000A6010000}"/>
    <cellStyle name="Normal 45" xfId="424" xr:uid="{00000000-0005-0000-0000-0000A7010000}"/>
    <cellStyle name="Normal 46" xfId="425" xr:uid="{00000000-0005-0000-0000-0000A8010000}"/>
    <cellStyle name="Normal 47" xfId="426" xr:uid="{00000000-0005-0000-0000-0000A9010000}"/>
    <cellStyle name="Normal 48" xfId="427" xr:uid="{00000000-0005-0000-0000-0000AA010000}"/>
    <cellStyle name="Normal 49" xfId="428" xr:uid="{00000000-0005-0000-0000-0000AB010000}"/>
    <cellStyle name="Normal 5" xfId="429" xr:uid="{00000000-0005-0000-0000-0000AC010000}"/>
    <cellStyle name="Normal 5 2" xfId="430" xr:uid="{00000000-0005-0000-0000-0000AD010000}"/>
    <cellStyle name="Normal 5 3" xfId="692" xr:uid="{00000000-0005-0000-0000-0000AE010000}"/>
    <cellStyle name="Normal 50" xfId="431" xr:uid="{00000000-0005-0000-0000-0000AF010000}"/>
    <cellStyle name="Normal 51" xfId="432" xr:uid="{00000000-0005-0000-0000-0000B0010000}"/>
    <cellStyle name="Normal 52" xfId="433" xr:uid="{00000000-0005-0000-0000-0000B1010000}"/>
    <cellStyle name="Normal 53" xfId="434" xr:uid="{00000000-0005-0000-0000-0000B2010000}"/>
    <cellStyle name="Normal 54" xfId="435" xr:uid="{00000000-0005-0000-0000-0000B3010000}"/>
    <cellStyle name="Normal 55" xfId="436" xr:uid="{00000000-0005-0000-0000-0000B4010000}"/>
    <cellStyle name="Normal 56" xfId="437" xr:uid="{00000000-0005-0000-0000-0000B5010000}"/>
    <cellStyle name="Normal 57" xfId="438" xr:uid="{00000000-0005-0000-0000-0000B6010000}"/>
    <cellStyle name="Normal 58" xfId="439" xr:uid="{00000000-0005-0000-0000-0000B7010000}"/>
    <cellStyle name="Normal 59" xfId="440" xr:uid="{00000000-0005-0000-0000-0000B8010000}"/>
    <cellStyle name="Normal 6" xfId="441" xr:uid="{00000000-0005-0000-0000-0000B9010000}"/>
    <cellStyle name="Normal 6 2" xfId="689" xr:uid="{00000000-0005-0000-0000-0000BA010000}"/>
    <cellStyle name="Normal 60" xfId="442" xr:uid="{00000000-0005-0000-0000-0000BB010000}"/>
    <cellStyle name="Normal 61" xfId="443" xr:uid="{00000000-0005-0000-0000-0000BC010000}"/>
    <cellStyle name="Normal 62" xfId="444" xr:uid="{00000000-0005-0000-0000-0000BD010000}"/>
    <cellStyle name="Normal 63" xfId="445" xr:uid="{00000000-0005-0000-0000-0000BE010000}"/>
    <cellStyle name="Normal 64" xfId="446" xr:uid="{00000000-0005-0000-0000-0000BF010000}"/>
    <cellStyle name="Normal 65" xfId="447" xr:uid="{00000000-0005-0000-0000-0000C0010000}"/>
    <cellStyle name="Normal 66" xfId="448" xr:uid="{00000000-0005-0000-0000-0000C1010000}"/>
    <cellStyle name="Normal 66 2" xfId="449" xr:uid="{00000000-0005-0000-0000-0000C2010000}"/>
    <cellStyle name="Normal 67" xfId="450" xr:uid="{00000000-0005-0000-0000-0000C3010000}"/>
    <cellStyle name="Normal 68" xfId="451" xr:uid="{00000000-0005-0000-0000-0000C4010000}"/>
    <cellStyle name="Normal 68 2" xfId="452" xr:uid="{00000000-0005-0000-0000-0000C5010000}"/>
    <cellStyle name="Normal 69" xfId="453" xr:uid="{00000000-0005-0000-0000-0000C6010000}"/>
    <cellStyle name="Normal 69 2" xfId="454" xr:uid="{00000000-0005-0000-0000-0000C7010000}"/>
    <cellStyle name="Normal 7" xfId="455" xr:uid="{00000000-0005-0000-0000-0000C8010000}"/>
    <cellStyle name="Normal 70" xfId="456" xr:uid="{00000000-0005-0000-0000-0000C9010000}"/>
    <cellStyle name="Normal 71" xfId="457" xr:uid="{00000000-0005-0000-0000-0000CA010000}"/>
    <cellStyle name="Normal 72" xfId="458" xr:uid="{00000000-0005-0000-0000-0000CB010000}"/>
    <cellStyle name="Normal 73" xfId="459" xr:uid="{00000000-0005-0000-0000-0000CC010000}"/>
    <cellStyle name="Normal 74" xfId="460" xr:uid="{00000000-0005-0000-0000-0000CD010000}"/>
    <cellStyle name="Normal 75" xfId="461" xr:uid="{00000000-0005-0000-0000-0000CE010000}"/>
    <cellStyle name="Normal 76" xfId="462" xr:uid="{00000000-0005-0000-0000-0000CF010000}"/>
    <cellStyle name="Normal 77" xfId="463" xr:uid="{00000000-0005-0000-0000-0000D0010000}"/>
    <cellStyle name="Normal 78" xfId="464" xr:uid="{00000000-0005-0000-0000-0000D1010000}"/>
    <cellStyle name="Normal 79" xfId="465" xr:uid="{00000000-0005-0000-0000-0000D2010000}"/>
    <cellStyle name="Normal 8" xfId="466" xr:uid="{00000000-0005-0000-0000-0000D3010000}"/>
    <cellStyle name="Normal 80" xfId="467" xr:uid="{00000000-0005-0000-0000-0000D4010000}"/>
    <cellStyle name="Normal 81" xfId="468" xr:uid="{00000000-0005-0000-0000-0000D5010000}"/>
    <cellStyle name="Normal 82" xfId="469" xr:uid="{00000000-0005-0000-0000-0000D6010000}"/>
    <cellStyle name="Normal 83" xfId="470" xr:uid="{00000000-0005-0000-0000-0000D7010000}"/>
    <cellStyle name="Normal 84" xfId="471" xr:uid="{00000000-0005-0000-0000-0000D8010000}"/>
    <cellStyle name="Normal 9" xfId="472" xr:uid="{00000000-0005-0000-0000-0000D9010000}"/>
    <cellStyle name="Note" xfId="16" builtinId="10" customBuiltin="1"/>
    <cellStyle name="õˆ" xfId="473" xr:uid="{00000000-0005-0000-0000-0000DB010000}"/>
    <cellStyle name="Output" xfId="11" builtinId="21" customBuiltin="1"/>
    <cellStyle name="Percent [2]" xfId="474" xr:uid="{00000000-0005-0000-0000-0000DD010000}"/>
    <cellStyle name="Percent [2] 2" xfId="475" xr:uid="{00000000-0005-0000-0000-0000DE010000}"/>
    <cellStyle name="Percent [2] 3" xfId="476" xr:uid="{00000000-0005-0000-0000-0000DF010000}"/>
    <cellStyle name="Percent 2" xfId="477" xr:uid="{00000000-0005-0000-0000-0000E0010000}"/>
    <cellStyle name="Percent 3" xfId="478" xr:uid="{00000000-0005-0000-0000-0000E1010000}"/>
    <cellStyle name="Percent 4" xfId="479" xr:uid="{00000000-0005-0000-0000-0000E2010000}"/>
    <cellStyle name="Percent2" xfId="480" xr:uid="{00000000-0005-0000-0000-0000E3010000}"/>
    <cellStyle name="Percent-2" xfId="481" xr:uid="{00000000-0005-0000-0000-0000E4010000}"/>
    <cellStyle name="Percent2 10" xfId="482" xr:uid="{00000000-0005-0000-0000-0000E5010000}"/>
    <cellStyle name="Percent2 11" xfId="483" xr:uid="{00000000-0005-0000-0000-0000E6010000}"/>
    <cellStyle name="Percent2 12" xfId="484" xr:uid="{00000000-0005-0000-0000-0000E7010000}"/>
    <cellStyle name="Percent2 13" xfId="485" xr:uid="{00000000-0005-0000-0000-0000E8010000}"/>
    <cellStyle name="Percent2 14" xfId="486" xr:uid="{00000000-0005-0000-0000-0000E9010000}"/>
    <cellStyle name="Percent2 15" xfId="487" xr:uid="{00000000-0005-0000-0000-0000EA010000}"/>
    <cellStyle name="Percent2 2" xfId="488" xr:uid="{00000000-0005-0000-0000-0000EB010000}"/>
    <cellStyle name="Percent2 3" xfId="489" xr:uid="{00000000-0005-0000-0000-0000EC010000}"/>
    <cellStyle name="Percent2 4" xfId="490" xr:uid="{00000000-0005-0000-0000-0000ED010000}"/>
    <cellStyle name="Percent2 5" xfId="491" xr:uid="{00000000-0005-0000-0000-0000EE010000}"/>
    <cellStyle name="Percent2 6" xfId="492" xr:uid="{00000000-0005-0000-0000-0000EF010000}"/>
    <cellStyle name="Percent2 7" xfId="493" xr:uid="{00000000-0005-0000-0000-0000F0010000}"/>
    <cellStyle name="Percent2 8" xfId="494" xr:uid="{00000000-0005-0000-0000-0000F1010000}"/>
    <cellStyle name="Percent2 9" xfId="495" xr:uid="{00000000-0005-0000-0000-0000F2010000}"/>
    <cellStyle name="Revenue" xfId="496" xr:uid="{00000000-0005-0000-0000-0000F3010000}"/>
    <cellStyle name="s]_x000d__x000a_spooler=no_x000d__x000a_LOAD=C:\CONTROL\VIRUSCAN\VSHWIN.EXE_x000d__x000a_run=_x000d__x000a_Beep=yes_x000d__x000a_NullPort=None_x000d__x000a_BorderWidth=3_x000d__x000a_CursorBlinkRate=530_x000d_" xfId="497" xr:uid="{00000000-0005-0000-0000-0000F4010000}"/>
    <cellStyle name="SAPBEXaggData" xfId="498" xr:uid="{00000000-0005-0000-0000-0000F5010000}"/>
    <cellStyle name="SAPBEXaggData 2" xfId="499" xr:uid="{00000000-0005-0000-0000-0000F6010000}"/>
    <cellStyle name="SAPBEXaggDataEmph" xfId="500" xr:uid="{00000000-0005-0000-0000-0000F7010000}"/>
    <cellStyle name="SAPBEXaggExc1" xfId="501" xr:uid="{00000000-0005-0000-0000-0000F8010000}"/>
    <cellStyle name="SAPBEXaggExc1Emph" xfId="502" xr:uid="{00000000-0005-0000-0000-0000F9010000}"/>
    <cellStyle name="SAPBEXaggExc2" xfId="503" xr:uid="{00000000-0005-0000-0000-0000FA010000}"/>
    <cellStyle name="SAPBEXaggExc2Emph" xfId="504" xr:uid="{00000000-0005-0000-0000-0000FB010000}"/>
    <cellStyle name="SAPBEXaggItem" xfId="505" xr:uid="{00000000-0005-0000-0000-0000FC010000}"/>
    <cellStyle name="SAPBEXaggItem 2" xfId="506" xr:uid="{00000000-0005-0000-0000-0000FD010000}"/>
    <cellStyle name="SAPBEXaggItemX" xfId="507" xr:uid="{00000000-0005-0000-0000-0000FE010000}"/>
    <cellStyle name="SAPBEXchaText" xfId="508" xr:uid="{00000000-0005-0000-0000-0000FF010000}"/>
    <cellStyle name="SAPBEXchaText 2" xfId="509" xr:uid="{00000000-0005-0000-0000-000000020000}"/>
    <cellStyle name="SAPBEXchaText_1010303 1110303_08.2011" xfId="510" xr:uid="{00000000-0005-0000-0000-000001020000}"/>
    <cellStyle name="SAPBEXColoum_Header_SA" xfId="511" xr:uid="{00000000-0005-0000-0000-000002020000}"/>
    <cellStyle name="SAPBEXexcBad7" xfId="512" xr:uid="{00000000-0005-0000-0000-000003020000}"/>
    <cellStyle name="SAPBEXexcBad7 2" xfId="513" xr:uid="{00000000-0005-0000-0000-000004020000}"/>
    <cellStyle name="SAPBEXexcBad8" xfId="514" xr:uid="{00000000-0005-0000-0000-000005020000}"/>
    <cellStyle name="SAPBEXexcBad8 2" xfId="515" xr:uid="{00000000-0005-0000-0000-000006020000}"/>
    <cellStyle name="SAPBEXexcBad9" xfId="516" xr:uid="{00000000-0005-0000-0000-000007020000}"/>
    <cellStyle name="SAPBEXexcBad9 2" xfId="517" xr:uid="{00000000-0005-0000-0000-000008020000}"/>
    <cellStyle name="SAPBEXexcCritical4" xfId="518" xr:uid="{00000000-0005-0000-0000-000009020000}"/>
    <cellStyle name="SAPBEXexcCritical4 2" xfId="519" xr:uid="{00000000-0005-0000-0000-00000A020000}"/>
    <cellStyle name="SAPBEXexcCritical5" xfId="520" xr:uid="{00000000-0005-0000-0000-00000B020000}"/>
    <cellStyle name="SAPBEXexcCritical5 2" xfId="521" xr:uid="{00000000-0005-0000-0000-00000C020000}"/>
    <cellStyle name="SAPBEXexcCritical6" xfId="522" xr:uid="{00000000-0005-0000-0000-00000D020000}"/>
    <cellStyle name="SAPBEXexcCritical6 2" xfId="523" xr:uid="{00000000-0005-0000-0000-00000E020000}"/>
    <cellStyle name="SAPBEXexcGood1" xfId="524" xr:uid="{00000000-0005-0000-0000-00000F020000}"/>
    <cellStyle name="SAPBEXexcGood1 2" xfId="525" xr:uid="{00000000-0005-0000-0000-000010020000}"/>
    <cellStyle name="SAPBEXexcGood2" xfId="526" xr:uid="{00000000-0005-0000-0000-000011020000}"/>
    <cellStyle name="SAPBEXexcGood2 2" xfId="527" xr:uid="{00000000-0005-0000-0000-000012020000}"/>
    <cellStyle name="SAPBEXexcGood3" xfId="528" xr:uid="{00000000-0005-0000-0000-000013020000}"/>
    <cellStyle name="SAPBEXexcGood3 2" xfId="529" xr:uid="{00000000-0005-0000-0000-000014020000}"/>
    <cellStyle name="SAPBEXfilterDrill" xfId="530" xr:uid="{00000000-0005-0000-0000-000015020000}"/>
    <cellStyle name="SAPBEXfilterDrill 2" xfId="531" xr:uid="{00000000-0005-0000-0000-000016020000}"/>
    <cellStyle name="SAPBEXfilterItem" xfId="532" xr:uid="{00000000-0005-0000-0000-000017020000}"/>
    <cellStyle name="SAPBEXfilterItem 2" xfId="533" xr:uid="{00000000-0005-0000-0000-000018020000}"/>
    <cellStyle name="SAPBEXfilterText" xfId="534" xr:uid="{00000000-0005-0000-0000-000019020000}"/>
    <cellStyle name="SAPBEXfilterText 2" xfId="535" xr:uid="{00000000-0005-0000-0000-00001A020000}"/>
    <cellStyle name="SAPBEXformats" xfId="536" xr:uid="{00000000-0005-0000-0000-00001B020000}"/>
    <cellStyle name="SAPBEXheaderData" xfId="537" xr:uid="{00000000-0005-0000-0000-00001C020000}"/>
    <cellStyle name="SAPBEXheaderItem" xfId="538" xr:uid="{00000000-0005-0000-0000-00001D020000}"/>
    <cellStyle name="SAPBEXheaderItem 2" xfId="539" xr:uid="{00000000-0005-0000-0000-00001E020000}"/>
    <cellStyle name="SAPBEXheaderItem 3" xfId="540" xr:uid="{00000000-0005-0000-0000-00001F020000}"/>
    <cellStyle name="SAPBEXheaderText" xfId="541" xr:uid="{00000000-0005-0000-0000-000020020000}"/>
    <cellStyle name="SAPBEXheaderText 2" xfId="542" xr:uid="{00000000-0005-0000-0000-000021020000}"/>
    <cellStyle name="SAPBEXHLevel0" xfId="543" xr:uid="{00000000-0005-0000-0000-000022020000}"/>
    <cellStyle name="SAPBEXHLevel0 2" xfId="544" xr:uid="{00000000-0005-0000-0000-000023020000}"/>
    <cellStyle name="SAPBEXHLevel0 3" xfId="545" xr:uid="{00000000-0005-0000-0000-000024020000}"/>
    <cellStyle name="SAPBEXHLevel0X" xfId="546" xr:uid="{00000000-0005-0000-0000-000025020000}"/>
    <cellStyle name="SAPBEXHLevel0X 2" xfId="547" xr:uid="{00000000-0005-0000-0000-000026020000}"/>
    <cellStyle name="SAPBEXHLevel0X 3" xfId="548" xr:uid="{00000000-0005-0000-0000-000027020000}"/>
    <cellStyle name="SAPBEXHLevel1" xfId="549" xr:uid="{00000000-0005-0000-0000-000028020000}"/>
    <cellStyle name="SAPBEXHLevel1 2" xfId="550" xr:uid="{00000000-0005-0000-0000-000029020000}"/>
    <cellStyle name="SAPBEXHLevel1 3" xfId="551" xr:uid="{00000000-0005-0000-0000-00002A020000}"/>
    <cellStyle name="SAPBEXHLevel1 4" xfId="552" xr:uid="{00000000-0005-0000-0000-00002B020000}"/>
    <cellStyle name="SAPBEXHLevel1 5" xfId="553" xr:uid="{00000000-0005-0000-0000-00002C020000}"/>
    <cellStyle name="SAPBEXHLevel1 6" xfId="554" xr:uid="{00000000-0005-0000-0000-00002D020000}"/>
    <cellStyle name="SAPBEXHLevel1 7" xfId="555" xr:uid="{00000000-0005-0000-0000-00002E020000}"/>
    <cellStyle name="SAPBEXHLevel1X" xfId="556" xr:uid="{00000000-0005-0000-0000-00002F020000}"/>
    <cellStyle name="SAPBEXHLevel1X 2" xfId="557" xr:uid="{00000000-0005-0000-0000-000030020000}"/>
    <cellStyle name="SAPBEXHLevel1X 3" xfId="558" xr:uid="{00000000-0005-0000-0000-000031020000}"/>
    <cellStyle name="SAPBEXHLevel2" xfId="559" xr:uid="{00000000-0005-0000-0000-000032020000}"/>
    <cellStyle name="SAPBEXHLevel2 2" xfId="560" xr:uid="{00000000-0005-0000-0000-000033020000}"/>
    <cellStyle name="SAPBEXHLevel2 3" xfId="561" xr:uid="{00000000-0005-0000-0000-000034020000}"/>
    <cellStyle name="SAPBEXHLevel2 4" xfId="562" xr:uid="{00000000-0005-0000-0000-000035020000}"/>
    <cellStyle name="SAPBEXHLevel2 5" xfId="563" xr:uid="{00000000-0005-0000-0000-000036020000}"/>
    <cellStyle name="SAPBEXHLevel2 6" xfId="564" xr:uid="{00000000-0005-0000-0000-000037020000}"/>
    <cellStyle name="SAPBEXHLevel2 7" xfId="565" xr:uid="{00000000-0005-0000-0000-000038020000}"/>
    <cellStyle name="SAPBEXHLevel2X" xfId="566" xr:uid="{00000000-0005-0000-0000-000039020000}"/>
    <cellStyle name="SAPBEXHLevel2X 2" xfId="567" xr:uid="{00000000-0005-0000-0000-00003A020000}"/>
    <cellStyle name="SAPBEXHLevel2X 3" xfId="568" xr:uid="{00000000-0005-0000-0000-00003B020000}"/>
    <cellStyle name="SAPBEXHLevel3" xfId="569" xr:uid="{00000000-0005-0000-0000-00003C020000}"/>
    <cellStyle name="SAPBEXHLevel3 2" xfId="570" xr:uid="{00000000-0005-0000-0000-00003D020000}"/>
    <cellStyle name="SAPBEXHLevel3 3" xfId="571" xr:uid="{00000000-0005-0000-0000-00003E020000}"/>
    <cellStyle name="SAPBEXHLevel3 4" xfId="572" xr:uid="{00000000-0005-0000-0000-00003F020000}"/>
    <cellStyle name="SAPBEXHLevel3 5" xfId="573" xr:uid="{00000000-0005-0000-0000-000040020000}"/>
    <cellStyle name="SAPBEXHLevel3 6" xfId="574" xr:uid="{00000000-0005-0000-0000-000041020000}"/>
    <cellStyle name="SAPBEXHLevel3 7" xfId="575" xr:uid="{00000000-0005-0000-0000-000042020000}"/>
    <cellStyle name="SAPBEXHLevel3X" xfId="576" xr:uid="{00000000-0005-0000-0000-000043020000}"/>
    <cellStyle name="SAPBEXHLevel3X 2" xfId="577" xr:uid="{00000000-0005-0000-0000-000044020000}"/>
    <cellStyle name="SAPBEXHLevel3X 3" xfId="578" xr:uid="{00000000-0005-0000-0000-000045020000}"/>
    <cellStyle name="SAPBEXresData" xfId="579" xr:uid="{00000000-0005-0000-0000-000046020000}"/>
    <cellStyle name="SAPBEXresData 2" xfId="580" xr:uid="{00000000-0005-0000-0000-000047020000}"/>
    <cellStyle name="SAPBEXresDataEmph" xfId="581" xr:uid="{00000000-0005-0000-0000-000048020000}"/>
    <cellStyle name="SAPBEXresExc1" xfId="582" xr:uid="{00000000-0005-0000-0000-000049020000}"/>
    <cellStyle name="SAPBEXresExc1Emph" xfId="583" xr:uid="{00000000-0005-0000-0000-00004A020000}"/>
    <cellStyle name="SAPBEXresExc2" xfId="584" xr:uid="{00000000-0005-0000-0000-00004B020000}"/>
    <cellStyle name="SAPBEXresExc2Emph" xfId="585" xr:uid="{00000000-0005-0000-0000-00004C020000}"/>
    <cellStyle name="SAPBEXresItem" xfId="586" xr:uid="{00000000-0005-0000-0000-00004D020000}"/>
    <cellStyle name="SAPBEXresItemX" xfId="587" xr:uid="{00000000-0005-0000-0000-00004E020000}"/>
    <cellStyle name="SAPBEXresItemX 2" xfId="588" xr:uid="{00000000-0005-0000-0000-00004F020000}"/>
    <cellStyle name="SAPBEXRow_Headings_SA" xfId="589" xr:uid="{00000000-0005-0000-0000-000050020000}"/>
    <cellStyle name="SAPBEXRowResults_SA" xfId="590" xr:uid="{00000000-0005-0000-0000-000051020000}"/>
    <cellStyle name="SAPBEXstdData" xfId="591" xr:uid="{00000000-0005-0000-0000-000052020000}"/>
    <cellStyle name="SAPBEXstdData 2" xfId="592" xr:uid="{00000000-0005-0000-0000-000053020000}"/>
    <cellStyle name="SAPBEXstdData_1010303 1110303_08.2011" xfId="593" xr:uid="{00000000-0005-0000-0000-000054020000}"/>
    <cellStyle name="SAPBEXstdDataEmph" xfId="594" xr:uid="{00000000-0005-0000-0000-000055020000}"/>
    <cellStyle name="SAPBEXstdExc1" xfId="595" xr:uid="{00000000-0005-0000-0000-000056020000}"/>
    <cellStyle name="SAPBEXstdExc1Emph" xfId="596" xr:uid="{00000000-0005-0000-0000-000057020000}"/>
    <cellStyle name="SAPBEXstdExc2" xfId="597" xr:uid="{00000000-0005-0000-0000-000058020000}"/>
    <cellStyle name="SAPBEXstdExc2Emph" xfId="598" xr:uid="{00000000-0005-0000-0000-000059020000}"/>
    <cellStyle name="SAPBEXstdItem" xfId="599" xr:uid="{00000000-0005-0000-0000-00005A020000}"/>
    <cellStyle name="SAPBEXstdItem 2" xfId="600" xr:uid="{00000000-0005-0000-0000-00005B020000}"/>
    <cellStyle name="SAPBEXstdItem_1010303 1110303_08.2011" xfId="601" xr:uid="{00000000-0005-0000-0000-00005C020000}"/>
    <cellStyle name="SAPBEXstdItemX" xfId="602" xr:uid="{00000000-0005-0000-0000-00005D020000}"/>
    <cellStyle name="SAPBEXstdItemX 2" xfId="603" xr:uid="{00000000-0005-0000-0000-00005E020000}"/>
    <cellStyle name="SAPBEXstdItemX_1010303 1110303_08.2011" xfId="604" xr:uid="{00000000-0005-0000-0000-00005F020000}"/>
    <cellStyle name="SAPBEXsubData" xfId="605" xr:uid="{00000000-0005-0000-0000-000060020000}"/>
    <cellStyle name="SAPBEXsubDataEmph" xfId="606" xr:uid="{00000000-0005-0000-0000-000061020000}"/>
    <cellStyle name="SAPBEXsubExc1" xfId="607" xr:uid="{00000000-0005-0000-0000-000062020000}"/>
    <cellStyle name="SAPBEXsubExc1Emph" xfId="608" xr:uid="{00000000-0005-0000-0000-000063020000}"/>
    <cellStyle name="SAPBEXsubExc2" xfId="609" xr:uid="{00000000-0005-0000-0000-000064020000}"/>
    <cellStyle name="SAPBEXsubExc2Emph" xfId="610" xr:uid="{00000000-0005-0000-0000-000065020000}"/>
    <cellStyle name="SAPBEXsubItem" xfId="611" xr:uid="{00000000-0005-0000-0000-000066020000}"/>
    <cellStyle name="SAPBEXtitle" xfId="612" xr:uid="{00000000-0005-0000-0000-000067020000}"/>
    <cellStyle name="SAPBEXtitle 2" xfId="613" xr:uid="{00000000-0005-0000-0000-000068020000}"/>
    <cellStyle name="SAPBEXundefined" xfId="614" xr:uid="{00000000-0005-0000-0000-000069020000}"/>
    <cellStyle name="Sched" xfId="615" xr:uid="{00000000-0005-0000-0000-00006A020000}"/>
    <cellStyle name="Sched 2" xfId="616" xr:uid="{00000000-0005-0000-0000-00006B020000}"/>
    <cellStyle name="Sched 3" xfId="617" xr:uid="{00000000-0005-0000-0000-00006C020000}"/>
    <cellStyle name="Sched 4" xfId="618" xr:uid="{00000000-0005-0000-0000-00006D020000}"/>
    <cellStyle name="SEM-BPS-data" xfId="619" xr:uid="{00000000-0005-0000-0000-00006E020000}"/>
    <cellStyle name="SEM-BPS-head" xfId="620" xr:uid="{00000000-0005-0000-0000-00006F020000}"/>
    <cellStyle name="SEM-BPS-headdata" xfId="621" xr:uid="{00000000-0005-0000-0000-000070020000}"/>
    <cellStyle name="SEM-BPS-headkey" xfId="622" xr:uid="{00000000-0005-0000-0000-000071020000}"/>
    <cellStyle name="SEM-BPS-input-on" xfId="623" xr:uid="{00000000-0005-0000-0000-000072020000}"/>
    <cellStyle name="SEM-BPS-key" xfId="624" xr:uid="{00000000-0005-0000-0000-000073020000}"/>
    <cellStyle name="SEM-BPS-sub1" xfId="625" xr:uid="{00000000-0005-0000-0000-000074020000}"/>
    <cellStyle name="SEM-BPS-sub2" xfId="626" xr:uid="{00000000-0005-0000-0000-000075020000}"/>
    <cellStyle name="SEM-BPS-total" xfId="627" xr:uid="{00000000-0005-0000-0000-000076020000}"/>
    <cellStyle name="small" xfId="628" xr:uid="{00000000-0005-0000-0000-000077020000}"/>
    <cellStyle name="Style 1" xfId="629" xr:uid="{00000000-0005-0000-0000-000078020000}"/>
    <cellStyle name="Style 1 2" xfId="630" xr:uid="{00000000-0005-0000-0000-000079020000}"/>
    <cellStyle name="Style 1 3" xfId="631" xr:uid="{00000000-0005-0000-0000-00007A020000}"/>
    <cellStyle name="Style 1 4" xfId="632" xr:uid="{00000000-0005-0000-0000-00007B020000}"/>
    <cellStyle name="Style 2" xfId="633" xr:uid="{00000000-0005-0000-0000-00007C020000}"/>
    <cellStyle name="Style 2 2" xfId="634" xr:uid="{00000000-0005-0000-0000-00007D020000}"/>
    <cellStyle name="Style 2 3" xfId="635" xr:uid="{00000000-0005-0000-0000-00007E020000}"/>
    <cellStyle name="Style 2 4" xfId="636" xr:uid="{00000000-0005-0000-0000-00007F020000}"/>
    <cellStyle name="Style 22" xfId="637" xr:uid="{00000000-0005-0000-0000-000080020000}"/>
    <cellStyle name="Style 22 2" xfId="638" xr:uid="{00000000-0005-0000-0000-000081020000}"/>
    <cellStyle name="Style 22 3" xfId="639" xr:uid="{00000000-0005-0000-0000-000082020000}"/>
    <cellStyle name="Style 22 4" xfId="640" xr:uid="{00000000-0005-0000-0000-000083020000}"/>
    <cellStyle name="Style 22 5" xfId="641" xr:uid="{00000000-0005-0000-0000-000084020000}"/>
    <cellStyle name="Style 22 6" xfId="642" xr:uid="{00000000-0005-0000-0000-000085020000}"/>
    <cellStyle name="Style 23" xfId="643" xr:uid="{00000000-0005-0000-0000-000086020000}"/>
    <cellStyle name="Style 23 2" xfId="644" xr:uid="{00000000-0005-0000-0000-000087020000}"/>
    <cellStyle name="Style 23 3" xfId="645" xr:uid="{00000000-0005-0000-0000-000088020000}"/>
    <cellStyle name="Style 23 4" xfId="646" xr:uid="{00000000-0005-0000-0000-000089020000}"/>
    <cellStyle name="Style 24" xfId="647" xr:uid="{00000000-0005-0000-0000-00008A020000}"/>
    <cellStyle name="Style 24 2" xfId="648" xr:uid="{00000000-0005-0000-0000-00008B020000}"/>
    <cellStyle name="Style 24 3" xfId="649" xr:uid="{00000000-0005-0000-0000-00008C020000}"/>
    <cellStyle name="Style 24 4" xfId="650" xr:uid="{00000000-0005-0000-0000-00008D020000}"/>
    <cellStyle name="Style 3" xfId="651" xr:uid="{00000000-0005-0000-0000-00008E020000}"/>
    <cellStyle name="Style 3 2" xfId="652" xr:uid="{00000000-0005-0000-0000-00008F020000}"/>
    <cellStyle name="Style 3 3" xfId="653" xr:uid="{00000000-0005-0000-0000-000090020000}"/>
    <cellStyle name="Style 3 4" xfId="654" xr:uid="{00000000-0005-0000-0000-000091020000}"/>
    <cellStyle name="Style 4" xfId="655" xr:uid="{00000000-0005-0000-0000-000092020000}"/>
    <cellStyle name="Style 4 2" xfId="656" xr:uid="{00000000-0005-0000-0000-000093020000}"/>
    <cellStyle name="Style 4 3" xfId="657" xr:uid="{00000000-0005-0000-0000-000094020000}"/>
    <cellStyle name="Style 4 4" xfId="658" xr:uid="{00000000-0005-0000-0000-000095020000}"/>
    <cellStyle name="Style 5" xfId="659" xr:uid="{00000000-0005-0000-0000-000096020000}"/>
    <cellStyle name="Style 5 2" xfId="660" xr:uid="{00000000-0005-0000-0000-000097020000}"/>
    <cellStyle name="Style 5 3" xfId="661" xr:uid="{00000000-0005-0000-0000-000098020000}"/>
    <cellStyle name="Style 5 4" xfId="662" xr:uid="{00000000-0005-0000-0000-000099020000}"/>
    <cellStyle name="Style 6" xfId="663" xr:uid="{00000000-0005-0000-0000-00009A020000}"/>
    <cellStyle name="Style 6 2" xfId="664" xr:uid="{00000000-0005-0000-0000-00009B020000}"/>
    <cellStyle name="Style 6 3" xfId="665" xr:uid="{00000000-0005-0000-0000-00009C020000}"/>
    <cellStyle name="Style 6 4" xfId="666" xr:uid="{00000000-0005-0000-0000-00009D020000}"/>
    <cellStyle name="Style 7" xfId="667" xr:uid="{00000000-0005-0000-0000-00009E020000}"/>
    <cellStyle name="Title" xfId="2" builtinId="15" customBuiltin="1"/>
    <cellStyle name="Title Row" xfId="668" xr:uid="{00000000-0005-0000-0000-0000A0020000}"/>
    <cellStyle name="Total" xfId="18" builtinId="25" customBuiltin="1"/>
    <cellStyle name="Total 2" xfId="669" xr:uid="{00000000-0005-0000-0000-0000A2020000}"/>
    <cellStyle name="Total 3" xfId="670" xr:uid="{00000000-0005-0000-0000-0000A3020000}"/>
    <cellStyle name="Total 3 2" xfId="671" xr:uid="{00000000-0005-0000-0000-0000A4020000}"/>
    <cellStyle name="Total 3 3" xfId="672" xr:uid="{00000000-0005-0000-0000-0000A5020000}"/>
    <cellStyle name="Total 4" xfId="673" xr:uid="{00000000-0005-0000-0000-0000A6020000}"/>
    <cellStyle name="Total 5" xfId="674" xr:uid="{00000000-0005-0000-0000-0000A7020000}"/>
    <cellStyle name="T's Heading1" xfId="675" xr:uid="{00000000-0005-0000-0000-0000A8020000}"/>
    <cellStyle name="Unprot" xfId="676" xr:uid="{00000000-0005-0000-0000-0000A9020000}"/>
    <cellStyle name="Unprot$" xfId="677" xr:uid="{00000000-0005-0000-0000-0000AA020000}"/>
    <cellStyle name="Unprot$ 2" xfId="678" xr:uid="{00000000-0005-0000-0000-0000AB020000}"/>
    <cellStyle name="Unprot_01 05 Reports" xfId="679" xr:uid="{00000000-0005-0000-0000-0000AC020000}"/>
    <cellStyle name="Unprotect" xfId="680" xr:uid="{00000000-0005-0000-0000-0000AD020000}"/>
    <cellStyle name="Unprotected" xfId="681" xr:uid="{00000000-0005-0000-0000-0000AE020000}"/>
    <cellStyle name="Unprotected 2" xfId="682" xr:uid="{00000000-0005-0000-0000-0000AF020000}"/>
    <cellStyle name="Unprotected 3" xfId="683" xr:uid="{00000000-0005-0000-0000-0000B0020000}"/>
    <cellStyle name="Unprotected 4" xfId="684" xr:uid="{00000000-0005-0000-0000-0000B1020000}"/>
    <cellStyle name="Warning Text" xfId="15" builtinId="11" customBuiltin="1"/>
    <cellStyle name="Year" xfId="685" xr:uid="{00000000-0005-0000-0000-0000B3020000}"/>
    <cellStyle name="Year 2" xfId="686" xr:uid="{00000000-0005-0000-0000-0000B4020000}"/>
    <cellStyle name="Year 3" xfId="687" xr:uid="{00000000-0005-0000-0000-0000B5020000}"/>
    <cellStyle name="Year 4" xfId="688" xr:uid="{00000000-0005-0000-0000-0000B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85"/>
  <sheetViews>
    <sheetView tabSelected="1" zoomScale="86" zoomScaleNormal="86" workbookViewId="0">
      <selection activeCell="D23" sqref="D23"/>
    </sheetView>
  </sheetViews>
  <sheetFormatPr defaultRowHeight="12.75"/>
  <cols>
    <col min="1" max="1" width="11.42578125" style="1" customWidth="1"/>
    <col min="2" max="2" width="63.140625" style="1" bestFit="1" customWidth="1"/>
    <col min="3" max="3" width="3.42578125" style="1" customWidth="1"/>
    <col min="4" max="4" width="24.7109375" style="1" bestFit="1" customWidth="1"/>
    <col min="5" max="5" width="2" style="1" customWidth="1"/>
    <col min="6" max="6" width="5.85546875" style="3" bestFit="1" customWidth="1"/>
    <col min="7" max="7" width="2" style="3" customWidth="1"/>
    <col min="8" max="8" width="27.7109375" style="3" customWidth="1"/>
    <col min="9" max="9" width="2" style="3" customWidth="1"/>
    <col min="10" max="10" width="11.140625" style="3" bestFit="1" customWidth="1"/>
    <col min="11" max="11" width="2" style="3" customWidth="1"/>
    <col min="12" max="12" width="22.5703125" style="1" bestFit="1" customWidth="1"/>
    <col min="13" max="13" width="2.7109375" style="1" customWidth="1"/>
    <col min="14" max="14" width="12.85546875" style="1" customWidth="1"/>
    <col min="15" max="15" width="3.42578125" style="1" customWidth="1"/>
    <col min="16" max="16" width="24" style="1" bestFit="1" customWidth="1"/>
    <col min="17" max="17" width="2.140625" style="1" customWidth="1"/>
    <col min="18" max="18" width="14.28515625" style="4" bestFit="1" customWidth="1"/>
    <col min="19" max="19" width="2.7109375" style="1" customWidth="1"/>
    <col min="20" max="20" width="22" style="1" bestFit="1" customWidth="1"/>
    <col min="21" max="21" width="3.5703125" style="1" customWidth="1"/>
    <col min="22" max="22" width="22.5703125" style="1" bestFit="1" customWidth="1"/>
    <col min="23" max="23" width="3.5703125" style="1" customWidth="1"/>
    <col min="24" max="24" width="24.7109375" style="1" bestFit="1" customWidth="1"/>
    <col min="25" max="25" width="4.140625" style="1" customWidth="1"/>
    <col min="26" max="26" width="15.28515625" style="1" customWidth="1"/>
    <col min="27" max="16384" width="9.140625" style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  <c r="S1" s="2"/>
      <c r="T1" s="2"/>
      <c r="U1" s="2"/>
      <c r="V1" s="2"/>
      <c r="W1" s="2"/>
      <c r="X1" s="2"/>
      <c r="Y1" s="2"/>
      <c r="Z1" s="2"/>
    </row>
    <row r="2" spans="1:26" ht="15.75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U2" s="8"/>
      <c r="V2" s="8"/>
      <c r="W2" s="8"/>
      <c r="X2" s="8"/>
      <c r="Y2" s="8"/>
      <c r="Z2" s="8"/>
    </row>
    <row r="3" spans="1:26" ht="15.75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8"/>
      <c r="T3" s="8"/>
      <c r="U3" s="8"/>
      <c r="V3" s="8"/>
      <c r="W3" s="8"/>
      <c r="X3" s="8"/>
      <c r="Y3" s="8"/>
      <c r="Z3" s="8"/>
    </row>
    <row r="4" spans="1:26" ht="15.75">
      <c r="A4" s="7" t="s">
        <v>55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8"/>
      <c r="T4" s="8"/>
      <c r="U4" s="8"/>
      <c r="V4" s="8"/>
      <c r="W4" s="8"/>
      <c r="X4" s="8"/>
      <c r="Y4" s="8"/>
      <c r="Z4" s="8"/>
    </row>
    <row r="5" spans="1:26" ht="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0"/>
      <c r="T5" s="10"/>
      <c r="U5" s="10"/>
      <c r="V5" s="10"/>
      <c r="W5" s="10"/>
      <c r="X5" s="10"/>
      <c r="Y5" s="10"/>
      <c r="Z5" s="10"/>
    </row>
    <row r="6" spans="1:26" ht="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10"/>
      <c r="T6" s="10"/>
      <c r="U6" s="10"/>
      <c r="V6" s="10"/>
      <c r="W6" s="10"/>
      <c r="X6" s="10"/>
      <c r="Y6" s="10"/>
      <c r="Z6" s="10"/>
    </row>
    <row r="7" spans="1:26" ht="15.75">
      <c r="A7" s="10"/>
      <c r="B7" s="10"/>
      <c r="C7" s="10"/>
      <c r="D7" s="12" t="s">
        <v>16</v>
      </c>
      <c r="E7" s="12"/>
      <c r="F7" s="12"/>
      <c r="G7" s="12"/>
      <c r="H7" s="12"/>
      <c r="I7" s="12"/>
      <c r="J7" s="12"/>
      <c r="K7" s="12"/>
      <c r="L7" s="12"/>
      <c r="M7" s="13"/>
      <c r="N7" s="13"/>
      <c r="O7" s="10"/>
      <c r="P7" s="12" t="s">
        <v>17</v>
      </c>
      <c r="Q7" s="12"/>
      <c r="R7" s="14"/>
      <c r="S7" s="12"/>
      <c r="T7" s="12"/>
      <c r="U7" s="10"/>
      <c r="V7" s="15" t="s">
        <v>18</v>
      </c>
      <c r="W7" s="10"/>
      <c r="X7" s="10"/>
      <c r="Y7" s="16"/>
      <c r="Z7" s="15" t="s">
        <v>19</v>
      </c>
    </row>
    <row r="8" spans="1:26" ht="15.75">
      <c r="A8" s="17"/>
      <c r="B8" s="17"/>
      <c r="C8" s="17"/>
      <c r="D8" s="18" t="s">
        <v>20</v>
      </c>
      <c r="E8" s="19"/>
      <c r="F8" s="19"/>
      <c r="G8" s="19"/>
      <c r="H8" s="19" t="s">
        <v>4</v>
      </c>
      <c r="I8" s="19"/>
      <c r="J8" s="19"/>
      <c r="K8" s="19"/>
      <c r="L8" s="18" t="s">
        <v>21</v>
      </c>
      <c r="M8" s="15"/>
      <c r="N8" s="18" t="s">
        <v>21</v>
      </c>
      <c r="O8" s="17"/>
      <c r="P8" s="15" t="s">
        <v>20</v>
      </c>
      <c r="Q8" s="19"/>
      <c r="R8" s="20" t="s">
        <v>21</v>
      </c>
      <c r="S8" s="15"/>
      <c r="T8" s="15" t="s">
        <v>21</v>
      </c>
      <c r="U8" s="17"/>
      <c r="V8" s="15" t="s">
        <v>21</v>
      </c>
      <c r="W8" s="17"/>
      <c r="X8" s="15" t="s">
        <v>18</v>
      </c>
      <c r="Y8" s="19"/>
      <c r="Z8" s="15" t="s">
        <v>21</v>
      </c>
    </row>
    <row r="9" spans="1:26" ht="15.75">
      <c r="A9" s="12" t="s">
        <v>22</v>
      </c>
      <c r="B9" s="12"/>
      <c r="C9" s="17"/>
      <c r="D9" s="21" t="s">
        <v>2</v>
      </c>
      <c r="E9" s="15"/>
      <c r="F9" s="21" t="s">
        <v>4</v>
      </c>
      <c r="G9" s="15"/>
      <c r="H9" s="21" t="s">
        <v>120</v>
      </c>
      <c r="I9" s="15"/>
      <c r="J9" s="21" t="s">
        <v>6</v>
      </c>
      <c r="K9" s="15"/>
      <c r="L9" s="21" t="s">
        <v>2</v>
      </c>
      <c r="M9" s="15"/>
      <c r="N9" s="21" t="s">
        <v>0</v>
      </c>
      <c r="O9" s="17"/>
      <c r="P9" s="21" t="s">
        <v>2</v>
      </c>
      <c r="Q9" s="15"/>
      <c r="R9" s="22" t="s">
        <v>0</v>
      </c>
      <c r="S9" s="15"/>
      <c r="T9" s="21" t="s">
        <v>2</v>
      </c>
      <c r="U9" s="17"/>
      <c r="V9" s="21" t="s">
        <v>2</v>
      </c>
      <c r="W9" s="17"/>
      <c r="X9" s="21" t="s">
        <v>20</v>
      </c>
      <c r="Y9" s="15"/>
      <c r="Z9" s="21" t="s">
        <v>0</v>
      </c>
    </row>
    <row r="10" spans="1:26" ht="15.75">
      <c r="A10" s="23" t="s">
        <v>1</v>
      </c>
      <c r="B10" s="7"/>
      <c r="C10" s="24"/>
      <c r="D10" s="25">
        <v>-2</v>
      </c>
      <c r="E10" s="26"/>
      <c r="F10" s="26">
        <v>-3</v>
      </c>
      <c r="G10" s="26"/>
      <c r="H10" s="26">
        <v>-4</v>
      </c>
      <c r="I10" s="26"/>
      <c r="J10" s="26">
        <v>-5</v>
      </c>
      <c r="K10" s="26"/>
      <c r="L10" s="25">
        <v>-6</v>
      </c>
      <c r="M10" s="25"/>
      <c r="N10" s="26">
        <v>-7</v>
      </c>
      <c r="O10" s="26"/>
      <c r="P10" s="25">
        <v>-8</v>
      </c>
      <c r="Q10" s="26"/>
      <c r="R10" s="27">
        <v>-9</v>
      </c>
      <c r="S10" s="25"/>
      <c r="T10" s="26">
        <v>-10</v>
      </c>
      <c r="U10" s="26"/>
      <c r="V10" s="26">
        <v>-11</v>
      </c>
      <c r="W10" s="26"/>
      <c r="X10" s="26">
        <v>-12</v>
      </c>
      <c r="Y10" s="26"/>
      <c r="Z10" s="26">
        <v>-13</v>
      </c>
    </row>
    <row r="11" spans="1:26" ht="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0"/>
      <c r="T11" s="10"/>
      <c r="U11" s="10"/>
      <c r="V11" s="10"/>
      <c r="W11" s="10"/>
      <c r="X11" s="10"/>
      <c r="Y11" s="10"/>
      <c r="Z11" s="10"/>
    </row>
    <row r="12" spans="1:26" ht="15">
      <c r="A12" s="28" t="s">
        <v>5</v>
      </c>
      <c r="B12" s="29"/>
      <c r="C12" s="10"/>
      <c r="D12" s="10"/>
      <c r="E12" s="10"/>
      <c r="F12" s="10"/>
      <c r="G12" s="10"/>
      <c r="H12" s="10"/>
      <c r="I12" s="10"/>
      <c r="J12" s="10"/>
      <c r="K12" s="10"/>
      <c r="L12" s="30"/>
      <c r="M12" s="10"/>
      <c r="N12" s="10"/>
      <c r="O12" s="10"/>
      <c r="P12" s="10"/>
      <c r="Q12" s="10"/>
      <c r="R12" s="11"/>
      <c r="S12" s="10"/>
      <c r="T12" s="10"/>
      <c r="U12" s="10"/>
      <c r="V12" s="10"/>
      <c r="W12" s="10"/>
      <c r="X12" s="10"/>
      <c r="Y12" s="10"/>
      <c r="Z12" s="10"/>
    </row>
    <row r="13" spans="1:26" s="3" customFormat="1" ht="15">
      <c r="A13" s="31"/>
      <c r="B13" s="32"/>
      <c r="C13" s="10"/>
      <c r="D13" s="33"/>
      <c r="E13" s="34"/>
      <c r="F13" s="34"/>
      <c r="G13" s="34"/>
      <c r="H13" s="34"/>
      <c r="I13" s="34"/>
      <c r="J13" s="34"/>
      <c r="K13" s="34"/>
      <c r="L13" s="33"/>
      <c r="M13" s="33"/>
      <c r="N13" s="35"/>
      <c r="O13" s="36"/>
      <c r="P13" s="33"/>
      <c r="Q13" s="34"/>
      <c r="R13" s="37"/>
      <c r="S13" s="34"/>
      <c r="T13" s="33"/>
      <c r="U13" s="34"/>
      <c r="V13" s="38"/>
      <c r="W13" s="34"/>
      <c r="X13" s="33"/>
      <c r="Y13" s="34"/>
      <c r="Z13" s="35"/>
    </row>
    <row r="14" spans="1:26" s="6" customFormat="1" ht="15">
      <c r="A14" s="39" t="s">
        <v>91</v>
      </c>
      <c r="B14" s="40"/>
      <c r="C14" s="41"/>
      <c r="D14" s="42"/>
      <c r="E14" s="43"/>
      <c r="F14" s="43"/>
      <c r="G14" s="43"/>
      <c r="H14" s="43"/>
      <c r="I14" s="43"/>
      <c r="J14" s="43"/>
      <c r="K14" s="43"/>
      <c r="L14" s="42"/>
      <c r="M14" s="42"/>
      <c r="N14" s="44"/>
      <c r="O14" s="45"/>
      <c r="P14" s="42"/>
      <c r="Q14" s="43"/>
      <c r="R14" s="46"/>
      <c r="S14" s="43"/>
      <c r="T14" s="42"/>
      <c r="U14" s="43"/>
      <c r="V14" s="47"/>
      <c r="W14" s="43"/>
      <c r="X14" s="42"/>
      <c r="Y14" s="43"/>
      <c r="Z14" s="44"/>
    </row>
    <row r="15" spans="1:26" s="6" customFormat="1" ht="15">
      <c r="A15" s="48"/>
      <c r="B15" s="49"/>
      <c r="C15" s="4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s="6" customFormat="1" ht="15">
      <c r="A16" s="48"/>
      <c r="B16" s="51" t="s">
        <v>23</v>
      </c>
      <c r="C16" s="4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s="6" customFormat="1" ht="15">
      <c r="A17" s="48">
        <v>311</v>
      </c>
      <c r="B17" s="49" t="s">
        <v>49</v>
      </c>
      <c r="C17" s="41"/>
      <c r="D17" s="50">
        <v>64055048.230000004</v>
      </c>
      <c r="E17" s="41"/>
      <c r="F17" s="41"/>
      <c r="G17" s="41"/>
      <c r="H17" s="41"/>
      <c r="I17" s="41"/>
      <c r="J17" s="41"/>
      <c r="K17" s="41"/>
      <c r="L17" s="52">
        <v>2536529.5460103089</v>
      </c>
      <c r="M17" s="53"/>
      <c r="N17" s="53">
        <f>-L17/D17*100</f>
        <v>-3.959921374038295</v>
      </c>
      <c r="O17" s="54"/>
      <c r="P17" s="50">
        <v>1243612.9899999995</v>
      </c>
      <c r="Q17" s="41"/>
      <c r="R17" s="53">
        <v>-30</v>
      </c>
      <c r="S17" s="53"/>
      <c r="T17" s="55">
        <f>-P17*R17/100</f>
        <v>373083.89699999988</v>
      </c>
      <c r="U17" s="41"/>
      <c r="V17" s="56">
        <f>-D17*N17/100+T17</f>
        <v>2909613.4430103088</v>
      </c>
      <c r="W17" s="41"/>
      <c r="X17" s="57">
        <f>+D17+P17</f>
        <v>65298661.220000006</v>
      </c>
      <c r="Y17" s="41"/>
      <c r="Z17" s="53">
        <f t="shared" ref="Z17:Z22" si="0">-ROUND(V17/X17*100,0)</f>
        <v>-4</v>
      </c>
    </row>
    <row r="18" spans="1:26" s="6" customFormat="1" ht="15">
      <c r="A18" s="48">
        <v>312</v>
      </c>
      <c r="B18" s="49" t="s">
        <v>50</v>
      </c>
      <c r="C18" s="41"/>
      <c r="D18" s="50">
        <v>317810417.25999999</v>
      </c>
      <c r="E18" s="41"/>
      <c r="F18" s="41"/>
      <c r="G18" s="41"/>
      <c r="H18" s="41"/>
      <c r="I18" s="41"/>
      <c r="J18" s="41"/>
      <c r="K18" s="41"/>
      <c r="L18" s="52">
        <v>12585042.641999032</v>
      </c>
      <c r="M18" s="53"/>
      <c r="N18" s="53">
        <f t="shared" ref="N18:N22" si="1">-L18/D18*100</f>
        <v>-3.9599213740382959</v>
      </c>
      <c r="O18" s="54"/>
      <c r="P18" s="50">
        <v>22018825.109999988</v>
      </c>
      <c r="Q18" s="41"/>
      <c r="R18" s="53">
        <v>-20</v>
      </c>
      <c r="S18" s="53"/>
      <c r="T18" s="55">
        <f t="shared" ref="T18:T21" si="2">-P18*R18/100</f>
        <v>4403765.0219999971</v>
      </c>
      <c r="U18" s="41"/>
      <c r="V18" s="56">
        <f t="shared" ref="V18:V21" si="3">-D18*N18/100+T18</f>
        <v>16988807.663999029</v>
      </c>
      <c r="W18" s="41"/>
      <c r="X18" s="57">
        <f t="shared" ref="X18:X21" si="4">+D18+P18</f>
        <v>339829242.37</v>
      </c>
      <c r="Y18" s="41"/>
      <c r="Z18" s="53">
        <f t="shared" si="0"/>
        <v>-5</v>
      </c>
    </row>
    <row r="19" spans="1:26" s="6" customFormat="1" ht="15">
      <c r="A19" s="48">
        <v>314</v>
      </c>
      <c r="B19" s="49" t="s">
        <v>51</v>
      </c>
      <c r="C19" s="41"/>
      <c r="D19" s="50">
        <v>60938214.620000005</v>
      </c>
      <c r="E19" s="41"/>
      <c r="F19" s="41"/>
      <c r="G19" s="41"/>
      <c r="H19" s="41"/>
      <c r="I19" s="41"/>
      <c r="J19" s="41"/>
      <c r="K19" s="41"/>
      <c r="L19" s="52">
        <v>2413105.3856947096</v>
      </c>
      <c r="M19" s="53"/>
      <c r="N19" s="53">
        <f t="shared" si="1"/>
        <v>-3.9599213740382959</v>
      </c>
      <c r="O19" s="54"/>
      <c r="P19" s="50">
        <v>6691953.8099999996</v>
      </c>
      <c r="Q19" s="41"/>
      <c r="R19" s="53">
        <v>-15</v>
      </c>
      <c r="S19" s="53"/>
      <c r="T19" s="55">
        <f t="shared" si="2"/>
        <v>1003793.0715</v>
      </c>
      <c r="U19" s="41"/>
      <c r="V19" s="56">
        <f t="shared" si="3"/>
        <v>3416898.4571947102</v>
      </c>
      <c r="W19" s="41"/>
      <c r="X19" s="57">
        <f t="shared" si="4"/>
        <v>67630168.430000007</v>
      </c>
      <c r="Y19" s="41"/>
      <c r="Z19" s="53">
        <f t="shared" si="0"/>
        <v>-5</v>
      </c>
    </row>
    <row r="20" spans="1:26" s="6" customFormat="1" ht="15">
      <c r="A20" s="48">
        <v>315</v>
      </c>
      <c r="B20" s="49" t="s">
        <v>52</v>
      </c>
      <c r="C20" s="41"/>
      <c r="D20" s="50">
        <v>67022019.940000013</v>
      </c>
      <c r="E20" s="41"/>
      <c r="F20" s="41"/>
      <c r="G20" s="41"/>
      <c r="H20" s="41"/>
      <c r="I20" s="41"/>
      <c r="J20" s="41"/>
      <c r="K20" s="41"/>
      <c r="L20" s="52">
        <v>2654019.292916269</v>
      </c>
      <c r="M20" s="53"/>
      <c r="N20" s="53">
        <f t="shared" si="1"/>
        <v>-3.9599213740382959</v>
      </c>
      <c r="O20" s="54"/>
      <c r="P20" s="50">
        <v>1659624.219999999</v>
      </c>
      <c r="Q20" s="41"/>
      <c r="R20" s="53">
        <v>-20</v>
      </c>
      <c r="S20" s="53"/>
      <c r="T20" s="55">
        <f t="shared" si="2"/>
        <v>331924.84399999981</v>
      </c>
      <c r="U20" s="41"/>
      <c r="V20" s="56">
        <f t="shared" si="3"/>
        <v>2985944.1369162695</v>
      </c>
      <c r="W20" s="41"/>
      <c r="X20" s="57">
        <f t="shared" si="4"/>
        <v>68681644.160000011</v>
      </c>
      <c r="Y20" s="41"/>
      <c r="Z20" s="53">
        <f t="shared" si="0"/>
        <v>-4</v>
      </c>
    </row>
    <row r="21" spans="1:26" s="6" customFormat="1" ht="15.75">
      <c r="A21" s="48">
        <v>316</v>
      </c>
      <c r="B21" s="49" t="s">
        <v>53</v>
      </c>
      <c r="C21" s="58"/>
      <c r="D21" s="59">
        <v>3517825.74</v>
      </c>
      <c r="E21" s="41"/>
      <c r="F21" s="41"/>
      <c r="G21" s="41"/>
      <c r="H21" s="41"/>
      <c r="I21" s="41"/>
      <c r="J21" s="41"/>
      <c r="K21" s="41"/>
      <c r="L21" s="60">
        <v>139303.13337968083</v>
      </c>
      <c r="M21" s="53"/>
      <c r="N21" s="53">
        <f t="shared" si="1"/>
        <v>-3.959921374038295</v>
      </c>
      <c r="O21" s="54"/>
      <c r="P21" s="59">
        <v>576572.24999999988</v>
      </c>
      <c r="Q21" s="41"/>
      <c r="R21" s="53">
        <v>-5</v>
      </c>
      <c r="S21" s="53"/>
      <c r="T21" s="61">
        <f t="shared" si="2"/>
        <v>28828.612499999996</v>
      </c>
      <c r="U21" s="41"/>
      <c r="V21" s="62">
        <f t="shared" si="3"/>
        <v>168131.74587968082</v>
      </c>
      <c r="W21" s="41"/>
      <c r="X21" s="63">
        <f t="shared" si="4"/>
        <v>4094397.99</v>
      </c>
      <c r="Y21" s="41"/>
      <c r="Z21" s="53">
        <f t="shared" si="0"/>
        <v>-4</v>
      </c>
    </row>
    <row r="22" spans="1:26" s="6" customFormat="1" ht="15">
      <c r="A22" s="48"/>
      <c r="B22" s="40" t="s">
        <v>57</v>
      </c>
      <c r="C22" s="41"/>
      <c r="D22" s="64">
        <f>+SUBTOTAL(9,D17:D21)</f>
        <v>513343525.79000002</v>
      </c>
      <c r="E22" s="43"/>
      <c r="F22" s="43"/>
      <c r="G22" s="43"/>
      <c r="H22" s="43"/>
      <c r="I22" s="43"/>
      <c r="J22" s="43"/>
      <c r="K22" s="43"/>
      <c r="L22" s="64">
        <f>+SUBTOTAL(9,L17:L21)</f>
        <v>20327999.999999996</v>
      </c>
      <c r="M22" s="42"/>
      <c r="N22" s="44">
        <f t="shared" si="1"/>
        <v>-3.9599213740382941</v>
      </c>
      <c r="O22" s="45"/>
      <c r="P22" s="64">
        <f>+SUBTOTAL(9,P17:P21)</f>
        <v>32190588.379999984</v>
      </c>
      <c r="Q22" s="43"/>
      <c r="R22" s="46"/>
      <c r="S22" s="43"/>
      <c r="T22" s="64">
        <f>+SUBTOTAL(9,T17:T21)</f>
        <v>6141395.446999996</v>
      </c>
      <c r="U22" s="43"/>
      <c r="V22" s="65">
        <f>+SUBTOTAL(9,V17:V21)</f>
        <v>26469395.446999993</v>
      </c>
      <c r="W22" s="43"/>
      <c r="X22" s="64">
        <f>+SUBTOTAL(9,X17:X21)</f>
        <v>545534114.17000008</v>
      </c>
      <c r="Y22" s="43"/>
      <c r="Z22" s="44">
        <f t="shared" si="0"/>
        <v>-5</v>
      </c>
    </row>
    <row r="23" spans="1:26" s="6" customFormat="1" ht="15">
      <c r="A23" s="48"/>
      <c r="B23" s="40"/>
      <c r="C23" s="41"/>
      <c r="D23" s="42"/>
      <c r="E23" s="43"/>
      <c r="F23" s="43"/>
      <c r="G23" s="43"/>
      <c r="H23" s="43"/>
      <c r="I23" s="43"/>
      <c r="J23" s="43"/>
      <c r="K23" s="43"/>
      <c r="L23" s="42"/>
      <c r="M23" s="42"/>
      <c r="N23" s="44"/>
      <c r="O23" s="45"/>
      <c r="P23" s="42"/>
      <c r="Q23" s="43"/>
      <c r="R23" s="46"/>
      <c r="S23" s="43"/>
      <c r="T23" s="42"/>
      <c r="U23" s="43"/>
      <c r="V23" s="47"/>
      <c r="W23" s="43"/>
      <c r="X23" s="42"/>
      <c r="Y23" s="43"/>
      <c r="Z23" s="44"/>
    </row>
    <row r="24" spans="1:26" s="6" customFormat="1" ht="15">
      <c r="A24" s="66" t="s">
        <v>92</v>
      </c>
      <c r="B24" s="40"/>
      <c r="C24" s="41"/>
      <c r="D24" s="67">
        <f>+SUBTOTAL(9,D17:D23)</f>
        <v>513343525.79000002</v>
      </c>
      <c r="E24" s="43"/>
      <c r="F24" s="43"/>
      <c r="G24" s="43"/>
      <c r="H24" s="43">
        <v>395</v>
      </c>
      <c r="I24" s="43"/>
      <c r="J24" s="68">
        <v>51.463291139240511</v>
      </c>
      <c r="K24" s="43"/>
      <c r="L24" s="67">
        <f>+SUBTOTAL(9,L17:L23)</f>
        <v>20327999.999999996</v>
      </c>
      <c r="M24" s="42"/>
      <c r="N24" s="44"/>
      <c r="O24" s="45"/>
      <c r="P24" s="67">
        <f>+SUBTOTAL(9,P17:P23)</f>
        <v>32190588.379999984</v>
      </c>
      <c r="Q24" s="43"/>
      <c r="R24" s="46"/>
      <c r="S24" s="43"/>
      <c r="T24" s="67">
        <f>+SUBTOTAL(9,T17:T23)</f>
        <v>6141395.446999996</v>
      </c>
      <c r="U24" s="43"/>
      <c r="V24" s="67">
        <f>+SUBTOTAL(9,V17:V23)</f>
        <v>26469395.446999993</v>
      </c>
      <c r="W24" s="43"/>
      <c r="X24" s="67">
        <f>+SUBTOTAL(9,X17:X23)</f>
        <v>545534114.17000008</v>
      </c>
      <c r="Y24" s="43"/>
      <c r="Z24" s="44"/>
    </row>
    <row r="25" spans="1:26" s="6" customFormat="1" ht="15">
      <c r="A25" s="48"/>
      <c r="B25" s="40"/>
      <c r="C25" s="41"/>
      <c r="D25" s="42"/>
      <c r="E25" s="43"/>
      <c r="F25" s="43"/>
      <c r="G25" s="43"/>
      <c r="H25" s="43"/>
      <c r="I25" s="43"/>
      <c r="J25" s="43"/>
      <c r="K25" s="43"/>
      <c r="L25" s="42"/>
      <c r="M25" s="42"/>
      <c r="N25" s="44"/>
      <c r="O25" s="45"/>
      <c r="P25" s="42"/>
      <c r="Q25" s="43"/>
      <c r="R25" s="46"/>
      <c r="S25" s="43"/>
      <c r="T25" s="42"/>
      <c r="U25" s="43"/>
      <c r="V25" s="47"/>
      <c r="W25" s="43"/>
      <c r="X25" s="42"/>
      <c r="Y25" s="43"/>
      <c r="Z25" s="44"/>
    </row>
    <row r="26" spans="1:26" s="6" customFormat="1" ht="15">
      <c r="A26" s="48"/>
      <c r="B26" s="40"/>
      <c r="C26" s="41"/>
      <c r="D26" s="42"/>
      <c r="E26" s="43"/>
      <c r="F26" s="43"/>
      <c r="G26" s="43"/>
      <c r="H26" s="43"/>
      <c r="I26" s="43"/>
      <c r="J26" s="43"/>
      <c r="K26" s="43"/>
      <c r="L26" s="42"/>
      <c r="M26" s="42"/>
      <c r="N26" s="44"/>
      <c r="O26" s="45"/>
      <c r="P26" s="42"/>
      <c r="Q26" s="43"/>
      <c r="R26" s="46"/>
      <c r="S26" s="43"/>
      <c r="T26" s="42"/>
      <c r="U26" s="43"/>
      <c r="V26" s="47"/>
      <c r="W26" s="43"/>
      <c r="X26" s="42"/>
      <c r="Y26" s="43"/>
      <c r="Z26" s="44"/>
    </row>
    <row r="27" spans="1:26" s="6" customFormat="1" ht="15">
      <c r="A27" s="39" t="s">
        <v>24</v>
      </c>
      <c r="B27" s="40"/>
      <c r="C27" s="41"/>
      <c r="D27" s="42"/>
      <c r="E27" s="43"/>
      <c r="F27" s="43"/>
      <c r="G27" s="43"/>
      <c r="H27" s="43"/>
      <c r="I27" s="43"/>
      <c r="J27" s="43"/>
      <c r="K27" s="43"/>
      <c r="L27" s="42"/>
      <c r="M27" s="42"/>
      <c r="N27" s="44"/>
      <c r="O27" s="45"/>
      <c r="P27" s="42"/>
      <c r="Q27" s="43"/>
      <c r="R27" s="46"/>
      <c r="S27" s="43"/>
      <c r="T27" s="42"/>
      <c r="U27" s="43"/>
      <c r="V27" s="47"/>
      <c r="W27" s="43"/>
      <c r="X27" s="42"/>
      <c r="Y27" s="43"/>
      <c r="Z27" s="44"/>
    </row>
    <row r="28" spans="1:26" s="6" customFormat="1" ht="15">
      <c r="A28" s="48"/>
      <c r="B28" s="49"/>
      <c r="C28" s="41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s="6" customFormat="1" ht="15">
      <c r="A29" s="48"/>
      <c r="B29" s="51" t="s">
        <v>24</v>
      </c>
      <c r="C29" s="4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s="6" customFormat="1" ht="15">
      <c r="A30" s="48">
        <v>311</v>
      </c>
      <c r="B30" s="49" t="s">
        <v>49</v>
      </c>
      <c r="C30" s="41"/>
      <c r="D30" s="50">
        <v>60996212.45000001</v>
      </c>
      <c r="E30" s="41"/>
      <c r="F30" s="41"/>
      <c r="G30" s="41"/>
      <c r="H30" s="41"/>
      <c r="I30" s="41"/>
      <c r="J30" s="41"/>
      <c r="K30" s="41"/>
      <c r="L30" s="52">
        <v>3607634.5354761654</v>
      </c>
      <c r="M30" s="53"/>
      <c r="N30" s="53">
        <f>-L30/D30*100</f>
        <v>-5.9145222146923064</v>
      </c>
      <c r="O30" s="54"/>
      <c r="P30" s="50">
        <v>1892857.8900000006</v>
      </c>
      <c r="Q30" s="41"/>
      <c r="R30" s="53">
        <v>-30</v>
      </c>
      <c r="S30" s="53"/>
      <c r="T30" s="55">
        <f>-P30*R30/100</f>
        <v>567857.3670000002</v>
      </c>
      <c r="U30" s="41"/>
      <c r="V30" s="56">
        <f>-D30*N30/100+T30</f>
        <v>4175491.902476165</v>
      </c>
      <c r="W30" s="41"/>
      <c r="X30" s="57">
        <f>+D30+P30</f>
        <v>62889070.340000011</v>
      </c>
      <c r="Y30" s="41"/>
      <c r="Z30" s="53">
        <f t="shared" ref="Z30:Z34" si="5">-ROUND(V30/X30*100,0)</f>
        <v>-7</v>
      </c>
    </row>
    <row r="31" spans="1:26" s="6" customFormat="1" ht="15">
      <c r="A31" s="48">
        <v>312</v>
      </c>
      <c r="B31" s="49" t="s">
        <v>50</v>
      </c>
      <c r="C31" s="41"/>
      <c r="D31" s="50">
        <v>109236003.63999994</v>
      </c>
      <c r="E31" s="41"/>
      <c r="F31" s="41"/>
      <c r="G31" s="41"/>
      <c r="H31" s="41"/>
      <c r="I31" s="41"/>
      <c r="J31" s="41"/>
      <c r="K31" s="41"/>
      <c r="L31" s="52">
        <v>6460787.7017298946</v>
      </c>
      <c r="M31" s="53"/>
      <c r="N31" s="53">
        <f t="shared" ref="N31:N34" si="6">-L31/D31*100</f>
        <v>-5.9145222146923082</v>
      </c>
      <c r="O31" s="54"/>
      <c r="P31" s="50">
        <v>13113714.120000001</v>
      </c>
      <c r="Q31" s="41"/>
      <c r="R31" s="53">
        <v>-20</v>
      </c>
      <c r="S31" s="53"/>
      <c r="T31" s="55">
        <f t="shared" ref="T31:T34" si="7">-P31*R31/100</f>
        <v>2622742.8240000005</v>
      </c>
      <c r="U31" s="41"/>
      <c r="V31" s="56">
        <f t="shared" ref="V31:V34" si="8">-D31*N31/100+T31</f>
        <v>9083530.5257298946</v>
      </c>
      <c r="W31" s="41"/>
      <c r="X31" s="57">
        <f t="shared" ref="X31:X34" si="9">+D31+P31</f>
        <v>122349717.75999995</v>
      </c>
      <c r="Y31" s="41"/>
      <c r="Z31" s="53">
        <f t="shared" si="5"/>
        <v>-7</v>
      </c>
    </row>
    <row r="32" spans="1:26" s="6" customFormat="1" ht="15">
      <c r="A32" s="48">
        <v>314</v>
      </c>
      <c r="B32" s="49" t="s">
        <v>51</v>
      </c>
      <c r="C32" s="41"/>
      <c r="D32" s="50">
        <v>34823295.969999999</v>
      </c>
      <c r="E32" s="41"/>
      <c r="F32" s="41"/>
      <c r="G32" s="41"/>
      <c r="H32" s="41"/>
      <c r="I32" s="41"/>
      <c r="J32" s="41"/>
      <c r="K32" s="41"/>
      <c r="L32" s="52">
        <v>2059631.5760337007</v>
      </c>
      <c r="M32" s="53"/>
      <c r="N32" s="53">
        <f t="shared" si="6"/>
        <v>-5.9145222146923064</v>
      </c>
      <c r="O32" s="54"/>
      <c r="P32" s="50">
        <v>4362122.38</v>
      </c>
      <c r="Q32" s="41"/>
      <c r="R32" s="53">
        <v>-15</v>
      </c>
      <c r="S32" s="53"/>
      <c r="T32" s="55">
        <f t="shared" si="7"/>
        <v>654318.35699999996</v>
      </c>
      <c r="U32" s="41"/>
      <c r="V32" s="56">
        <f t="shared" si="8"/>
        <v>2713949.9330337006</v>
      </c>
      <c r="W32" s="41"/>
      <c r="X32" s="57">
        <f t="shared" si="9"/>
        <v>39185418.350000001</v>
      </c>
      <c r="Y32" s="41"/>
      <c r="Z32" s="53">
        <f t="shared" si="5"/>
        <v>-7</v>
      </c>
    </row>
    <row r="33" spans="1:26" s="6" customFormat="1" ht="15">
      <c r="A33" s="48">
        <v>315</v>
      </c>
      <c r="B33" s="49" t="s">
        <v>52</v>
      </c>
      <c r="C33" s="41"/>
      <c r="D33" s="50">
        <v>9036383.4199999962</v>
      </c>
      <c r="E33" s="41"/>
      <c r="F33" s="41"/>
      <c r="G33" s="41"/>
      <c r="H33" s="41"/>
      <c r="I33" s="41"/>
      <c r="J33" s="41"/>
      <c r="K33" s="41"/>
      <c r="L33" s="52">
        <v>534458.90478067228</v>
      </c>
      <c r="M33" s="53"/>
      <c r="N33" s="53">
        <f t="shared" si="6"/>
        <v>-5.9145222146923073</v>
      </c>
      <c r="O33" s="54"/>
      <c r="P33" s="50">
        <v>332025.44000000006</v>
      </c>
      <c r="Q33" s="41"/>
      <c r="R33" s="53">
        <v>-20</v>
      </c>
      <c r="S33" s="53"/>
      <c r="T33" s="55">
        <f t="shared" si="7"/>
        <v>66405.088000000003</v>
      </c>
      <c r="U33" s="41"/>
      <c r="V33" s="56">
        <f t="shared" si="8"/>
        <v>600863.99278067227</v>
      </c>
      <c r="W33" s="41"/>
      <c r="X33" s="57">
        <f t="shared" si="9"/>
        <v>9368408.8599999957</v>
      </c>
      <c r="Y33" s="41"/>
      <c r="Z33" s="53">
        <f t="shared" si="5"/>
        <v>-6</v>
      </c>
    </row>
    <row r="34" spans="1:26" s="6" customFormat="1" ht="15">
      <c r="A34" s="48">
        <v>316</v>
      </c>
      <c r="B34" s="49" t="s">
        <v>53</v>
      </c>
      <c r="C34" s="41"/>
      <c r="D34" s="59">
        <v>380204.54</v>
      </c>
      <c r="E34" s="41"/>
      <c r="F34" s="41"/>
      <c r="G34" s="41"/>
      <c r="H34" s="41"/>
      <c r="I34" s="41"/>
      <c r="J34" s="41"/>
      <c r="K34" s="41"/>
      <c r="L34" s="60">
        <v>22487.281979568699</v>
      </c>
      <c r="M34" s="53"/>
      <c r="N34" s="53">
        <f t="shared" si="6"/>
        <v>-5.9145222146923073</v>
      </c>
      <c r="O34" s="54"/>
      <c r="P34" s="59">
        <v>62846.19000000001</v>
      </c>
      <c r="Q34" s="41"/>
      <c r="R34" s="53">
        <v>-5</v>
      </c>
      <c r="S34" s="53"/>
      <c r="T34" s="61">
        <f t="shared" si="7"/>
        <v>3142.3095000000008</v>
      </c>
      <c r="U34" s="41"/>
      <c r="V34" s="62">
        <f t="shared" si="8"/>
        <v>25629.591479568699</v>
      </c>
      <c r="W34" s="41"/>
      <c r="X34" s="63">
        <f t="shared" si="9"/>
        <v>443050.73</v>
      </c>
      <c r="Y34" s="41"/>
      <c r="Z34" s="53">
        <f t="shared" si="5"/>
        <v>-6</v>
      </c>
    </row>
    <row r="35" spans="1:26" s="6" customFormat="1" ht="15">
      <c r="A35" s="48"/>
      <c r="B35" s="40"/>
      <c r="C35" s="41"/>
      <c r="D35" s="42"/>
      <c r="E35" s="43"/>
      <c r="F35" s="43"/>
      <c r="G35" s="43"/>
      <c r="H35" s="43"/>
      <c r="I35" s="43"/>
      <c r="J35" s="43"/>
      <c r="K35" s="43"/>
      <c r="L35" s="42"/>
      <c r="M35" s="42"/>
      <c r="N35" s="44"/>
      <c r="O35" s="45"/>
      <c r="P35" s="42"/>
      <c r="Q35" s="43"/>
      <c r="R35" s="46"/>
      <c r="S35" s="43"/>
      <c r="T35" s="42"/>
      <c r="U35" s="43"/>
      <c r="V35" s="47"/>
      <c r="W35" s="43"/>
      <c r="X35" s="42"/>
      <c r="Y35" s="43"/>
      <c r="Z35" s="44"/>
    </row>
    <row r="36" spans="1:26" s="6" customFormat="1" ht="15">
      <c r="A36" s="66" t="s">
        <v>93</v>
      </c>
      <c r="B36" s="40"/>
      <c r="C36" s="41"/>
      <c r="D36" s="67">
        <f>+SUBTOTAL(9,D30:D35)</f>
        <v>214472100.01999992</v>
      </c>
      <c r="E36" s="43"/>
      <c r="F36" s="43"/>
      <c r="G36" s="43"/>
      <c r="H36" s="43">
        <v>148</v>
      </c>
      <c r="I36" s="43"/>
      <c r="J36" s="68">
        <v>85.709459459459453</v>
      </c>
      <c r="K36" s="43"/>
      <c r="L36" s="67">
        <f>+SUBTOTAL(9,L30:L35)</f>
        <v>12685000.000000002</v>
      </c>
      <c r="M36" s="42"/>
      <c r="N36" s="44"/>
      <c r="O36" s="45"/>
      <c r="P36" s="67">
        <f>+SUBTOTAL(9,P30:P35)</f>
        <v>19763566.020000003</v>
      </c>
      <c r="Q36" s="43"/>
      <c r="R36" s="46"/>
      <c r="S36" s="43"/>
      <c r="T36" s="67">
        <f>+SUBTOTAL(9,T30:T35)</f>
        <v>3914465.9455000004</v>
      </c>
      <c r="U36" s="43"/>
      <c r="V36" s="67">
        <f>+SUBTOTAL(9,V30:V35)</f>
        <v>16599465.945500001</v>
      </c>
      <c r="W36" s="43"/>
      <c r="X36" s="67">
        <f>+SUBTOTAL(9,X30:X35)</f>
        <v>234235666.03999993</v>
      </c>
      <c r="Y36" s="43"/>
      <c r="Z36" s="44">
        <f t="shared" ref="Z36" si="10">-ROUND(V36/X36*100,0)</f>
        <v>-7</v>
      </c>
    </row>
    <row r="37" spans="1:26" s="6" customFormat="1" ht="15">
      <c r="A37" s="48"/>
      <c r="B37" s="40"/>
      <c r="C37" s="41"/>
      <c r="D37" s="42"/>
      <c r="E37" s="43"/>
      <c r="F37" s="43"/>
      <c r="G37" s="43"/>
      <c r="H37" s="43"/>
      <c r="I37" s="43"/>
      <c r="J37" s="43"/>
      <c r="K37" s="43"/>
      <c r="L37" s="42"/>
      <c r="M37" s="42"/>
      <c r="N37" s="44"/>
      <c r="O37" s="45"/>
      <c r="P37" s="42"/>
      <c r="Q37" s="43"/>
      <c r="R37" s="46"/>
      <c r="S37" s="43"/>
      <c r="T37" s="42"/>
      <c r="U37" s="43"/>
      <c r="V37" s="47"/>
      <c r="W37" s="43"/>
      <c r="X37" s="42"/>
      <c r="Y37" s="43"/>
      <c r="Z37" s="44"/>
    </row>
    <row r="38" spans="1:26" s="6" customFormat="1" ht="15">
      <c r="A38" s="48"/>
      <c r="B38" s="40"/>
      <c r="C38" s="41"/>
      <c r="D38" s="42"/>
      <c r="E38" s="43"/>
      <c r="F38" s="43"/>
      <c r="G38" s="43"/>
      <c r="H38" s="43"/>
      <c r="I38" s="43"/>
      <c r="J38" s="43"/>
      <c r="K38" s="43"/>
      <c r="L38" s="42"/>
      <c r="M38" s="42"/>
      <c r="N38" s="44"/>
      <c r="O38" s="45"/>
      <c r="P38" s="42"/>
      <c r="Q38" s="43"/>
      <c r="R38" s="46"/>
      <c r="S38" s="43"/>
      <c r="T38" s="42"/>
      <c r="U38" s="43"/>
      <c r="V38" s="47"/>
      <c r="W38" s="43"/>
      <c r="X38" s="42"/>
      <c r="Y38" s="43"/>
      <c r="Z38" s="44"/>
    </row>
    <row r="39" spans="1:26" s="6" customFormat="1" ht="15">
      <c r="A39" s="39" t="s">
        <v>94</v>
      </c>
      <c r="B39" s="40"/>
      <c r="C39" s="41"/>
      <c r="D39" s="42"/>
      <c r="E39" s="43"/>
      <c r="F39" s="43"/>
      <c r="G39" s="43"/>
      <c r="H39" s="43"/>
      <c r="I39" s="43"/>
      <c r="J39" s="43"/>
      <c r="K39" s="43"/>
      <c r="L39" s="42"/>
      <c r="M39" s="42"/>
      <c r="N39" s="44"/>
      <c r="O39" s="45"/>
      <c r="P39" s="42"/>
      <c r="Q39" s="43"/>
      <c r="R39" s="46"/>
      <c r="S39" s="43"/>
      <c r="T39" s="42"/>
      <c r="U39" s="43"/>
      <c r="V39" s="47"/>
      <c r="W39" s="43"/>
      <c r="X39" s="42"/>
      <c r="Y39" s="43"/>
      <c r="Z39" s="44"/>
    </row>
    <row r="40" spans="1:26" s="6" customFormat="1" ht="15">
      <c r="A40" s="48"/>
      <c r="B40" s="49"/>
      <c r="C40" s="41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6" customFormat="1" ht="15">
      <c r="A41" s="48"/>
      <c r="B41" s="51" t="s">
        <v>25</v>
      </c>
      <c r="C41" s="41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s="6" customFormat="1" ht="15">
      <c r="A42" s="48">
        <v>311</v>
      </c>
      <c r="B42" s="49" t="s">
        <v>49</v>
      </c>
      <c r="C42" s="41"/>
      <c r="D42" s="50">
        <v>11332818.250000002</v>
      </c>
      <c r="E42" s="41"/>
      <c r="F42" s="41"/>
      <c r="G42" s="41"/>
      <c r="H42" s="41"/>
      <c r="I42" s="41"/>
      <c r="J42" s="41"/>
      <c r="K42" s="41"/>
      <c r="L42" s="52">
        <v>111460.46308046454</v>
      </c>
      <c r="M42" s="53"/>
      <c r="N42" s="53">
        <f>-L42/D42*100</f>
        <v>-0.98351937374857767</v>
      </c>
      <c r="O42" s="54"/>
      <c r="P42" s="50">
        <v>330599.82000000007</v>
      </c>
      <c r="Q42" s="41"/>
      <c r="R42" s="53">
        <v>-30</v>
      </c>
      <c r="S42" s="53"/>
      <c r="T42" s="55">
        <f>-P42*R42/100</f>
        <v>99179.946000000011</v>
      </c>
      <c r="U42" s="41"/>
      <c r="V42" s="56">
        <f>-D42*N42/100+T42</f>
        <v>210640.40908046457</v>
      </c>
      <c r="W42" s="41"/>
      <c r="X42" s="57">
        <f>+D42+P42</f>
        <v>11663418.070000002</v>
      </c>
      <c r="Y42" s="41"/>
      <c r="Z42" s="53">
        <f t="shared" ref="Z42:Z47" si="11">-ROUND(V42/X42*100,0)</f>
        <v>-2</v>
      </c>
    </row>
    <row r="43" spans="1:26" s="6" customFormat="1" ht="15">
      <c r="A43" s="48">
        <v>312</v>
      </c>
      <c r="B43" s="49" t="s">
        <v>50</v>
      </c>
      <c r="C43" s="41"/>
      <c r="D43" s="50">
        <v>30018506.619999997</v>
      </c>
      <c r="E43" s="41"/>
      <c r="F43" s="41"/>
      <c r="G43" s="41"/>
      <c r="H43" s="41"/>
      <c r="I43" s="41"/>
      <c r="J43" s="41"/>
      <c r="K43" s="41"/>
      <c r="L43" s="52">
        <v>295237.82831769931</v>
      </c>
      <c r="M43" s="53"/>
      <c r="N43" s="53">
        <f t="shared" ref="N43:N47" si="12">-L43/D43*100</f>
        <v>-0.98351937374857767</v>
      </c>
      <c r="O43" s="54"/>
      <c r="P43" s="50">
        <v>2676303.6600000015</v>
      </c>
      <c r="Q43" s="41"/>
      <c r="R43" s="53">
        <v>-20</v>
      </c>
      <c r="S43" s="53"/>
      <c r="T43" s="55">
        <f t="shared" ref="T43:T46" si="13">-P43*R43/100</f>
        <v>535260.73200000031</v>
      </c>
      <c r="U43" s="41"/>
      <c r="V43" s="56">
        <f t="shared" ref="V43:V46" si="14">-D43*N43/100+T43</f>
        <v>830498.56031769956</v>
      </c>
      <c r="W43" s="41"/>
      <c r="X43" s="57">
        <f t="shared" ref="X43:X46" si="15">+D43+P43</f>
        <v>32694810.279999997</v>
      </c>
      <c r="Y43" s="41"/>
      <c r="Z43" s="53">
        <f t="shared" si="11"/>
        <v>-3</v>
      </c>
    </row>
    <row r="44" spans="1:26" s="6" customFormat="1" ht="15">
      <c r="A44" s="48">
        <v>314</v>
      </c>
      <c r="B44" s="49" t="s">
        <v>51</v>
      </c>
      <c r="C44" s="41"/>
      <c r="D44" s="50">
        <v>11855975.6</v>
      </c>
      <c r="E44" s="41"/>
      <c r="F44" s="41"/>
      <c r="G44" s="41"/>
      <c r="H44" s="41"/>
      <c r="I44" s="41"/>
      <c r="J44" s="41"/>
      <c r="K44" s="41"/>
      <c r="L44" s="52">
        <v>116605.81697290418</v>
      </c>
      <c r="M44" s="53"/>
      <c r="N44" s="53">
        <f t="shared" si="12"/>
        <v>-0.98351937374857779</v>
      </c>
      <c r="O44" s="54"/>
      <c r="P44" s="50">
        <v>1023390.6200000005</v>
      </c>
      <c r="Q44" s="41"/>
      <c r="R44" s="53">
        <v>-15</v>
      </c>
      <c r="S44" s="53"/>
      <c r="T44" s="55">
        <f t="shared" si="13"/>
        <v>153508.59300000005</v>
      </c>
      <c r="U44" s="41"/>
      <c r="V44" s="56">
        <f t="shared" si="14"/>
        <v>270114.40997290425</v>
      </c>
      <c r="W44" s="41"/>
      <c r="X44" s="57">
        <f t="shared" si="15"/>
        <v>12879366.220000001</v>
      </c>
      <c r="Y44" s="41"/>
      <c r="Z44" s="53">
        <f t="shared" si="11"/>
        <v>-2</v>
      </c>
    </row>
    <row r="45" spans="1:26" s="6" customFormat="1" ht="15">
      <c r="A45" s="48">
        <v>315</v>
      </c>
      <c r="B45" s="49" t="s">
        <v>52</v>
      </c>
      <c r="C45" s="41"/>
      <c r="D45" s="50">
        <v>6788524.4400000004</v>
      </c>
      <c r="E45" s="41"/>
      <c r="F45" s="41"/>
      <c r="G45" s="41"/>
      <c r="H45" s="41"/>
      <c r="I45" s="41"/>
      <c r="J45" s="41"/>
      <c r="K45" s="41"/>
      <c r="L45" s="52">
        <v>66766.453059057152</v>
      </c>
      <c r="M45" s="53"/>
      <c r="N45" s="53">
        <f t="shared" si="12"/>
        <v>-0.98351937374857779</v>
      </c>
      <c r="O45" s="54"/>
      <c r="P45" s="50">
        <v>235280.96999999994</v>
      </c>
      <c r="Q45" s="41"/>
      <c r="R45" s="53">
        <v>-20</v>
      </c>
      <c r="S45" s="53"/>
      <c r="T45" s="55">
        <f t="shared" si="13"/>
        <v>47056.193999999989</v>
      </c>
      <c r="U45" s="41"/>
      <c r="V45" s="56">
        <f t="shared" si="14"/>
        <v>113822.64705905714</v>
      </c>
      <c r="W45" s="41"/>
      <c r="X45" s="57">
        <f t="shared" si="15"/>
        <v>7023805.4100000001</v>
      </c>
      <c r="Y45" s="41"/>
      <c r="Z45" s="53">
        <f t="shared" si="11"/>
        <v>-2</v>
      </c>
    </row>
    <row r="46" spans="1:26" s="6" customFormat="1" ht="15">
      <c r="A46" s="48">
        <v>316</v>
      </c>
      <c r="B46" s="49" t="s">
        <v>53</v>
      </c>
      <c r="C46" s="41"/>
      <c r="D46" s="59">
        <v>212499.08000000002</v>
      </c>
      <c r="E46" s="41"/>
      <c r="F46" s="41"/>
      <c r="G46" s="41"/>
      <c r="H46" s="41"/>
      <c r="I46" s="41"/>
      <c r="J46" s="41"/>
      <c r="K46" s="41"/>
      <c r="L46" s="60">
        <v>2089.9696208374894</v>
      </c>
      <c r="M46" s="53"/>
      <c r="N46" s="53">
        <f t="shared" si="12"/>
        <v>-0.98351937374857779</v>
      </c>
      <c r="O46" s="54"/>
      <c r="P46" s="59">
        <v>40278.93</v>
      </c>
      <c r="Q46" s="41"/>
      <c r="R46" s="53">
        <v>-5</v>
      </c>
      <c r="S46" s="53"/>
      <c r="T46" s="61">
        <f t="shared" si="13"/>
        <v>2013.9465</v>
      </c>
      <c r="U46" s="41"/>
      <c r="V46" s="62">
        <f t="shared" si="14"/>
        <v>4103.9161208374899</v>
      </c>
      <c r="W46" s="41"/>
      <c r="X46" s="63">
        <f t="shared" si="15"/>
        <v>252778.01</v>
      </c>
      <c r="Y46" s="41"/>
      <c r="Z46" s="53">
        <f t="shared" si="11"/>
        <v>-2</v>
      </c>
    </row>
    <row r="47" spans="1:26" s="6" customFormat="1" ht="15">
      <c r="A47" s="48"/>
      <c r="B47" s="40" t="s">
        <v>58</v>
      </c>
      <c r="C47" s="41"/>
      <c r="D47" s="42">
        <f>+SUBTOTAL(9,D42:D46)</f>
        <v>60208323.989999995</v>
      </c>
      <c r="E47" s="43"/>
      <c r="F47" s="43"/>
      <c r="G47" s="43"/>
      <c r="H47" s="43"/>
      <c r="I47" s="43"/>
      <c r="J47" s="43"/>
      <c r="K47" s="43"/>
      <c r="L47" s="42">
        <f>+SUBTOTAL(9,L42:L46)</f>
        <v>592160.53105096275</v>
      </c>
      <c r="M47" s="42"/>
      <c r="N47" s="44">
        <f t="shared" si="12"/>
        <v>-0.98351937374857801</v>
      </c>
      <c r="O47" s="45"/>
      <c r="P47" s="42">
        <f>+SUBTOTAL(9,P42:P46)</f>
        <v>4305854.0000000019</v>
      </c>
      <c r="Q47" s="43"/>
      <c r="R47" s="46"/>
      <c r="S47" s="43"/>
      <c r="T47" s="42">
        <f>+SUBTOTAL(9,T42:T46)</f>
        <v>837019.41150000039</v>
      </c>
      <c r="U47" s="43"/>
      <c r="V47" s="47">
        <f>+SUBTOTAL(9,V42:V46)</f>
        <v>1429179.942550963</v>
      </c>
      <c r="W47" s="43"/>
      <c r="X47" s="42">
        <f>+SUBTOTAL(9,X42:X46)</f>
        <v>64514177.990000002</v>
      </c>
      <c r="Y47" s="43"/>
      <c r="Z47" s="44">
        <f t="shared" si="11"/>
        <v>-2</v>
      </c>
    </row>
    <row r="48" spans="1:26" s="6" customFormat="1" ht="15">
      <c r="A48" s="48"/>
      <c r="B48" s="40"/>
      <c r="C48" s="4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s="6" customFormat="1" ht="15">
      <c r="A49" s="48"/>
      <c r="B49" s="51" t="s">
        <v>26</v>
      </c>
      <c r="C49" s="41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s="6" customFormat="1" ht="15">
      <c r="A50" s="48">
        <v>311</v>
      </c>
      <c r="B50" s="49" t="s">
        <v>49</v>
      </c>
      <c r="C50" s="41"/>
      <c r="D50" s="50">
        <v>11291717.92</v>
      </c>
      <c r="E50" s="41"/>
      <c r="F50" s="41"/>
      <c r="G50" s="41"/>
      <c r="H50" s="41"/>
      <c r="I50" s="41"/>
      <c r="J50" s="41"/>
      <c r="K50" s="41"/>
      <c r="L50" s="52">
        <v>111056.23337223993</v>
      </c>
      <c r="M50" s="53"/>
      <c r="N50" s="53">
        <f>-L50/D50*100</f>
        <v>-0.98351937374857779</v>
      </c>
      <c r="O50" s="54"/>
      <c r="P50" s="50">
        <v>396590.98000000004</v>
      </c>
      <c r="Q50" s="41"/>
      <c r="R50" s="53">
        <v>-30</v>
      </c>
      <c r="S50" s="53"/>
      <c r="T50" s="55">
        <f>-P50*R50/100</f>
        <v>118977.29400000001</v>
      </c>
      <c r="U50" s="41"/>
      <c r="V50" s="56">
        <f>-D50*N50/100+T50</f>
        <v>230033.52737223994</v>
      </c>
      <c r="W50" s="41"/>
      <c r="X50" s="57">
        <f>+D50+P50</f>
        <v>11688308.9</v>
      </c>
      <c r="Y50" s="41"/>
      <c r="Z50" s="53">
        <f t="shared" ref="Z50:Z54" si="16">-ROUND(V50/X50*100,0)</f>
        <v>-2</v>
      </c>
    </row>
    <row r="51" spans="1:26" s="6" customFormat="1" ht="15">
      <c r="A51" s="48">
        <v>312</v>
      </c>
      <c r="B51" s="49" t="s">
        <v>50</v>
      </c>
      <c r="C51" s="41"/>
      <c r="D51" s="50">
        <v>69499200.75</v>
      </c>
      <c r="E51" s="41"/>
      <c r="F51" s="41"/>
      <c r="G51" s="41"/>
      <c r="H51" s="41"/>
      <c r="I51" s="41"/>
      <c r="J51" s="41"/>
      <c r="K51" s="41"/>
      <c r="L51" s="52">
        <v>683538.10397666693</v>
      </c>
      <c r="M51" s="53"/>
      <c r="N51" s="53">
        <f t="shared" ref="N51:N54" si="17">-L51/D51*100</f>
        <v>-0.98351937374857779</v>
      </c>
      <c r="O51" s="54"/>
      <c r="P51" s="50">
        <v>4276959.0700000022</v>
      </c>
      <c r="Q51" s="41"/>
      <c r="R51" s="53">
        <v>-20</v>
      </c>
      <c r="S51" s="53"/>
      <c r="T51" s="55">
        <f t="shared" ref="T51:T53" si="18">-P51*R51/100</f>
        <v>855391.81400000036</v>
      </c>
      <c r="U51" s="41"/>
      <c r="V51" s="56">
        <f t="shared" ref="V51:V53" si="19">-D51*N51/100+T51</f>
        <v>1538929.9179766672</v>
      </c>
      <c r="W51" s="41"/>
      <c r="X51" s="57">
        <f t="shared" ref="X51:X53" si="20">+D51+P51</f>
        <v>73776159.820000008</v>
      </c>
      <c r="Y51" s="41"/>
      <c r="Z51" s="53">
        <f t="shared" si="16"/>
        <v>-2</v>
      </c>
    </row>
    <row r="52" spans="1:26" s="6" customFormat="1" ht="15">
      <c r="A52" s="48">
        <v>314</v>
      </c>
      <c r="B52" s="49" t="s">
        <v>51</v>
      </c>
      <c r="C52" s="41"/>
      <c r="D52" s="50">
        <v>11971359.18</v>
      </c>
      <c r="E52" s="41"/>
      <c r="F52" s="41"/>
      <c r="G52" s="41"/>
      <c r="H52" s="41"/>
      <c r="I52" s="41"/>
      <c r="J52" s="41"/>
      <c r="K52" s="41"/>
      <c r="L52" s="52">
        <v>117740.63683632888</v>
      </c>
      <c r="M52" s="53"/>
      <c r="N52" s="53">
        <f t="shared" si="17"/>
        <v>-0.98351937374857779</v>
      </c>
      <c r="O52" s="54"/>
      <c r="P52" s="50">
        <v>1109682.9000000001</v>
      </c>
      <c r="Q52" s="41"/>
      <c r="R52" s="53">
        <v>-15</v>
      </c>
      <c r="S52" s="53"/>
      <c r="T52" s="55">
        <f t="shared" si="18"/>
        <v>166452.43500000003</v>
      </c>
      <c r="U52" s="41"/>
      <c r="V52" s="56">
        <f t="shared" si="19"/>
        <v>284193.07183632889</v>
      </c>
      <c r="W52" s="41"/>
      <c r="X52" s="57">
        <f t="shared" si="20"/>
        <v>13081042.08</v>
      </c>
      <c r="Y52" s="41"/>
      <c r="Z52" s="53">
        <f t="shared" si="16"/>
        <v>-2</v>
      </c>
    </row>
    <row r="53" spans="1:26" s="6" customFormat="1" ht="15">
      <c r="A53" s="48">
        <v>315</v>
      </c>
      <c r="B53" s="49" t="s">
        <v>52</v>
      </c>
      <c r="C53" s="41"/>
      <c r="D53" s="59">
        <v>7076625.9699999997</v>
      </c>
      <c r="E53" s="41"/>
      <c r="F53" s="41"/>
      <c r="G53" s="41"/>
      <c r="H53" s="41"/>
      <c r="I53" s="41"/>
      <c r="J53" s="41"/>
      <c r="K53" s="41"/>
      <c r="L53" s="60">
        <v>69599.987422673206</v>
      </c>
      <c r="M53" s="53"/>
      <c r="N53" s="53">
        <f t="shared" si="17"/>
        <v>-0.98351937374857767</v>
      </c>
      <c r="O53" s="54"/>
      <c r="P53" s="59">
        <v>285553.56999999989</v>
      </c>
      <c r="Q53" s="41"/>
      <c r="R53" s="53">
        <v>-20</v>
      </c>
      <c r="S53" s="53"/>
      <c r="T53" s="61">
        <f t="shared" si="18"/>
        <v>57110.713999999978</v>
      </c>
      <c r="U53" s="41"/>
      <c r="V53" s="62">
        <f t="shared" si="19"/>
        <v>126710.70142267318</v>
      </c>
      <c r="W53" s="41"/>
      <c r="X53" s="63">
        <f t="shared" si="20"/>
        <v>7362179.54</v>
      </c>
      <c r="Y53" s="41"/>
      <c r="Z53" s="53">
        <f t="shared" si="16"/>
        <v>-2</v>
      </c>
    </row>
    <row r="54" spans="1:26" s="6" customFormat="1" ht="15">
      <c r="A54" s="48"/>
      <c r="B54" s="40" t="s">
        <v>59</v>
      </c>
      <c r="C54" s="41"/>
      <c r="D54" s="42">
        <f>+SUBTOTAL(9,D50:D53)</f>
        <v>99838903.819999993</v>
      </c>
      <c r="E54" s="43"/>
      <c r="F54" s="43"/>
      <c r="G54" s="43"/>
      <c r="H54" s="43"/>
      <c r="I54" s="43"/>
      <c r="J54" s="43"/>
      <c r="K54" s="43"/>
      <c r="L54" s="42">
        <f>+SUBTOTAL(9,L50:L53)</f>
        <v>981934.96160790906</v>
      </c>
      <c r="M54" s="42"/>
      <c r="N54" s="44">
        <f t="shared" si="17"/>
        <v>-0.98351937374857801</v>
      </c>
      <c r="O54" s="45"/>
      <c r="P54" s="42">
        <f>+SUBTOTAL(9,P50:P53)</f>
        <v>6068786.5200000033</v>
      </c>
      <c r="Q54" s="43"/>
      <c r="R54" s="46"/>
      <c r="S54" s="43"/>
      <c r="T54" s="42">
        <f>+SUBTOTAL(9,T50:T53)</f>
        <v>1197932.2570000002</v>
      </c>
      <c r="U54" s="43"/>
      <c r="V54" s="47">
        <f>+SUBTOTAL(9,V50:V53)</f>
        <v>2179867.218607909</v>
      </c>
      <c r="W54" s="43"/>
      <c r="X54" s="42">
        <f>+SUBTOTAL(9,X50:X53)</f>
        <v>105907690.34000002</v>
      </c>
      <c r="Y54" s="43"/>
      <c r="Z54" s="44">
        <f t="shared" si="16"/>
        <v>-2</v>
      </c>
    </row>
    <row r="55" spans="1:26" s="6" customFormat="1" ht="15">
      <c r="A55" s="48"/>
      <c r="B55" s="40"/>
      <c r="C55" s="41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s="6" customFormat="1" ht="15">
      <c r="A56" s="48"/>
      <c r="B56" s="51" t="s">
        <v>27</v>
      </c>
      <c r="C56" s="4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s="6" customFormat="1" ht="15">
      <c r="A57" s="48">
        <v>311</v>
      </c>
      <c r="B57" s="49" t="s">
        <v>49</v>
      </c>
      <c r="C57" s="41"/>
      <c r="D57" s="50">
        <v>14602817.380000005</v>
      </c>
      <c r="E57" s="41"/>
      <c r="F57" s="41"/>
      <c r="G57" s="41"/>
      <c r="H57" s="41"/>
      <c r="I57" s="41"/>
      <c r="J57" s="41"/>
      <c r="K57" s="41"/>
      <c r="L57" s="52">
        <v>143621.53804542453</v>
      </c>
      <c r="M57" s="53"/>
      <c r="N57" s="53">
        <f>-L57/D57*100</f>
        <v>-0.98351937374857779</v>
      </c>
      <c r="O57" s="54"/>
      <c r="P57" s="50">
        <v>383921.34</v>
      </c>
      <c r="Q57" s="41"/>
      <c r="R57" s="53">
        <v>-30</v>
      </c>
      <c r="S57" s="53"/>
      <c r="T57" s="55">
        <f>-P57*R57/100</f>
        <v>115176.40200000002</v>
      </c>
      <c r="U57" s="41"/>
      <c r="V57" s="56">
        <f>-D57*N57/100+T57</f>
        <v>258797.94004542456</v>
      </c>
      <c r="W57" s="41"/>
      <c r="X57" s="57">
        <f>+D57+P57</f>
        <v>14986738.720000004</v>
      </c>
      <c r="Y57" s="41"/>
      <c r="Z57" s="53">
        <f t="shared" ref="Z57:Z62" si="21">-ROUND(V57/X57*100,0)</f>
        <v>-2</v>
      </c>
    </row>
    <row r="58" spans="1:26" s="6" customFormat="1" ht="15">
      <c r="A58" s="48">
        <v>312</v>
      </c>
      <c r="B58" s="49" t="s">
        <v>50</v>
      </c>
      <c r="C58" s="41"/>
      <c r="D58" s="50">
        <v>25907665.529999994</v>
      </c>
      <c r="E58" s="41"/>
      <c r="F58" s="41"/>
      <c r="G58" s="41"/>
      <c r="H58" s="41"/>
      <c r="I58" s="41"/>
      <c r="J58" s="41"/>
      <c r="K58" s="41"/>
      <c r="L58" s="52">
        <v>254806.9097735321</v>
      </c>
      <c r="M58" s="53"/>
      <c r="N58" s="53">
        <f t="shared" ref="N58:N62" si="22">-L58/D58*100</f>
        <v>-0.98351937374857779</v>
      </c>
      <c r="O58" s="54"/>
      <c r="P58" s="50">
        <v>2448631.6899999995</v>
      </c>
      <c r="Q58" s="41"/>
      <c r="R58" s="53">
        <v>-20</v>
      </c>
      <c r="S58" s="53"/>
      <c r="T58" s="55">
        <f t="shared" ref="T58:T61" si="23">-P58*R58/100</f>
        <v>489726.33799999987</v>
      </c>
      <c r="U58" s="41"/>
      <c r="V58" s="56">
        <f t="shared" ref="V58:V61" si="24">-D58*N58/100+T58</f>
        <v>744533.24777353194</v>
      </c>
      <c r="W58" s="41"/>
      <c r="X58" s="57">
        <f t="shared" ref="X58:X61" si="25">+D58+P58</f>
        <v>28356297.219999991</v>
      </c>
      <c r="Y58" s="41"/>
      <c r="Z58" s="53">
        <f t="shared" si="21"/>
        <v>-3</v>
      </c>
    </row>
    <row r="59" spans="1:26" s="6" customFormat="1" ht="15">
      <c r="A59" s="48">
        <v>314</v>
      </c>
      <c r="B59" s="49" t="s">
        <v>51</v>
      </c>
      <c r="C59" s="41"/>
      <c r="D59" s="50">
        <v>3036419.5700000003</v>
      </c>
      <c r="E59" s="41"/>
      <c r="F59" s="41"/>
      <c r="G59" s="41"/>
      <c r="H59" s="41"/>
      <c r="I59" s="41"/>
      <c r="J59" s="41"/>
      <c r="K59" s="41"/>
      <c r="L59" s="52">
        <v>29863.774739243261</v>
      </c>
      <c r="M59" s="53"/>
      <c r="N59" s="53">
        <f t="shared" si="22"/>
        <v>-0.98351937374857779</v>
      </c>
      <c r="O59" s="54"/>
      <c r="P59" s="50">
        <v>500383.32000000012</v>
      </c>
      <c r="Q59" s="41"/>
      <c r="R59" s="53">
        <v>-15</v>
      </c>
      <c r="S59" s="53"/>
      <c r="T59" s="55">
        <f t="shared" si="23"/>
        <v>75057.498000000021</v>
      </c>
      <c r="U59" s="41"/>
      <c r="V59" s="56">
        <f t="shared" si="24"/>
        <v>104921.27273924329</v>
      </c>
      <c r="W59" s="41"/>
      <c r="X59" s="57">
        <f t="shared" si="25"/>
        <v>3536802.8900000006</v>
      </c>
      <c r="Y59" s="41"/>
      <c r="Z59" s="53">
        <f t="shared" si="21"/>
        <v>-3</v>
      </c>
    </row>
    <row r="60" spans="1:26" s="6" customFormat="1" ht="15">
      <c r="A60" s="48">
        <v>315</v>
      </c>
      <c r="B60" s="49" t="s">
        <v>52</v>
      </c>
      <c r="C60" s="41"/>
      <c r="D60" s="50">
        <v>2910266.13</v>
      </c>
      <c r="E60" s="41"/>
      <c r="F60" s="41"/>
      <c r="G60" s="41"/>
      <c r="H60" s="41"/>
      <c r="I60" s="41"/>
      <c r="J60" s="41"/>
      <c r="K60" s="41"/>
      <c r="L60" s="52">
        <v>28623.031216192969</v>
      </c>
      <c r="M60" s="53"/>
      <c r="N60" s="53">
        <f t="shared" si="22"/>
        <v>-0.98351937374857779</v>
      </c>
      <c r="O60" s="54"/>
      <c r="P60" s="50">
        <v>106485.20999999999</v>
      </c>
      <c r="Q60" s="41"/>
      <c r="R60" s="53">
        <v>-20</v>
      </c>
      <c r="S60" s="53"/>
      <c r="T60" s="55">
        <f t="shared" si="23"/>
        <v>21297.041999999998</v>
      </c>
      <c r="U60" s="41"/>
      <c r="V60" s="56">
        <f t="shared" si="24"/>
        <v>49920.073216192963</v>
      </c>
      <c r="W60" s="41"/>
      <c r="X60" s="57">
        <f t="shared" si="25"/>
        <v>3016751.34</v>
      </c>
      <c r="Y60" s="41"/>
      <c r="Z60" s="53">
        <f t="shared" si="21"/>
        <v>-2</v>
      </c>
    </row>
    <row r="61" spans="1:26" s="6" customFormat="1" ht="15">
      <c r="A61" s="48">
        <v>316</v>
      </c>
      <c r="B61" s="49" t="s">
        <v>53</v>
      </c>
      <c r="C61" s="41"/>
      <c r="D61" s="59">
        <v>812312.78</v>
      </c>
      <c r="E61" s="41"/>
      <c r="F61" s="41"/>
      <c r="G61" s="41"/>
      <c r="H61" s="41"/>
      <c r="I61" s="41"/>
      <c r="J61" s="41"/>
      <c r="K61" s="41"/>
      <c r="L61" s="60">
        <v>7989.2535667356624</v>
      </c>
      <c r="M61" s="53"/>
      <c r="N61" s="53">
        <f t="shared" si="22"/>
        <v>-0.98351937374857779</v>
      </c>
      <c r="O61" s="54"/>
      <c r="P61" s="59">
        <v>175203.81000000011</v>
      </c>
      <c r="Q61" s="41"/>
      <c r="R61" s="53">
        <v>-5</v>
      </c>
      <c r="S61" s="53"/>
      <c r="T61" s="61">
        <f t="shared" si="23"/>
        <v>8760.1905000000042</v>
      </c>
      <c r="U61" s="41"/>
      <c r="V61" s="62">
        <f t="shared" si="24"/>
        <v>16749.444066735668</v>
      </c>
      <c r="W61" s="41"/>
      <c r="X61" s="63">
        <f t="shared" si="25"/>
        <v>987516.59000000008</v>
      </c>
      <c r="Y61" s="41"/>
      <c r="Z61" s="53">
        <f t="shared" si="21"/>
        <v>-2</v>
      </c>
    </row>
    <row r="62" spans="1:26" s="6" customFormat="1" ht="15">
      <c r="A62" s="48"/>
      <c r="B62" s="40" t="s">
        <v>60</v>
      </c>
      <c r="C62" s="41"/>
      <c r="D62" s="64">
        <f>+SUBTOTAL(9,D57:D61)</f>
        <v>47269481.390000001</v>
      </c>
      <c r="E62" s="43"/>
      <c r="F62" s="43"/>
      <c r="G62" s="43"/>
      <c r="H62" s="43"/>
      <c r="I62" s="43"/>
      <c r="J62" s="43"/>
      <c r="K62" s="43"/>
      <c r="L62" s="64">
        <f>+SUBTOTAL(9,L57:L61)</f>
        <v>464904.50734112854</v>
      </c>
      <c r="M62" s="42"/>
      <c r="N62" s="44">
        <f t="shared" si="22"/>
        <v>-0.98351937374857779</v>
      </c>
      <c r="O62" s="45"/>
      <c r="P62" s="64">
        <f>+SUBTOTAL(9,P57:P61)</f>
        <v>3614625.3699999996</v>
      </c>
      <c r="Q62" s="43"/>
      <c r="R62" s="46"/>
      <c r="S62" s="43"/>
      <c r="T62" s="64">
        <f>+SUBTOTAL(9,T57:T61)</f>
        <v>710017.47049999994</v>
      </c>
      <c r="U62" s="43"/>
      <c r="V62" s="65">
        <f>+SUBTOTAL(9,V57:V61)</f>
        <v>1174921.9778411284</v>
      </c>
      <c r="W62" s="43"/>
      <c r="X62" s="64">
        <f>+SUBTOTAL(9,X57:X61)</f>
        <v>50884106.760000005</v>
      </c>
      <c r="Y62" s="43"/>
      <c r="Z62" s="44">
        <f t="shared" si="21"/>
        <v>-2</v>
      </c>
    </row>
    <row r="63" spans="1:26" s="6" customFormat="1" ht="15">
      <c r="A63" s="48"/>
      <c r="B63" s="40"/>
      <c r="C63" s="41"/>
      <c r="D63" s="42"/>
      <c r="E63" s="43"/>
      <c r="F63" s="43"/>
      <c r="G63" s="43"/>
      <c r="H63" s="43"/>
      <c r="I63" s="43"/>
      <c r="J63" s="43"/>
      <c r="K63" s="43"/>
      <c r="L63" s="42"/>
      <c r="M63" s="42"/>
      <c r="N63" s="44"/>
      <c r="O63" s="45"/>
      <c r="P63" s="42"/>
      <c r="Q63" s="43"/>
      <c r="R63" s="46"/>
      <c r="S63" s="43"/>
      <c r="T63" s="42"/>
      <c r="U63" s="43"/>
      <c r="V63" s="47"/>
      <c r="W63" s="43"/>
      <c r="X63" s="42"/>
      <c r="Y63" s="43"/>
      <c r="Z63" s="44"/>
    </row>
    <row r="64" spans="1:26" s="6" customFormat="1" ht="15">
      <c r="A64" s="66" t="s">
        <v>95</v>
      </c>
      <c r="B64" s="40"/>
      <c r="C64" s="41"/>
      <c r="D64" s="67">
        <f>+SUBTOTAL(9,D42:D63)</f>
        <v>207316709.19999999</v>
      </c>
      <c r="E64" s="43"/>
      <c r="F64" s="43"/>
      <c r="G64" s="43"/>
      <c r="H64" s="69">
        <v>164.84399999999999</v>
      </c>
      <c r="I64" s="43"/>
      <c r="J64" s="68">
        <v>12.365533928692898</v>
      </c>
      <c r="K64" s="43"/>
      <c r="L64" s="67">
        <f>+SUBTOTAL(9,L42:L63)</f>
        <v>2039000.0000000002</v>
      </c>
      <c r="M64" s="42"/>
      <c r="N64" s="44"/>
      <c r="O64" s="45"/>
      <c r="P64" s="67">
        <f>+SUBTOTAL(9,P42:P63)</f>
        <v>13989265.890000006</v>
      </c>
      <c r="Q64" s="43"/>
      <c r="R64" s="46"/>
      <c r="S64" s="43"/>
      <c r="T64" s="67">
        <f>+SUBTOTAL(9,T42:T63)</f>
        <v>2744969.1390000009</v>
      </c>
      <c r="U64" s="43"/>
      <c r="V64" s="67">
        <f>+SUBTOTAL(9,V42:V63)</f>
        <v>4783969.1390000023</v>
      </c>
      <c r="W64" s="43"/>
      <c r="X64" s="67">
        <f>+SUBTOTAL(9,X42:X63)</f>
        <v>221305975.09000003</v>
      </c>
      <c r="Y64" s="43"/>
      <c r="Z64" s="44"/>
    </row>
    <row r="65" spans="1:26" s="6" customFormat="1" ht="15">
      <c r="A65" s="48"/>
      <c r="B65" s="40"/>
      <c r="C65" s="41"/>
      <c r="D65" s="42"/>
      <c r="E65" s="43"/>
      <c r="F65" s="43"/>
      <c r="G65" s="43"/>
      <c r="H65" s="43"/>
      <c r="I65" s="43"/>
      <c r="J65" s="43"/>
      <c r="K65" s="43"/>
      <c r="L65" s="42"/>
      <c r="M65" s="42"/>
      <c r="N65" s="44"/>
      <c r="O65" s="45"/>
      <c r="P65" s="42"/>
      <c r="Q65" s="43"/>
      <c r="R65" s="46"/>
      <c r="S65" s="43"/>
      <c r="T65" s="42"/>
      <c r="U65" s="43"/>
      <c r="V65" s="47"/>
      <c r="W65" s="43"/>
      <c r="X65" s="42"/>
      <c r="Y65" s="43"/>
      <c r="Z65" s="44"/>
    </row>
    <row r="66" spans="1:26" s="6" customFormat="1" ht="15">
      <c r="A66" s="48"/>
      <c r="B66" s="40"/>
      <c r="C66" s="41"/>
      <c r="D66" s="42"/>
      <c r="E66" s="43"/>
      <c r="F66" s="43"/>
      <c r="G66" s="43"/>
      <c r="H66" s="43"/>
      <c r="I66" s="43"/>
      <c r="J66" s="43"/>
      <c r="K66" s="43"/>
      <c r="L66" s="42"/>
      <c r="M66" s="42"/>
      <c r="N66" s="44"/>
      <c r="O66" s="45"/>
      <c r="P66" s="42"/>
      <c r="Q66" s="43"/>
      <c r="R66" s="46"/>
      <c r="S66" s="43"/>
      <c r="T66" s="42"/>
      <c r="U66" s="43"/>
      <c r="V66" s="47"/>
      <c r="W66" s="43"/>
      <c r="X66" s="42"/>
      <c r="Y66" s="43"/>
      <c r="Z66" s="44"/>
    </row>
    <row r="67" spans="1:26" s="6" customFormat="1" ht="15">
      <c r="A67" s="39" t="s">
        <v>96</v>
      </c>
      <c r="B67" s="40"/>
      <c r="C67" s="41"/>
      <c r="D67" s="42"/>
      <c r="E67" s="43"/>
      <c r="F67" s="43"/>
      <c r="G67" s="43"/>
      <c r="H67" s="43"/>
      <c r="I67" s="43"/>
      <c r="J67" s="43"/>
      <c r="K67" s="43"/>
      <c r="L67" s="42"/>
      <c r="M67" s="42"/>
      <c r="N67" s="44"/>
      <c r="O67" s="45"/>
      <c r="P67" s="42"/>
      <c r="Q67" s="43"/>
      <c r="R67" s="46"/>
      <c r="S67" s="43"/>
      <c r="T67" s="42"/>
      <c r="U67" s="43"/>
      <c r="V67" s="47"/>
      <c r="W67" s="43"/>
      <c r="X67" s="42"/>
      <c r="Y67" s="43"/>
      <c r="Z67" s="44"/>
    </row>
    <row r="68" spans="1:26" s="6" customFormat="1" ht="15">
      <c r="A68" s="48"/>
      <c r="B68" s="49"/>
      <c r="C68" s="4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s="6" customFormat="1" ht="15">
      <c r="A69" s="48"/>
      <c r="B69" s="51" t="s">
        <v>8</v>
      </c>
      <c r="C69" s="41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s="6" customFormat="1" ht="15">
      <c r="A70" s="48">
        <v>311</v>
      </c>
      <c r="B70" s="49" t="s">
        <v>49</v>
      </c>
      <c r="C70" s="41"/>
      <c r="D70" s="50">
        <v>1003020.62</v>
      </c>
      <c r="E70" s="41"/>
      <c r="F70" s="41"/>
      <c r="G70" s="41"/>
      <c r="H70" s="41"/>
      <c r="I70" s="41"/>
      <c r="J70" s="41"/>
      <c r="K70" s="41"/>
      <c r="L70" s="52">
        <v>26332.353344906158</v>
      </c>
      <c r="M70" s="53"/>
      <c r="N70" s="53">
        <f>-L70/D70*100</f>
        <v>-2.6253052848411191</v>
      </c>
      <c r="O70" s="54"/>
      <c r="P70" s="50">
        <v>6682.8900000000021</v>
      </c>
      <c r="Q70" s="41"/>
      <c r="R70" s="53">
        <v>-30</v>
      </c>
      <c r="S70" s="53"/>
      <c r="T70" s="55">
        <f>-P70*R70/100</f>
        <v>2004.8670000000006</v>
      </c>
      <c r="U70" s="41"/>
      <c r="V70" s="56">
        <f>-D70*N70/100+T70</f>
        <v>28337.22034490616</v>
      </c>
      <c r="W70" s="41"/>
      <c r="X70" s="57">
        <f>+D70+P70</f>
        <v>1009703.51</v>
      </c>
      <c r="Y70" s="41"/>
      <c r="Z70" s="53">
        <f t="shared" ref="Z70:Z75" si="26">-ROUND(V70/X70*100,0)</f>
        <v>-3</v>
      </c>
    </row>
    <row r="71" spans="1:26" s="6" customFormat="1" ht="15">
      <c r="A71" s="48">
        <v>312</v>
      </c>
      <c r="B71" s="49" t="s">
        <v>50</v>
      </c>
      <c r="C71" s="41"/>
      <c r="D71" s="50">
        <v>51204777.469999984</v>
      </c>
      <c r="E71" s="41"/>
      <c r="F71" s="41"/>
      <c r="G71" s="41"/>
      <c r="H71" s="41"/>
      <c r="I71" s="41"/>
      <c r="J71" s="41"/>
      <c r="K71" s="41"/>
      <c r="L71" s="52">
        <v>1344281.7290110441</v>
      </c>
      <c r="M71" s="53"/>
      <c r="N71" s="53">
        <f t="shared" ref="N71:N75" si="27">-L71/D71*100</f>
        <v>-2.6253052848411187</v>
      </c>
      <c r="O71" s="54"/>
      <c r="P71" s="50">
        <v>2695652.3500000006</v>
      </c>
      <c r="Q71" s="41"/>
      <c r="R71" s="53">
        <v>-20</v>
      </c>
      <c r="S71" s="53"/>
      <c r="T71" s="55">
        <f t="shared" ref="T71:T74" si="28">-P71*R71/100</f>
        <v>539130.4700000002</v>
      </c>
      <c r="U71" s="41"/>
      <c r="V71" s="56">
        <f t="shared" ref="V71:V74" si="29">-D71*N71/100+T71</f>
        <v>1883412.1990110441</v>
      </c>
      <c r="W71" s="41"/>
      <c r="X71" s="57">
        <f t="shared" ref="X71:X74" si="30">+D71+P71</f>
        <v>53900429.819999985</v>
      </c>
      <c r="Y71" s="41"/>
      <c r="Z71" s="53">
        <f t="shared" si="26"/>
        <v>-3</v>
      </c>
    </row>
    <row r="72" spans="1:26" s="6" customFormat="1" ht="15">
      <c r="A72" s="48">
        <v>314</v>
      </c>
      <c r="B72" s="49" t="s">
        <v>51</v>
      </c>
      <c r="C72" s="41"/>
      <c r="D72" s="50">
        <v>10613630.66</v>
      </c>
      <c r="E72" s="41"/>
      <c r="F72" s="41"/>
      <c r="G72" s="41"/>
      <c r="H72" s="41"/>
      <c r="I72" s="41"/>
      <c r="J72" s="41"/>
      <c r="K72" s="41"/>
      <c r="L72" s="52">
        <v>278640.20663049736</v>
      </c>
      <c r="M72" s="53"/>
      <c r="N72" s="53">
        <f t="shared" si="27"/>
        <v>-2.6253052848411191</v>
      </c>
      <c r="O72" s="54"/>
      <c r="P72" s="50">
        <v>905443.35000000044</v>
      </c>
      <c r="Q72" s="41"/>
      <c r="R72" s="53">
        <v>-15</v>
      </c>
      <c r="S72" s="53"/>
      <c r="T72" s="55">
        <f t="shared" si="28"/>
        <v>135816.50250000006</v>
      </c>
      <c r="U72" s="41"/>
      <c r="V72" s="56">
        <f t="shared" si="29"/>
        <v>414456.70913049742</v>
      </c>
      <c r="W72" s="41"/>
      <c r="X72" s="57">
        <f t="shared" si="30"/>
        <v>11519074.01</v>
      </c>
      <c r="Y72" s="41"/>
      <c r="Z72" s="53">
        <f t="shared" si="26"/>
        <v>-4</v>
      </c>
    </row>
    <row r="73" spans="1:26" s="6" customFormat="1" ht="15">
      <c r="A73" s="48">
        <v>315</v>
      </c>
      <c r="B73" s="49" t="s">
        <v>52</v>
      </c>
      <c r="C73" s="41"/>
      <c r="D73" s="50">
        <v>2729505.9799999991</v>
      </c>
      <c r="E73" s="41"/>
      <c r="F73" s="41"/>
      <c r="G73" s="41"/>
      <c r="H73" s="41"/>
      <c r="I73" s="41"/>
      <c r="J73" s="41"/>
      <c r="K73" s="41"/>
      <c r="L73" s="52">
        <v>71657.864742994352</v>
      </c>
      <c r="M73" s="53"/>
      <c r="N73" s="53">
        <f t="shared" si="27"/>
        <v>-2.6253052848411191</v>
      </c>
      <c r="O73" s="54"/>
      <c r="P73" s="50">
        <v>103384.26000000002</v>
      </c>
      <c r="Q73" s="41"/>
      <c r="R73" s="53">
        <v>-20</v>
      </c>
      <c r="S73" s="53"/>
      <c r="T73" s="55">
        <f t="shared" si="28"/>
        <v>20676.852000000003</v>
      </c>
      <c r="U73" s="41"/>
      <c r="V73" s="56">
        <f t="shared" si="29"/>
        <v>92334.716742994351</v>
      </c>
      <c r="W73" s="41"/>
      <c r="X73" s="57">
        <f t="shared" si="30"/>
        <v>2832890.2399999993</v>
      </c>
      <c r="Y73" s="41"/>
      <c r="Z73" s="53">
        <f t="shared" si="26"/>
        <v>-3</v>
      </c>
    </row>
    <row r="74" spans="1:26" s="6" customFormat="1" ht="15">
      <c r="A74" s="48">
        <v>316</v>
      </c>
      <c r="B74" s="49" t="s">
        <v>53</v>
      </c>
      <c r="C74" s="41"/>
      <c r="D74" s="59">
        <v>2435.37</v>
      </c>
      <c r="E74" s="41"/>
      <c r="F74" s="41"/>
      <c r="G74" s="41"/>
      <c r="H74" s="41"/>
      <c r="I74" s="41"/>
      <c r="J74" s="41"/>
      <c r="K74" s="41"/>
      <c r="L74" s="60">
        <v>63.935897315435149</v>
      </c>
      <c r="M74" s="53"/>
      <c r="N74" s="53">
        <f t="shared" si="27"/>
        <v>-2.6253052848411187</v>
      </c>
      <c r="O74" s="54"/>
      <c r="P74" s="59">
        <v>239.12999999999997</v>
      </c>
      <c r="Q74" s="41"/>
      <c r="R74" s="53">
        <v>-5</v>
      </c>
      <c r="S74" s="53"/>
      <c r="T74" s="61">
        <f t="shared" si="28"/>
        <v>11.956499999999998</v>
      </c>
      <c r="U74" s="41"/>
      <c r="V74" s="62">
        <f t="shared" si="29"/>
        <v>75.892397315435147</v>
      </c>
      <c r="W74" s="41"/>
      <c r="X74" s="63">
        <f t="shared" si="30"/>
        <v>2674.5</v>
      </c>
      <c r="Y74" s="41"/>
      <c r="Z74" s="53">
        <f t="shared" si="26"/>
        <v>-3</v>
      </c>
    </row>
    <row r="75" spans="1:26" s="6" customFormat="1" ht="15">
      <c r="A75" s="48"/>
      <c r="B75" s="40" t="s">
        <v>61</v>
      </c>
      <c r="C75" s="41"/>
      <c r="D75" s="42">
        <f>+SUBTOTAL(9,D70:D74)</f>
        <v>65553370.099999979</v>
      </c>
      <c r="E75" s="43"/>
      <c r="F75" s="43"/>
      <c r="G75" s="43"/>
      <c r="H75" s="43"/>
      <c r="I75" s="43"/>
      <c r="J75" s="43"/>
      <c r="K75" s="43"/>
      <c r="L75" s="42">
        <f>+SUBTOTAL(9,L70:L74)</f>
        <v>1720976.0896267574</v>
      </c>
      <c r="M75" s="42"/>
      <c r="N75" s="44">
        <f t="shared" si="27"/>
        <v>-2.6253052848411191</v>
      </c>
      <c r="O75" s="45"/>
      <c r="P75" s="42">
        <f>+SUBTOTAL(9,P70:P74)</f>
        <v>3711401.9800000014</v>
      </c>
      <c r="Q75" s="43"/>
      <c r="R75" s="46"/>
      <c r="S75" s="43"/>
      <c r="T75" s="42">
        <f>+SUBTOTAL(9,T70:T74)</f>
        <v>697640.64800000016</v>
      </c>
      <c r="U75" s="43"/>
      <c r="V75" s="47">
        <f>+SUBTOTAL(9,V70:V74)</f>
        <v>2418616.7376267575</v>
      </c>
      <c r="W75" s="43"/>
      <c r="X75" s="42">
        <f>+SUBTOTAL(9,X70:X74)</f>
        <v>69264772.079999983</v>
      </c>
      <c r="Y75" s="43"/>
      <c r="Z75" s="44">
        <f t="shared" si="26"/>
        <v>-3</v>
      </c>
    </row>
    <row r="76" spans="1:26" s="6" customFormat="1" ht="15">
      <c r="A76" s="48"/>
      <c r="B76" s="49"/>
      <c r="C76" s="4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s="6" customFormat="1" ht="15">
      <c r="A77" s="48"/>
      <c r="B77" s="51" t="s">
        <v>9</v>
      </c>
      <c r="C77" s="41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s="6" customFormat="1" ht="15">
      <c r="A78" s="48">
        <v>311</v>
      </c>
      <c r="B78" s="49" t="s">
        <v>49</v>
      </c>
      <c r="C78" s="41"/>
      <c r="D78" s="50">
        <v>562490.92000000004</v>
      </c>
      <c r="E78" s="41"/>
      <c r="F78" s="41"/>
      <c r="G78" s="41"/>
      <c r="H78" s="41"/>
      <c r="I78" s="41"/>
      <c r="J78" s="41"/>
      <c r="K78" s="41"/>
      <c r="L78" s="52">
        <v>14767.103849511432</v>
      </c>
      <c r="M78" s="53"/>
      <c r="N78" s="53">
        <f>-L78/D78*100</f>
        <v>-2.6253052848411191</v>
      </c>
      <c r="O78" s="54"/>
      <c r="P78" s="50">
        <v>4279.6500000000005</v>
      </c>
      <c r="Q78" s="41"/>
      <c r="R78" s="53">
        <v>-30</v>
      </c>
      <c r="S78" s="53"/>
      <c r="T78" s="55">
        <f>-P78*R78/100</f>
        <v>1283.8950000000002</v>
      </c>
      <c r="U78" s="41"/>
      <c r="V78" s="56">
        <f>-D78*N78/100+T78</f>
        <v>16050.998849511434</v>
      </c>
      <c r="W78" s="41"/>
      <c r="X78" s="57">
        <f>+D78+P78</f>
        <v>566770.57000000007</v>
      </c>
      <c r="Y78" s="41"/>
      <c r="Z78" s="53">
        <f t="shared" ref="Z78:Z82" si="31">-ROUND(V78/X78*100,0)</f>
        <v>-3</v>
      </c>
    </row>
    <row r="79" spans="1:26" s="6" customFormat="1" ht="15">
      <c r="A79" s="48">
        <v>312</v>
      </c>
      <c r="B79" s="49" t="s">
        <v>50</v>
      </c>
      <c r="C79" s="41"/>
      <c r="D79" s="50">
        <v>54391102.990000002</v>
      </c>
      <c r="E79" s="41"/>
      <c r="F79" s="41"/>
      <c r="G79" s="41"/>
      <c r="H79" s="41"/>
      <c r="I79" s="41"/>
      <c r="J79" s="41"/>
      <c r="K79" s="41"/>
      <c r="L79" s="52">
        <v>1427932.5012798458</v>
      </c>
      <c r="M79" s="53"/>
      <c r="N79" s="53">
        <f t="shared" ref="N79:N82" si="32">-L79/D79*100</f>
        <v>-2.6253052848411187</v>
      </c>
      <c r="O79" s="54"/>
      <c r="P79" s="50">
        <v>2774675.3899999997</v>
      </c>
      <c r="Q79" s="41"/>
      <c r="R79" s="53">
        <v>-20</v>
      </c>
      <c r="S79" s="53"/>
      <c r="T79" s="55">
        <f t="shared" ref="T79:T81" si="33">-P79*R79/100</f>
        <v>554935.07799999998</v>
      </c>
      <c r="U79" s="41"/>
      <c r="V79" s="56">
        <f t="shared" ref="V79:V81" si="34">-D79*N79/100+T79</f>
        <v>1982867.5792798458</v>
      </c>
      <c r="W79" s="41"/>
      <c r="X79" s="57">
        <f t="shared" ref="X79:X81" si="35">+D79+P79</f>
        <v>57165778.380000003</v>
      </c>
      <c r="Y79" s="41"/>
      <c r="Z79" s="53">
        <f t="shared" si="31"/>
        <v>-3</v>
      </c>
    </row>
    <row r="80" spans="1:26" s="6" customFormat="1" ht="15">
      <c r="A80" s="48">
        <v>314</v>
      </c>
      <c r="B80" s="49" t="s">
        <v>51</v>
      </c>
      <c r="C80" s="41"/>
      <c r="D80" s="50">
        <v>14521918.319999998</v>
      </c>
      <c r="E80" s="41"/>
      <c r="F80" s="41"/>
      <c r="G80" s="41"/>
      <c r="H80" s="41"/>
      <c r="I80" s="41"/>
      <c r="J80" s="41"/>
      <c r="K80" s="41"/>
      <c r="L80" s="52">
        <v>381244.68911527056</v>
      </c>
      <c r="M80" s="53"/>
      <c r="N80" s="53">
        <f t="shared" si="32"/>
        <v>-2.6253052848411187</v>
      </c>
      <c r="O80" s="54"/>
      <c r="P80" s="50">
        <v>1157548.4300000006</v>
      </c>
      <c r="Q80" s="41"/>
      <c r="R80" s="53">
        <v>-15</v>
      </c>
      <c r="S80" s="53"/>
      <c r="T80" s="55">
        <f t="shared" si="33"/>
        <v>173632.26450000011</v>
      </c>
      <c r="U80" s="41"/>
      <c r="V80" s="56">
        <f t="shared" si="34"/>
        <v>554876.95361527056</v>
      </c>
      <c r="W80" s="41"/>
      <c r="X80" s="57">
        <f t="shared" si="35"/>
        <v>15679466.75</v>
      </c>
      <c r="Y80" s="41"/>
      <c r="Z80" s="53">
        <f t="shared" si="31"/>
        <v>-4</v>
      </c>
    </row>
    <row r="81" spans="1:26" s="6" customFormat="1" ht="15">
      <c r="A81" s="48">
        <v>315</v>
      </c>
      <c r="B81" s="49" t="s">
        <v>52</v>
      </c>
      <c r="C81" s="41"/>
      <c r="D81" s="59">
        <v>3401021.2499999991</v>
      </c>
      <c r="E81" s="41"/>
      <c r="F81" s="41"/>
      <c r="G81" s="41"/>
      <c r="H81" s="41"/>
      <c r="I81" s="41"/>
      <c r="J81" s="41"/>
      <c r="K81" s="41"/>
      <c r="L81" s="60">
        <v>89287.190614819468</v>
      </c>
      <c r="M81" s="53"/>
      <c r="N81" s="53">
        <f t="shared" si="32"/>
        <v>-2.6253052848411191</v>
      </c>
      <c r="O81" s="54"/>
      <c r="P81" s="59">
        <v>90852.340000000026</v>
      </c>
      <c r="Q81" s="41"/>
      <c r="R81" s="53">
        <v>-20</v>
      </c>
      <c r="S81" s="53"/>
      <c r="T81" s="61">
        <f t="shared" si="33"/>
        <v>18170.468000000004</v>
      </c>
      <c r="U81" s="41"/>
      <c r="V81" s="62">
        <f t="shared" si="34"/>
        <v>107457.65861481948</v>
      </c>
      <c r="W81" s="41"/>
      <c r="X81" s="63">
        <f t="shared" si="35"/>
        <v>3491873.5899999989</v>
      </c>
      <c r="Y81" s="41"/>
      <c r="Z81" s="53">
        <f t="shared" si="31"/>
        <v>-3</v>
      </c>
    </row>
    <row r="82" spans="1:26" s="6" customFormat="1" ht="15">
      <c r="A82" s="48"/>
      <c r="B82" s="40" t="s">
        <v>62</v>
      </c>
      <c r="C82" s="41"/>
      <c r="D82" s="42">
        <f>+SUBTOTAL(9,D78:D81)</f>
        <v>72876533.480000004</v>
      </c>
      <c r="E82" s="43"/>
      <c r="F82" s="43"/>
      <c r="G82" s="43"/>
      <c r="H82" s="43"/>
      <c r="I82" s="43"/>
      <c r="J82" s="43"/>
      <c r="K82" s="43"/>
      <c r="L82" s="42">
        <f>+SUBTOTAL(9,L78:L81)</f>
        <v>1913231.4848594472</v>
      </c>
      <c r="M82" s="42"/>
      <c r="N82" s="44">
        <f t="shared" si="32"/>
        <v>-2.6253052848411182</v>
      </c>
      <c r="O82" s="45"/>
      <c r="P82" s="42">
        <f>+SUBTOTAL(9,P78:P81)</f>
        <v>4027355.81</v>
      </c>
      <c r="Q82" s="43"/>
      <c r="R82" s="46"/>
      <c r="S82" s="43"/>
      <c r="T82" s="42">
        <f>+SUBTOTAL(9,T78:T81)</f>
        <v>748021.70550000004</v>
      </c>
      <c r="U82" s="43"/>
      <c r="V82" s="47">
        <f>+SUBTOTAL(9,V78:V81)</f>
        <v>2661253.1903594472</v>
      </c>
      <c r="W82" s="43"/>
      <c r="X82" s="42">
        <f>+SUBTOTAL(9,X78:X81)</f>
        <v>76903889.290000007</v>
      </c>
      <c r="Y82" s="43"/>
      <c r="Z82" s="44">
        <f t="shared" si="31"/>
        <v>-3</v>
      </c>
    </row>
    <row r="83" spans="1:26" s="6" customFormat="1" ht="15">
      <c r="A83" s="48"/>
      <c r="B83" s="49"/>
      <c r="C83" s="41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s="6" customFormat="1" ht="15">
      <c r="A84" s="48"/>
      <c r="B84" s="51" t="s">
        <v>10</v>
      </c>
      <c r="C84" s="41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s="6" customFormat="1" ht="15">
      <c r="A85" s="48">
        <v>311</v>
      </c>
      <c r="B85" s="49" t="s">
        <v>49</v>
      </c>
      <c r="C85" s="41"/>
      <c r="D85" s="50">
        <v>18843767.560000002</v>
      </c>
      <c r="E85" s="41"/>
      <c r="F85" s="41"/>
      <c r="G85" s="41"/>
      <c r="H85" s="41"/>
      <c r="I85" s="41"/>
      <c r="J85" s="41"/>
      <c r="K85" s="41"/>
      <c r="L85" s="52">
        <v>494706.42561585642</v>
      </c>
      <c r="M85" s="53"/>
      <c r="N85" s="53">
        <f>-L85/D85*100</f>
        <v>-2.6253052848411187</v>
      </c>
      <c r="O85" s="54"/>
      <c r="P85" s="50">
        <v>124025.45000000001</v>
      </c>
      <c r="Q85" s="41"/>
      <c r="R85" s="53">
        <v>-30</v>
      </c>
      <c r="S85" s="53"/>
      <c r="T85" s="55">
        <f>-P85*R85/100</f>
        <v>37207.635000000002</v>
      </c>
      <c r="U85" s="41"/>
      <c r="V85" s="56">
        <f>-D85*N85/100+T85</f>
        <v>531914.06061585632</v>
      </c>
      <c r="W85" s="41"/>
      <c r="X85" s="57">
        <f>+D85+P85</f>
        <v>18967793.010000002</v>
      </c>
      <c r="Y85" s="41"/>
      <c r="Z85" s="53">
        <f t="shared" ref="Z85:Z90" si="36">-ROUND(V85/X85*100,0)</f>
        <v>-3</v>
      </c>
    </row>
    <row r="86" spans="1:26" s="6" customFormat="1" ht="15">
      <c r="A86" s="48">
        <v>312</v>
      </c>
      <c r="B86" s="49" t="s">
        <v>50</v>
      </c>
      <c r="C86" s="41"/>
      <c r="D86" s="50">
        <v>218581020.21999994</v>
      </c>
      <c r="E86" s="41"/>
      <c r="F86" s="41"/>
      <c r="G86" s="41"/>
      <c r="H86" s="41"/>
      <c r="I86" s="41"/>
      <c r="J86" s="41"/>
      <c r="K86" s="41"/>
      <c r="L86" s="52">
        <v>5738419.0754952934</v>
      </c>
      <c r="M86" s="53"/>
      <c r="N86" s="53">
        <f t="shared" ref="N86:N90" si="37">-L86/D86*100</f>
        <v>-2.6253052848411191</v>
      </c>
      <c r="O86" s="54"/>
      <c r="P86" s="50">
        <v>7181775.3000000017</v>
      </c>
      <c r="Q86" s="41"/>
      <c r="R86" s="53">
        <v>-20</v>
      </c>
      <c r="S86" s="53"/>
      <c r="T86" s="55">
        <f t="shared" ref="T86:T89" si="38">-P86*R86/100</f>
        <v>1436355.0600000003</v>
      </c>
      <c r="U86" s="41"/>
      <c r="V86" s="56">
        <f t="shared" ref="V86:V89" si="39">-D86*N86/100+T86</f>
        <v>7174774.1354952939</v>
      </c>
      <c r="W86" s="41"/>
      <c r="X86" s="57">
        <f t="shared" ref="X86:X89" si="40">+D86+P86</f>
        <v>225762795.51999995</v>
      </c>
      <c r="Y86" s="41"/>
      <c r="Z86" s="53">
        <f t="shared" si="36"/>
        <v>-3</v>
      </c>
    </row>
    <row r="87" spans="1:26" s="6" customFormat="1" ht="15">
      <c r="A87" s="48">
        <v>314</v>
      </c>
      <c r="B87" s="49" t="s">
        <v>51</v>
      </c>
      <c r="C87" s="41"/>
      <c r="D87" s="50">
        <v>19880687.789999999</v>
      </c>
      <c r="E87" s="41"/>
      <c r="F87" s="41"/>
      <c r="G87" s="41"/>
      <c r="H87" s="41"/>
      <c r="I87" s="41"/>
      <c r="J87" s="41"/>
      <c r="K87" s="41"/>
      <c r="L87" s="52">
        <v>521928.74721363309</v>
      </c>
      <c r="M87" s="53"/>
      <c r="N87" s="53">
        <f t="shared" si="37"/>
        <v>-2.6253052848411191</v>
      </c>
      <c r="O87" s="54"/>
      <c r="P87" s="50">
        <v>1606036.6599999992</v>
      </c>
      <c r="Q87" s="41"/>
      <c r="R87" s="53">
        <v>-15</v>
      </c>
      <c r="S87" s="53"/>
      <c r="T87" s="55">
        <f t="shared" si="38"/>
        <v>240905.49899999987</v>
      </c>
      <c r="U87" s="41"/>
      <c r="V87" s="56">
        <f t="shared" si="39"/>
        <v>762834.24621363287</v>
      </c>
      <c r="W87" s="41"/>
      <c r="X87" s="57">
        <f t="shared" si="40"/>
        <v>21486724.449999999</v>
      </c>
      <c r="Y87" s="41"/>
      <c r="Z87" s="53">
        <f t="shared" si="36"/>
        <v>-4</v>
      </c>
    </row>
    <row r="88" spans="1:26" s="6" customFormat="1" ht="15">
      <c r="A88" s="48">
        <v>315</v>
      </c>
      <c r="B88" s="49" t="s">
        <v>52</v>
      </c>
      <c r="C88" s="41"/>
      <c r="D88" s="50">
        <v>14622272.449999999</v>
      </c>
      <c r="E88" s="41"/>
      <c r="F88" s="41"/>
      <c r="G88" s="41"/>
      <c r="H88" s="41"/>
      <c r="I88" s="41"/>
      <c r="J88" s="41"/>
      <c r="K88" s="41"/>
      <c r="L88" s="52">
        <v>383879.29139371694</v>
      </c>
      <c r="M88" s="53"/>
      <c r="N88" s="53">
        <f t="shared" si="37"/>
        <v>-2.6253052848411187</v>
      </c>
      <c r="O88" s="54"/>
      <c r="P88" s="50">
        <v>166184.35999999996</v>
      </c>
      <c r="Q88" s="41"/>
      <c r="R88" s="53">
        <v>-20</v>
      </c>
      <c r="S88" s="53"/>
      <c r="T88" s="55">
        <f t="shared" si="38"/>
        <v>33236.871999999996</v>
      </c>
      <c r="U88" s="41"/>
      <c r="V88" s="56">
        <f t="shared" si="39"/>
        <v>417116.16339371691</v>
      </c>
      <c r="W88" s="41"/>
      <c r="X88" s="57">
        <f t="shared" si="40"/>
        <v>14788456.809999999</v>
      </c>
      <c r="Y88" s="41"/>
      <c r="Z88" s="53">
        <f t="shared" si="36"/>
        <v>-3</v>
      </c>
    </row>
    <row r="89" spans="1:26" s="6" customFormat="1" ht="15">
      <c r="A89" s="48">
        <v>316</v>
      </c>
      <c r="B89" s="49" t="s">
        <v>53</v>
      </c>
      <c r="C89" s="41"/>
      <c r="D89" s="59">
        <v>219511.29</v>
      </c>
      <c r="E89" s="41"/>
      <c r="F89" s="41"/>
      <c r="G89" s="41"/>
      <c r="H89" s="41"/>
      <c r="I89" s="41"/>
      <c r="J89" s="41"/>
      <c r="K89" s="41"/>
      <c r="L89" s="60">
        <v>5762.8414971929151</v>
      </c>
      <c r="M89" s="53"/>
      <c r="N89" s="53">
        <f t="shared" si="37"/>
        <v>-2.6253052848411191</v>
      </c>
      <c r="O89" s="54"/>
      <c r="P89" s="59">
        <v>20692.8</v>
      </c>
      <c r="Q89" s="41"/>
      <c r="R89" s="53">
        <v>-5</v>
      </c>
      <c r="S89" s="53"/>
      <c r="T89" s="61">
        <f t="shared" si="38"/>
        <v>1034.6400000000001</v>
      </c>
      <c r="U89" s="41"/>
      <c r="V89" s="62">
        <f t="shared" si="39"/>
        <v>6797.4814971929154</v>
      </c>
      <c r="W89" s="41"/>
      <c r="X89" s="63">
        <f t="shared" si="40"/>
        <v>240204.09</v>
      </c>
      <c r="Y89" s="41"/>
      <c r="Z89" s="53">
        <f t="shared" si="36"/>
        <v>-3</v>
      </c>
    </row>
    <row r="90" spans="1:26" s="6" customFormat="1" ht="15">
      <c r="A90" s="48"/>
      <c r="B90" s="40" t="s">
        <v>63</v>
      </c>
      <c r="C90" s="41"/>
      <c r="D90" s="42">
        <f>+SUBTOTAL(9,D85:D89)</f>
        <v>272147259.30999994</v>
      </c>
      <c r="E90" s="43"/>
      <c r="F90" s="43"/>
      <c r="G90" s="43"/>
      <c r="H90" s="43"/>
      <c r="I90" s="43"/>
      <c r="J90" s="43"/>
      <c r="K90" s="43"/>
      <c r="L90" s="42">
        <f>+SUBTOTAL(9,L85:L89)</f>
        <v>7144696.3812156925</v>
      </c>
      <c r="M90" s="42"/>
      <c r="N90" s="44">
        <f t="shared" si="37"/>
        <v>-2.6253052848411187</v>
      </c>
      <c r="O90" s="45"/>
      <c r="P90" s="42">
        <f>+SUBTOTAL(9,P85:P89)</f>
        <v>9098714.5700000003</v>
      </c>
      <c r="Q90" s="43"/>
      <c r="R90" s="46"/>
      <c r="S90" s="43"/>
      <c r="T90" s="42">
        <f>+SUBTOTAL(9,T85:T89)</f>
        <v>1748739.706</v>
      </c>
      <c r="U90" s="43"/>
      <c r="V90" s="47">
        <f>+SUBTOTAL(9,V85:V89)</f>
        <v>8893436.0872156937</v>
      </c>
      <c r="W90" s="43"/>
      <c r="X90" s="42">
        <f>+SUBTOTAL(9,X85:X89)</f>
        <v>281245973.87999988</v>
      </c>
      <c r="Y90" s="43"/>
      <c r="Z90" s="44">
        <f t="shared" si="36"/>
        <v>-3</v>
      </c>
    </row>
    <row r="91" spans="1:26" s="6" customFormat="1" ht="15">
      <c r="A91" s="48"/>
      <c r="B91" s="40"/>
      <c r="C91" s="41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s="6" customFormat="1" ht="15">
      <c r="A92" s="48"/>
      <c r="B92" s="51" t="s">
        <v>11</v>
      </c>
      <c r="C92" s="41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s="6" customFormat="1" ht="15">
      <c r="A93" s="48">
        <v>311</v>
      </c>
      <c r="B93" s="49" t="s">
        <v>49</v>
      </c>
      <c r="C93" s="41"/>
      <c r="D93" s="50">
        <v>15072490.620000001</v>
      </c>
      <c r="E93" s="41"/>
      <c r="F93" s="41"/>
      <c r="G93" s="41"/>
      <c r="H93" s="41"/>
      <c r="I93" s="41"/>
      <c r="J93" s="41"/>
      <c r="K93" s="41"/>
      <c r="L93" s="52">
        <v>395698.89280404197</v>
      </c>
      <c r="M93" s="53"/>
      <c r="N93" s="53">
        <f>-L93/D93*100</f>
        <v>-2.6253052848411191</v>
      </c>
      <c r="O93" s="54"/>
      <c r="P93" s="50">
        <v>87324.610000000015</v>
      </c>
      <c r="Q93" s="41"/>
      <c r="R93" s="53">
        <v>-30</v>
      </c>
      <c r="S93" s="53"/>
      <c r="T93" s="55">
        <f>-P93*R93/100</f>
        <v>26197.383000000002</v>
      </c>
      <c r="U93" s="41"/>
      <c r="V93" s="56">
        <f>-D93*N93/100+T93</f>
        <v>421896.275804042</v>
      </c>
      <c r="W93" s="41"/>
      <c r="X93" s="57">
        <f>+D93+P93</f>
        <v>15159815.23</v>
      </c>
      <c r="Y93" s="41"/>
      <c r="Z93" s="53">
        <f t="shared" ref="Z93:Z98" si="41">-ROUND(V93/X93*100,0)</f>
        <v>-3</v>
      </c>
    </row>
    <row r="94" spans="1:26" s="6" customFormat="1" ht="15">
      <c r="A94" s="48">
        <v>312</v>
      </c>
      <c r="B94" s="49" t="s">
        <v>50</v>
      </c>
      <c r="C94" s="41"/>
      <c r="D94" s="50">
        <v>223594201.52000001</v>
      </c>
      <c r="E94" s="41"/>
      <c r="F94" s="41"/>
      <c r="G94" s="41"/>
      <c r="H94" s="41"/>
      <c r="I94" s="41"/>
      <c r="J94" s="41"/>
      <c r="K94" s="41"/>
      <c r="L94" s="52">
        <v>5870030.3891028613</v>
      </c>
      <c r="M94" s="53"/>
      <c r="N94" s="53">
        <f t="shared" ref="N94:N98" si="42">-L94/D94*100</f>
        <v>-2.6253052848411187</v>
      </c>
      <c r="O94" s="54"/>
      <c r="P94" s="50">
        <v>7301286.7700000014</v>
      </c>
      <c r="Q94" s="41"/>
      <c r="R94" s="53">
        <v>-20</v>
      </c>
      <c r="S94" s="53"/>
      <c r="T94" s="55">
        <f t="shared" ref="T94:T97" si="43">-P94*R94/100</f>
        <v>1460257.3540000003</v>
      </c>
      <c r="U94" s="41"/>
      <c r="V94" s="56">
        <f t="shared" ref="V94:V97" si="44">-D94*N94/100+T94</f>
        <v>7330287.7431028606</v>
      </c>
      <c r="W94" s="41"/>
      <c r="X94" s="57">
        <f t="shared" ref="X94:X97" si="45">+D94+P94</f>
        <v>230895488.29000002</v>
      </c>
      <c r="Y94" s="41"/>
      <c r="Z94" s="53">
        <f t="shared" si="41"/>
        <v>-3</v>
      </c>
    </row>
    <row r="95" spans="1:26" s="6" customFormat="1" ht="15">
      <c r="A95" s="48">
        <v>314</v>
      </c>
      <c r="B95" s="49" t="s">
        <v>51</v>
      </c>
      <c r="C95" s="41"/>
      <c r="D95" s="50">
        <v>38873823.739999995</v>
      </c>
      <c r="E95" s="41"/>
      <c r="F95" s="41"/>
      <c r="G95" s="41"/>
      <c r="H95" s="41"/>
      <c r="I95" s="41"/>
      <c r="J95" s="41"/>
      <c r="K95" s="41"/>
      <c r="L95" s="52">
        <v>1020556.5490660414</v>
      </c>
      <c r="M95" s="53"/>
      <c r="N95" s="53">
        <f t="shared" si="42"/>
        <v>-2.6253052848411187</v>
      </c>
      <c r="O95" s="54"/>
      <c r="P95" s="50">
        <v>2468266.0299999993</v>
      </c>
      <c r="Q95" s="41"/>
      <c r="R95" s="53">
        <v>-15</v>
      </c>
      <c r="S95" s="53"/>
      <c r="T95" s="55">
        <f t="shared" si="43"/>
        <v>370239.90449999989</v>
      </c>
      <c r="U95" s="41"/>
      <c r="V95" s="56">
        <f t="shared" si="44"/>
        <v>1390796.4535660411</v>
      </c>
      <c r="W95" s="41"/>
      <c r="X95" s="57">
        <f t="shared" si="45"/>
        <v>41342089.769999996</v>
      </c>
      <c r="Y95" s="41"/>
      <c r="Z95" s="53">
        <f t="shared" si="41"/>
        <v>-3</v>
      </c>
    </row>
    <row r="96" spans="1:26" s="6" customFormat="1" ht="15">
      <c r="A96" s="48">
        <v>315</v>
      </c>
      <c r="B96" s="49" t="s">
        <v>52</v>
      </c>
      <c r="C96" s="41"/>
      <c r="D96" s="50">
        <v>14227533.18</v>
      </c>
      <c r="E96" s="41"/>
      <c r="F96" s="41"/>
      <c r="G96" s="41"/>
      <c r="H96" s="41"/>
      <c r="I96" s="41"/>
      <c r="J96" s="41"/>
      <c r="K96" s="41"/>
      <c r="L96" s="52">
        <v>373516.1804770637</v>
      </c>
      <c r="M96" s="53"/>
      <c r="N96" s="53">
        <f t="shared" si="42"/>
        <v>-2.6253052848411187</v>
      </c>
      <c r="O96" s="54"/>
      <c r="P96" s="50">
        <v>177914.19999999998</v>
      </c>
      <c r="Q96" s="41"/>
      <c r="R96" s="53">
        <v>-20</v>
      </c>
      <c r="S96" s="53"/>
      <c r="T96" s="55">
        <f t="shared" si="43"/>
        <v>35582.839999999997</v>
      </c>
      <c r="U96" s="41"/>
      <c r="V96" s="56">
        <f t="shared" si="44"/>
        <v>409099.0204770636</v>
      </c>
      <c r="W96" s="41"/>
      <c r="X96" s="57">
        <f t="shared" si="45"/>
        <v>14405447.379999999</v>
      </c>
      <c r="Y96" s="41"/>
      <c r="Z96" s="53">
        <f t="shared" si="41"/>
        <v>-3</v>
      </c>
    </row>
    <row r="97" spans="1:26" s="6" customFormat="1" ht="15">
      <c r="A97" s="48">
        <v>316</v>
      </c>
      <c r="B97" s="49" t="s">
        <v>53</v>
      </c>
      <c r="C97" s="41"/>
      <c r="D97" s="59">
        <v>549844.04999999993</v>
      </c>
      <c r="E97" s="41"/>
      <c r="F97" s="41"/>
      <c r="G97" s="41"/>
      <c r="H97" s="41"/>
      <c r="I97" s="41"/>
      <c r="J97" s="41"/>
      <c r="K97" s="41"/>
      <c r="L97" s="60">
        <v>14435.084903034442</v>
      </c>
      <c r="M97" s="53"/>
      <c r="N97" s="53">
        <f t="shared" si="42"/>
        <v>-2.6253052848411187</v>
      </c>
      <c r="O97" s="54"/>
      <c r="P97" s="59">
        <v>49482.950000000004</v>
      </c>
      <c r="Q97" s="41"/>
      <c r="R97" s="53">
        <v>-5</v>
      </c>
      <c r="S97" s="53"/>
      <c r="T97" s="61">
        <f t="shared" si="43"/>
        <v>2474.1475000000005</v>
      </c>
      <c r="U97" s="41"/>
      <c r="V97" s="62">
        <f t="shared" si="44"/>
        <v>16909.232403034443</v>
      </c>
      <c r="W97" s="41"/>
      <c r="X97" s="63">
        <f t="shared" si="45"/>
        <v>599326.99999999988</v>
      </c>
      <c r="Y97" s="41"/>
      <c r="Z97" s="53">
        <f t="shared" si="41"/>
        <v>-3</v>
      </c>
    </row>
    <row r="98" spans="1:26" s="6" customFormat="1" ht="15">
      <c r="A98" s="48"/>
      <c r="B98" s="40" t="s">
        <v>64</v>
      </c>
      <c r="C98" s="41"/>
      <c r="D98" s="42">
        <f>+SUBTOTAL(9,D93:D97)</f>
        <v>292317893.11000001</v>
      </c>
      <c r="E98" s="43"/>
      <c r="F98" s="43"/>
      <c r="G98" s="43"/>
      <c r="H98" s="43"/>
      <c r="I98" s="43"/>
      <c r="J98" s="43"/>
      <c r="K98" s="43"/>
      <c r="L98" s="42">
        <f>+SUBTOTAL(9,L93:L97)</f>
        <v>7674237.0963530429</v>
      </c>
      <c r="M98" s="42"/>
      <c r="N98" s="44">
        <f t="shared" si="42"/>
        <v>-2.6253052848411187</v>
      </c>
      <c r="O98" s="45"/>
      <c r="P98" s="42">
        <f>+SUBTOTAL(9,P93:P97)</f>
        <v>10084274.559999999</v>
      </c>
      <c r="Q98" s="43"/>
      <c r="R98" s="46"/>
      <c r="S98" s="43"/>
      <c r="T98" s="42">
        <f>+SUBTOTAL(9,T93:T97)</f>
        <v>1894751.6290000002</v>
      </c>
      <c r="U98" s="43"/>
      <c r="V98" s="47">
        <f>+SUBTOTAL(9,V93:V97)</f>
        <v>9568988.7253530417</v>
      </c>
      <c r="W98" s="43"/>
      <c r="X98" s="42">
        <f>+SUBTOTAL(9,X93:X97)</f>
        <v>302402167.67000002</v>
      </c>
      <c r="Y98" s="43"/>
      <c r="Z98" s="44">
        <f t="shared" si="41"/>
        <v>-3</v>
      </c>
    </row>
    <row r="99" spans="1:26" s="6" customFormat="1" ht="15">
      <c r="A99" s="48"/>
      <c r="B99" s="40"/>
      <c r="C99" s="41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s="6" customFormat="1" ht="15">
      <c r="A100" s="48"/>
      <c r="B100" s="51" t="s">
        <v>28</v>
      </c>
      <c r="C100" s="41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s="6" customFormat="1" ht="15">
      <c r="A101" s="48">
        <v>311</v>
      </c>
      <c r="B101" s="49" t="s">
        <v>49</v>
      </c>
      <c r="C101" s="41"/>
      <c r="D101" s="50">
        <v>122862353.08</v>
      </c>
      <c r="E101" s="41"/>
      <c r="F101" s="41"/>
      <c r="G101" s="41"/>
      <c r="H101" s="41"/>
      <c r="I101" s="41"/>
      <c r="J101" s="41"/>
      <c r="K101" s="41"/>
      <c r="L101" s="52">
        <v>3225511.8484893953</v>
      </c>
      <c r="M101" s="53"/>
      <c r="N101" s="53">
        <f>-L101/D101*100</f>
        <v>-2.6253052848411191</v>
      </c>
      <c r="O101" s="54"/>
      <c r="P101" s="50">
        <v>1170925.33</v>
      </c>
      <c r="Q101" s="41"/>
      <c r="R101" s="53">
        <v>-30</v>
      </c>
      <c r="S101" s="53"/>
      <c r="T101" s="55">
        <f>-P101*R101/100</f>
        <v>351277.59900000005</v>
      </c>
      <c r="U101" s="41"/>
      <c r="V101" s="56">
        <f>-D101*N101/100+T101</f>
        <v>3576789.4474893953</v>
      </c>
      <c r="W101" s="41"/>
      <c r="X101" s="57">
        <f>+D101+P101</f>
        <v>124033278.41</v>
      </c>
      <c r="Y101" s="41"/>
      <c r="Z101" s="53">
        <f t="shared" ref="Z101:Z106" si="46">-ROUND(V101/X101*100,0)</f>
        <v>-3</v>
      </c>
    </row>
    <row r="102" spans="1:26" s="6" customFormat="1" ht="15">
      <c r="A102" s="48">
        <v>312</v>
      </c>
      <c r="B102" s="49" t="s">
        <v>50</v>
      </c>
      <c r="C102" s="41"/>
      <c r="D102" s="50">
        <v>124310011.45</v>
      </c>
      <c r="E102" s="41"/>
      <c r="F102" s="41"/>
      <c r="G102" s="41"/>
      <c r="H102" s="41"/>
      <c r="I102" s="41"/>
      <c r="J102" s="41"/>
      <c r="K102" s="41"/>
      <c r="L102" s="52">
        <v>3263517.3001834503</v>
      </c>
      <c r="M102" s="53"/>
      <c r="N102" s="53">
        <f t="shared" ref="N102:N106" si="47">-L102/D102*100</f>
        <v>-2.6253052848411191</v>
      </c>
      <c r="O102" s="54"/>
      <c r="P102" s="50">
        <v>4545234.209999999</v>
      </c>
      <c r="Q102" s="41"/>
      <c r="R102" s="53">
        <v>-20</v>
      </c>
      <c r="S102" s="53"/>
      <c r="T102" s="55">
        <f t="shared" ref="T102:T105" si="48">-P102*R102/100</f>
        <v>909046.84199999983</v>
      </c>
      <c r="U102" s="41"/>
      <c r="V102" s="56">
        <f t="shared" ref="V102:V105" si="49">-D102*N102/100+T102</f>
        <v>4172564.1421834505</v>
      </c>
      <c r="W102" s="41"/>
      <c r="X102" s="57">
        <f t="shared" ref="X102:X105" si="50">+D102+P102</f>
        <v>128855245.66</v>
      </c>
      <c r="Y102" s="41"/>
      <c r="Z102" s="53">
        <f t="shared" si="46"/>
        <v>-3</v>
      </c>
    </row>
    <row r="103" spans="1:26" s="6" customFormat="1" ht="15">
      <c r="A103" s="48">
        <v>314</v>
      </c>
      <c r="B103" s="49" t="s">
        <v>51</v>
      </c>
      <c r="C103" s="41"/>
      <c r="D103" s="50">
        <v>9292351.4400000013</v>
      </c>
      <c r="E103" s="41"/>
      <c r="F103" s="41"/>
      <c r="G103" s="41"/>
      <c r="H103" s="41"/>
      <c r="I103" s="41"/>
      <c r="J103" s="41"/>
      <c r="K103" s="41"/>
      <c r="L103" s="52">
        <v>243952.59344032989</v>
      </c>
      <c r="M103" s="53"/>
      <c r="N103" s="53">
        <f t="shared" si="47"/>
        <v>-2.6253052848411196</v>
      </c>
      <c r="O103" s="54"/>
      <c r="P103" s="50">
        <v>386005.31000000006</v>
      </c>
      <c r="Q103" s="41"/>
      <c r="R103" s="53">
        <v>-15</v>
      </c>
      <c r="S103" s="53"/>
      <c r="T103" s="55">
        <f t="shared" si="48"/>
        <v>57900.796500000004</v>
      </c>
      <c r="U103" s="41"/>
      <c r="V103" s="56">
        <f t="shared" si="49"/>
        <v>301853.38994032994</v>
      </c>
      <c r="W103" s="41"/>
      <c r="X103" s="57">
        <f t="shared" si="50"/>
        <v>9678356.7500000019</v>
      </c>
      <c r="Y103" s="41"/>
      <c r="Z103" s="53">
        <f t="shared" si="46"/>
        <v>-3</v>
      </c>
    </row>
    <row r="104" spans="1:26" s="6" customFormat="1" ht="15">
      <c r="A104" s="48">
        <v>315</v>
      </c>
      <c r="B104" s="49" t="s">
        <v>52</v>
      </c>
      <c r="C104" s="41"/>
      <c r="D104" s="50">
        <v>27468251.390000004</v>
      </c>
      <c r="E104" s="41"/>
      <c r="F104" s="41"/>
      <c r="G104" s="41"/>
      <c r="H104" s="41"/>
      <c r="I104" s="41"/>
      <c r="J104" s="41"/>
      <c r="K104" s="41"/>
      <c r="L104" s="52">
        <v>721125.45539511426</v>
      </c>
      <c r="M104" s="53"/>
      <c r="N104" s="53">
        <f t="shared" si="47"/>
        <v>-2.6253052848411191</v>
      </c>
      <c r="O104" s="54"/>
      <c r="P104" s="50">
        <v>161894.12000000002</v>
      </c>
      <c r="Q104" s="41"/>
      <c r="R104" s="53">
        <v>-20</v>
      </c>
      <c r="S104" s="53"/>
      <c r="T104" s="55">
        <f t="shared" si="48"/>
        <v>32378.824000000004</v>
      </c>
      <c r="U104" s="41"/>
      <c r="V104" s="56">
        <f t="shared" si="49"/>
        <v>753504.27939511428</v>
      </c>
      <c r="W104" s="41"/>
      <c r="X104" s="57">
        <f t="shared" si="50"/>
        <v>27630145.510000005</v>
      </c>
      <c r="Y104" s="41"/>
      <c r="Z104" s="53">
        <f t="shared" si="46"/>
        <v>-3</v>
      </c>
    </row>
    <row r="105" spans="1:26" s="6" customFormat="1" ht="15">
      <c r="A105" s="48">
        <v>316</v>
      </c>
      <c r="B105" s="49" t="s">
        <v>53</v>
      </c>
      <c r="C105" s="41"/>
      <c r="D105" s="59">
        <v>7151615.9100000001</v>
      </c>
      <c r="E105" s="41"/>
      <c r="F105" s="41"/>
      <c r="G105" s="41"/>
      <c r="H105" s="41"/>
      <c r="I105" s="41"/>
      <c r="J105" s="41"/>
      <c r="K105" s="41"/>
      <c r="L105" s="60">
        <v>187751.75043676828</v>
      </c>
      <c r="M105" s="53"/>
      <c r="N105" s="53">
        <f t="shared" si="47"/>
        <v>-2.6253052848411191</v>
      </c>
      <c r="O105" s="54"/>
      <c r="P105" s="59">
        <v>549617.26</v>
      </c>
      <c r="Q105" s="41"/>
      <c r="R105" s="53">
        <v>-5</v>
      </c>
      <c r="S105" s="53"/>
      <c r="T105" s="61">
        <f t="shared" si="48"/>
        <v>27480.862999999998</v>
      </c>
      <c r="U105" s="41"/>
      <c r="V105" s="62">
        <f t="shared" si="49"/>
        <v>215232.6134367683</v>
      </c>
      <c r="W105" s="41"/>
      <c r="X105" s="63">
        <f t="shared" si="50"/>
        <v>7701233.1699999999</v>
      </c>
      <c r="Y105" s="41"/>
      <c r="Z105" s="53">
        <f t="shared" si="46"/>
        <v>-3</v>
      </c>
    </row>
    <row r="106" spans="1:26" s="6" customFormat="1" ht="15">
      <c r="A106" s="48"/>
      <c r="B106" s="40" t="s">
        <v>65</v>
      </c>
      <c r="C106" s="41"/>
      <c r="D106" s="64">
        <f>+SUBTOTAL(9,D101:D105)</f>
        <v>291084583.27000004</v>
      </c>
      <c r="E106" s="43"/>
      <c r="F106" s="43"/>
      <c r="G106" s="43"/>
      <c r="H106" s="43"/>
      <c r="I106" s="43"/>
      <c r="J106" s="43"/>
      <c r="K106" s="43"/>
      <c r="L106" s="64">
        <f>+SUBTOTAL(9,L101:L105)</f>
        <v>7641858.9479450574</v>
      </c>
      <c r="M106" s="42"/>
      <c r="N106" s="44">
        <f t="shared" si="47"/>
        <v>-2.6253052848411182</v>
      </c>
      <c r="O106" s="45"/>
      <c r="P106" s="64">
        <f>+SUBTOTAL(9,P101:P105)</f>
        <v>6813676.2299999995</v>
      </c>
      <c r="Q106" s="43"/>
      <c r="R106" s="46"/>
      <c r="S106" s="43"/>
      <c r="T106" s="64">
        <f>+SUBTOTAL(9,T101:T105)</f>
        <v>1378084.9244999997</v>
      </c>
      <c r="U106" s="43"/>
      <c r="V106" s="65">
        <f>+SUBTOTAL(9,V101:V105)</f>
        <v>9019943.8724450581</v>
      </c>
      <c r="W106" s="43"/>
      <c r="X106" s="64">
        <f>+SUBTOTAL(9,X101:X105)</f>
        <v>297898259.5</v>
      </c>
      <c r="Y106" s="43"/>
      <c r="Z106" s="44">
        <f t="shared" si="46"/>
        <v>-3</v>
      </c>
    </row>
    <row r="107" spans="1:26" s="6" customFormat="1" ht="15">
      <c r="A107" s="48"/>
      <c r="B107" s="40"/>
      <c r="C107" s="41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s="6" customFormat="1" ht="15">
      <c r="A108" s="66" t="s">
        <v>97</v>
      </c>
      <c r="B108" s="40"/>
      <c r="C108" s="41"/>
      <c r="D108" s="50">
        <f>+SUBTOTAL(9,D69:D107)</f>
        <v>993979639.26999998</v>
      </c>
      <c r="E108" s="50"/>
      <c r="F108" s="50"/>
      <c r="G108" s="50"/>
      <c r="H108" s="43">
        <v>762</v>
      </c>
      <c r="I108" s="43"/>
      <c r="J108" s="68">
        <v>34.245283018867923</v>
      </c>
      <c r="K108" s="50"/>
      <c r="L108" s="50">
        <f>+SUBTOTAL(9,L69:L107)</f>
        <v>26095000</v>
      </c>
      <c r="M108" s="50"/>
      <c r="N108" s="50"/>
      <c r="O108" s="50"/>
      <c r="P108" s="50">
        <f>+SUBTOTAL(9,P69:P107)</f>
        <v>33735423.149999999</v>
      </c>
      <c r="Q108" s="50"/>
      <c r="R108" s="50"/>
      <c r="S108" s="50"/>
      <c r="T108" s="50">
        <f>+SUBTOTAL(9,T69:T107)</f>
        <v>6467238.6130000018</v>
      </c>
      <c r="U108" s="50"/>
      <c r="V108" s="50">
        <f>+SUBTOTAL(9,V69:V107)</f>
        <v>32562238.613000002</v>
      </c>
      <c r="W108" s="50"/>
      <c r="X108" s="50">
        <f>+SUBTOTAL(9,X69:X107)</f>
        <v>1027715062.4199998</v>
      </c>
      <c r="Y108" s="50"/>
      <c r="Z108" s="50"/>
    </row>
    <row r="109" spans="1:26" s="6" customFormat="1" ht="15">
      <c r="A109" s="48"/>
      <c r="B109" s="40"/>
      <c r="C109" s="41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s="6" customFormat="1" ht="15">
      <c r="A110" s="48"/>
      <c r="B110" s="40"/>
      <c r="C110" s="41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s="6" customFormat="1" ht="15">
      <c r="A111" s="39" t="s">
        <v>98</v>
      </c>
      <c r="B111" s="40"/>
      <c r="C111" s="41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s="6" customFormat="1" ht="15">
      <c r="A112" s="48"/>
      <c r="B112" s="40"/>
      <c r="C112" s="41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s="6" customFormat="1" ht="15">
      <c r="A113" s="48"/>
      <c r="B113" s="51" t="s">
        <v>29</v>
      </c>
      <c r="C113" s="41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s="6" customFormat="1" ht="15">
      <c r="A114" s="48">
        <v>311</v>
      </c>
      <c r="B114" s="49" t="s">
        <v>49</v>
      </c>
      <c r="C114" s="41"/>
      <c r="D114" s="50">
        <v>1116784.7099999997</v>
      </c>
      <c r="E114" s="41"/>
      <c r="F114" s="41"/>
      <c r="G114" s="41"/>
      <c r="H114" s="41"/>
      <c r="I114" s="41"/>
      <c r="J114" s="41"/>
      <c r="K114" s="41"/>
      <c r="L114" s="52">
        <v>155483.47274960563</v>
      </c>
      <c r="M114" s="53"/>
      <c r="N114" s="53">
        <f>-L114/D114*100</f>
        <v>-13.92242133666082</v>
      </c>
      <c r="O114" s="54"/>
      <c r="P114" s="50">
        <v>114468.69999999997</v>
      </c>
      <c r="Q114" s="41"/>
      <c r="R114" s="53">
        <v>-30</v>
      </c>
      <c r="S114" s="53"/>
      <c r="T114" s="55">
        <f>-P114*R114/100</f>
        <v>34340.609999999993</v>
      </c>
      <c r="U114" s="41"/>
      <c r="V114" s="56">
        <f>-D114*N114/100+T114</f>
        <v>189824.08274960562</v>
      </c>
      <c r="W114" s="41"/>
      <c r="X114" s="57">
        <f>+D114+P114</f>
        <v>1231253.4099999997</v>
      </c>
      <c r="Y114" s="41"/>
      <c r="Z114" s="53">
        <f t="shared" ref="Z114:Z120" si="51">-ROUND(V114/X114*100,0)</f>
        <v>-15</v>
      </c>
    </row>
    <row r="115" spans="1:26" s="6" customFormat="1" ht="15">
      <c r="A115" s="48">
        <v>312</v>
      </c>
      <c r="B115" s="49" t="s">
        <v>50</v>
      </c>
      <c r="C115" s="41"/>
      <c r="D115" s="50">
        <v>8348854.5199999996</v>
      </c>
      <c r="E115" s="41"/>
      <c r="F115" s="41"/>
      <c r="G115" s="41"/>
      <c r="H115" s="41"/>
      <c r="I115" s="41"/>
      <c r="J115" s="41"/>
      <c r="K115" s="41"/>
      <c r="L115" s="52">
        <v>1162362.7030592512</v>
      </c>
      <c r="M115" s="53"/>
      <c r="N115" s="53">
        <f t="shared" ref="N115:N120" si="52">-L115/D115*100</f>
        <v>-13.92242133666082</v>
      </c>
      <c r="O115" s="54"/>
      <c r="P115" s="50">
        <v>1933013.4100000004</v>
      </c>
      <c r="Q115" s="41"/>
      <c r="R115" s="53">
        <v>-20</v>
      </c>
      <c r="S115" s="53"/>
      <c r="T115" s="55">
        <f t="shared" ref="T115:T118" si="53">-P115*R115/100</f>
        <v>386602.68200000009</v>
      </c>
      <c r="U115" s="41"/>
      <c r="V115" s="56">
        <f t="shared" ref="V115:V118" si="54">-D115*N115/100+T115</f>
        <v>1548965.3850592512</v>
      </c>
      <c r="W115" s="41"/>
      <c r="X115" s="57">
        <f t="shared" ref="X115:X118" si="55">+D115+P115</f>
        <v>10281867.93</v>
      </c>
      <c r="Y115" s="41"/>
      <c r="Z115" s="53">
        <f t="shared" si="51"/>
        <v>-15</v>
      </c>
    </row>
    <row r="116" spans="1:26" s="6" customFormat="1" ht="15">
      <c r="A116" s="48">
        <v>314</v>
      </c>
      <c r="B116" s="49" t="s">
        <v>51</v>
      </c>
      <c r="C116" s="41"/>
      <c r="D116" s="50">
        <v>3320115.76</v>
      </c>
      <c r="E116" s="41"/>
      <c r="F116" s="41"/>
      <c r="G116" s="41"/>
      <c r="H116" s="41"/>
      <c r="I116" s="41"/>
      <c r="J116" s="41"/>
      <c r="K116" s="41"/>
      <c r="L116" s="52">
        <v>462240.50497207849</v>
      </c>
      <c r="M116" s="53"/>
      <c r="N116" s="53">
        <f t="shared" si="52"/>
        <v>-13.92242133666082</v>
      </c>
      <c r="O116" s="54"/>
      <c r="P116" s="50">
        <v>2164977.8900000006</v>
      </c>
      <c r="Q116" s="41"/>
      <c r="R116" s="53">
        <v>-15</v>
      </c>
      <c r="S116" s="53"/>
      <c r="T116" s="55">
        <f t="shared" si="53"/>
        <v>324746.6835000001</v>
      </c>
      <c r="U116" s="41"/>
      <c r="V116" s="56">
        <f t="shared" si="54"/>
        <v>786987.18847207865</v>
      </c>
      <c r="W116" s="41"/>
      <c r="X116" s="57">
        <f t="shared" si="55"/>
        <v>5485093.6500000004</v>
      </c>
      <c r="Y116" s="41"/>
      <c r="Z116" s="53">
        <f t="shared" si="51"/>
        <v>-14</v>
      </c>
    </row>
    <row r="117" spans="1:26" s="6" customFormat="1" ht="15">
      <c r="A117" s="48">
        <v>315</v>
      </c>
      <c r="B117" s="49" t="s">
        <v>52</v>
      </c>
      <c r="C117" s="41"/>
      <c r="D117" s="50">
        <v>1183667.3600000001</v>
      </c>
      <c r="E117" s="41"/>
      <c r="F117" s="41"/>
      <c r="G117" s="41"/>
      <c r="H117" s="41"/>
      <c r="I117" s="41"/>
      <c r="J117" s="41"/>
      <c r="K117" s="41"/>
      <c r="L117" s="52">
        <v>164795.15708372983</v>
      </c>
      <c r="M117" s="53"/>
      <c r="N117" s="53">
        <f t="shared" si="52"/>
        <v>-13.922421336660818</v>
      </c>
      <c r="O117" s="54"/>
      <c r="P117" s="50">
        <v>210954.47999999992</v>
      </c>
      <c r="Q117" s="41"/>
      <c r="R117" s="53">
        <v>-20</v>
      </c>
      <c r="S117" s="53"/>
      <c r="T117" s="55">
        <f t="shared" si="53"/>
        <v>42190.895999999986</v>
      </c>
      <c r="U117" s="41"/>
      <c r="V117" s="56">
        <f t="shared" si="54"/>
        <v>206986.05308372981</v>
      </c>
      <c r="W117" s="41"/>
      <c r="X117" s="57">
        <f t="shared" si="55"/>
        <v>1394621.84</v>
      </c>
      <c r="Y117" s="41"/>
      <c r="Z117" s="53">
        <f t="shared" si="51"/>
        <v>-15</v>
      </c>
    </row>
    <row r="118" spans="1:26" s="6" customFormat="1" ht="15">
      <c r="A118" s="48">
        <v>316</v>
      </c>
      <c r="B118" s="49" t="s">
        <v>53</v>
      </c>
      <c r="C118" s="41"/>
      <c r="D118" s="59">
        <v>11806.2</v>
      </c>
      <c r="E118" s="41"/>
      <c r="F118" s="41"/>
      <c r="G118" s="41"/>
      <c r="H118" s="41"/>
      <c r="I118" s="41"/>
      <c r="J118" s="41"/>
      <c r="K118" s="41"/>
      <c r="L118" s="60">
        <v>1643.7089078488498</v>
      </c>
      <c r="M118" s="53"/>
      <c r="N118" s="53">
        <f t="shared" si="52"/>
        <v>-13.92242133666082</v>
      </c>
      <c r="O118" s="54"/>
      <c r="P118" s="59">
        <v>9455.75</v>
      </c>
      <c r="Q118" s="41"/>
      <c r="R118" s="53">
        <v>-5</v>
      </c>
      <c r="S118" s="53"/>
      <c r="T118" s="61">
        <f t="shared" si="53"/>
        <v>472.78750000000002</v>
      </c>
      <c r="U118" s="41"/>
      <c r="V118" s="62">
        <f t="shared" si="54"/>
        <v>2116.4964078488497</v>
      </c>
      <c r="W118" s="41"/>
      <c r="X118" s="63">
        <f t="shared" si="55"/>
        <v>21261.95</v>
      </c>
      <c r="Y118" s="41"/>
      <c r="Z118" s="53">
        <f t="shared" si="51"/>
        <v>-10</v>
      </c>
    </row>
    <row r="119" spans="1:26" s="6" customFormat="1" ht="15">
      <c r="A119" s="48"/>
      <c r="B119" s="49"/>
      <c r="C119" s="41"/>
      <c r="D119" s="70"/>
      <c r="E119" s="41"/>
      <c r="F119" s="41"/>
      <c r="G119" s="41"/>
      <c r="H119" s="41"/>
      <c r="I119" s="41"/>
      <c r="J119" s="41"/>
      <c r="K119" s="41"/>
      <c r="L119" s="71"/>
      <c r="M119" s="53"/>
      <c r="N119" s="53"/>
      <c r="O119" s="54"/>
      <c r="P119" s="70"/>
      <c r="Q119" s="41"/>
      <c r="R119" s="53"/>
      <c r="S119" s="53"/>
      <c r="T119" s="72"/>
      <c r="U119" s="41"/>
      <c r="V119" s="73"/>
      <c r="W119" s="41"/>
      <c r="X119" s="74"/>
      <c r="Y119" s="41"/>
      <c r="Z119" s="53"/>
    </row>
    <row r="120" spans="1:26" s="6" customFormat="1" ht="15">
      <c r="A120" s="48"/>
      <c r="B120" s="40" t="s">
        <v>66</v>
      </c>
      <c r="C120" s="41"/>
      <c r="D120" s="42">
        <f>+SUBTOTAL(9,D114:D118)</f>
        <v>13981228.549999997</v>
      </c>
      <c r="E120" s="43"/>
      <c r="F120" s="43"/>
      <c r="G120" s="43"/>
      <c r="H120" s="43"/>
      <c r="I120" s="43"/>
      <c r="J120" s="43"/>
      <c r="K120" s="43"/>
      <c r="L120" s="42">
        <f>+SUBTOTAL(9,L114:L118)</f>
        <v>1946525.5467725138</v>
      </c>
      <c r="M120" s="42"/>
      <c r="N120" s="44">
        <f t="shared" si="52"/>
        <v>-13.92242133666082</v>
      </c>
      <c r="O120" s="45"/>
      <c r="P120" s="42">
        <f>+SUBTOTAL(9,P114:P118)</f>
        <v>4432870.2300000004</v>
      </c>
      <c r="Q120" s="43"/>
      <c r="R120" s="46"/>
      <c r="S120" s="43"/>
      <c r="T120" s="42">
        <f>+SUBTOTAL(9,T114:T118)</f>
        <v>788353.6590000001</v>
      </c>
      <c r="U120" s="43"/>
      <c r="V120" s="47">
        <f>+SUBTOTAL(9,V114:V118)</f>
        <v>2734879.2057725145</v>
      </c>
      <c r="W120" s="43"/>
      <c r="X120" s="42">
        <f>+SUBTOTAL(9,X114:X118)</f>
        <v>18414098.780000001</v>
      </c>
      <c r="Y120" s="43"/>
      <c r="Z120" s="44">
        <f t="shared" si="51"/>
        <v>-15</v>
      </c>
    </row>
    <row r="121" spans="1:26" s="6" customFormat="1" ht="15" customHeight="1">
      <c r="A121" s="48"/>
      <c r="B121" s="49"/>
      <c r="C121" s="41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s="6" customFormat="1" ht="15">
      <c r="A122" s="48"/>
      <c r="B122" s="51" t="s">
        <v>30</v>
      </c>
      <c r="C122" s="41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s="6" customFormat="1" ht="15">
      <c r="A123" s="48">
        <v>311</v>
      </c>
      <c r="B123" s="49" t="s">
        <v>49</v>
      </c>
      <c r="C123" s="41"/>
      <c r="D123" s="50">
        <v>995762.13999999978</v>
      </c>
      <c r="E123" s="41"/>
      <c r="F123" s="41"/>
      <c r="G123" s="41"/>
      <c r="H123" s="41"/>
      <c r="I123" s="41"/>
      <c r="J123" s="41"/>
      <c r="K123" s="41"/>
      <c r="L123" s="52">
        <v>138634.20064175036</v>
      </c>
      <c r="M123" s="53"/>
      <c r="N123" s="53">
        <f>-L123/D123*100</f>
        <v>-13.92242133666082</v>
      </c>
      <c r="O123" s="54"/>
      <c r="P123" s="50">
        <v>109381.41000000002</v>
      </c>
      <c r="Q123" s="41"/>
      <c r="R123" s="53">
        <v>-30</v>
      </c>
      <c r="S123" s="53"/>
      <c r="T123" s="55">
        <f>-P123*R123/100</f>
        <v>32814.42300000001</v>
      </c>
      <c r="U123" s="41"/>
      <c r="V123" s="56">
        <f>-D123*N123/100+T123</f>
        <v>171448.62364175037</v>
      </c>
      <c r="W123" s="41"/>
      <c r="X123" s="57">
        <f>+D123+P123</f>
        <v>1105143.5499999998</v>
      </c>
      <c r="Y123" s="41"/>
      <c r="Z123" s="53">
        <f t="shared" ref="Z123:Z128" si="56">-ROUND(V123/X123*100,0)</f>
        <v>-16</v>
      </c>
    </row>
    <row r="124" spans="1:26" s="6" customFormat="1" ht="15">
      <c r="A124" s="48">
        <v>312</v>
      </c>
      <c r="B124" s="49" t="s">
        <v>50</v>
      </c>
      <c r="C124" s="41"/>
      <c r="D124" s="50">
        <v>11109145.560000001</v>
      </c>
      <c r="E124" s="41"/>
      <c r="F124" s="41"/>
      <c r="G124" s="41"/>
      <c r="H124" s="41"/>
      <c r="I124" s="41"/>
      <c r="J124" s="41"/>
      <c r="K124" s="41"/>
      <c r="L124" s="52">
        <v>1546662.0517661483</v>
      </c>
      <c r="M124" s="53"/>
      <c r="N124" s="53">
        <f t="shared" ref="N124:N128" si="57">-L124/D124*100</f>
        <v>-13.92242133666082</v>
      </c>
      <c r="O124" s="54"/>
      <c r="P124" s="50">
        <v>2661887.1399999997</v>
      </c>
      <c r="Q124" s="41"/>
      <c r="R124" s="53">
        <v>-20</v>
      </c>
      <c r="S124" s="53"/>
      <c r="T124" s="55">
        <f t="shared" ref="T124:T127" si="58">-P124*R124/100</f>
        <v>532377.42799999996</v>
      </c>
      <c r="U124" s="41"/>
      <c r="V124" s="56">
        <f t="shared" ref="V124:V127" si="59">-D124*N124/100+T124</f>
        <v>2079039.4797661481</v>
      </c>
      <c r="W124" s="41"/>
      <c r="X124" s="57">
        <f t="shared" ref="X124:X127" si="60">+D124+P124</f>
        <v>13771032.699999999</v>
      </c>
      <c r="Y124" s="41"/>
      <c r="Z124" s="53">
        <f t="shared" si="56"/>
        <v>-15</v>
      </c>
    </row>
    <row r="125" spans="1:26" s="6" customFormat="1" ht="15">
      <c r="A125" s="48">
        <v>314</v>
      </c>
      <c r="B125" s="49" t="s">
        <v>51</v>
      </c>
      <c r="C125" s="41"/>
      <c r="D125" s="50">
        <v>3908322.33</v>
      </c>
      <c r="E125" s="41"/>
      <c r="F125" s="41"/>
      <c r="G125" s="41"/>
      <c r="H125" s="41"/>
      <c r="I125" s="41"/>
      <c r="J125" s="41"/>
      <c r="K125" s="41"/>
      <c r="L125" s="52">
        <v>544133.10197739932</v>
      </c>
      <c r="M125" s="53"/>
      <c r="N125" s="53">
        <f t="shared" si="57"/>
        <v>-13.92242133666082</v>
      </c>
      <c r="O125" s="54"/>
      <c r="P125" s="50">
        <v>2460839.4</v>
      </c>
      <c r="Q125" s="41"/>
      <c r="R125" s="53">
        <v>-15</v>
      </c>
      <c r="S125" s="53"/>
      <c r="T125" s="55">
        <f t="shared" si="58"/>
        <v>369125.91</v>
      </c>
      <c r="U125" s="41"/>
      <c r="V125" s="56">
        <f t="shared" si="59"/>
        <v>913259.01197739923</v>
      </c>
      <c r="W125" s="41"/>
      <c r="X125" s="57">
        <f t="shared" si="60"/>
        <v>6369161.7300000004</v>
      </c>
      <c r="Y125" s="41"/>
      <c r="Z125" s="53">
        <f t="shared" si="56"/>
        <v>-14</v>
      </c>
    </row>
    <row r="126" spans="1:26" s="6" customFormat="1" ht="15">
      <c r="A126" s="48">
        <v>315</v>
      </c>
      <c r="B126" s="49" t="s">
        <v>52</v>
      </c>
      <c r="C126" s="41"/>
      <c r="D126" s="50">
        <v>1164386.32</v>
      </c>
      <c r="E126" s="41"/>
      <c r="F126" s="41"/>
      <c r="G126" s="41"/>
      <c r="H126" s="41"/>
      <c r="I126" s="41"/>
      <c r="J126" s="41"/>
      <c r="K126" s="41"/>
      <c r="L126" s="52">
        <v>162110.76945683974</v>
      </c>
      <c r="M126" s="53"/>
      <c r="N126" s="53">
        <f t="shared" si="57"/>
        <v>-13.92242133666082</v>
      </c>
      <c r="O126" s="54"/>
      <c r="P126" s="50">
        <v>242337.97000000015</v>
      </c>
      <c r="Q126" s="41"/>
      <c r="R126" s="53">
        <v>-20</v>
      </c>
      <c r="S126" s="53"/>
      <c r="T126" s="55">
        <f t="shared" si="58"/>
        <v>48467.594000000034</v>
      </c>
      <c r="U126" s="41"/>
      <c r="V126" s="56">
        <f t="shared" si="59"/>
        <v>210578.36345683978</v>
      </c>
      <c r="W126" s="41"/>
      <c r="X126" s="57">
        <f t="shared" si="60"/>
        <v>1406724.2900000003</v>
      </c>
      <c r="Y126" s="41"/>
      <c r="Z126" s="53">
        <f t="shared" si="56"/>
        <v>-15</v>
      </c>
    </row>
    <row r="127" spans="1:26" s="6" customFormat="1" ht="15">
      <c r="A127" s="48">
        <v>316</v>
      </c>
      <c r="B127" s="49" t="s">
        <v>53</v>
      </c>
      <c r="C127" s="41"/>
      <c r="D127" s="59">
        <v>7114.41</v>
      </c>
      <c r="E127" s="41"/>
      <c r="F127" s="41"/>
      <c r="G127" s="41"/>
      <c r="H127" s="41"/>
      <c r="I127" s="41"/>
      <c r="J127" s="41"/>
      <c r="K127" s="41"/>
      <c r="L127" s="60">
        <v>990.49813581753097</v>
      </c>
      <c r="M127" s="53"/>
      <c r="N127" s="53">
        <f t="shared" si="57"/>
        <v>-13.92242133666082</v>
      </c>
      <c r="O127" s="54"/>
      <c r="P127" s="59">
        <v>5588.54</v>
      </c>
      <c r="Q127" s="41"/>
      <c r="R127" s="53">
        <v>-5</v>
      </c>
      <c r="S127" s="53"/>
      <c r="T127" s="61">
        <f t="shared" si="58"/>
        <v>279.42700000000002</v>
      </c>
      <c r="U127" s="41"/>
      <c r="V127" s="62">
        <f t="shared" si="59"/>
        <v>1269.9251358175311</v>
      </c>
      <c r="W127" s="41"/>
      <c r="X127" s="63">
        <f t="shared" si="60"/>
        <v>12702.95</v>
      </c>
      <c r="Y127" s="41"/>
      <c r="Z127" s="53">
        <f t="shared" si="56"/>
        <v>-10</v>
      </c>
    </row>
    <row r="128" spans="1:26" s="6" customFormat="1" ht="15">
      <c r="A128" s="48"/>
      <c r="B128" s="40" t="s">
        <v>67</v>
      </c>
      <c r="C128" s="41"/>
      <c r="D128" s="42">
        <f>+SUBTOTAL(9,D123:D127)</f>
        <v>17184730.760000002</v>
      </c>
      <c r="E128" s="43"/>
      <c r="F128" s="43"/>
      <c r="G128" s="43"/>
      <c r="H128" s="43"/>
      <c r="I128" s="43"/>
      <c r="J128" s="43"/>
      <c r="K128" s="43"/>
      <c r="L128" s="42">
        <f>+SUBTOTAL(9,L123:L127)</f>
        <v>2392530.6219779551</v>
      </c>
      <c r="M128" s="42"/>
      <c r="N128" s="44">
        <f t="shared" si="57"/>
        <v>-13.922421336660818</v>
      </c>
      <c r="O128" s="45"/>
      <c r="P128" s="42">
        <f>+SUBTOTAL(9,P123:P127)</f>
        <v>5480034.459999999</v>
      </c>
      <c r="Q128" s="43"/>
      <c r="R128" s="46"/>
      <c r="S128" s="43"/>
      <c r="T128" s="42">
        <f>+SUBTOTAL(9,T123:T127)</f>
        <v>983064.78200000001</v>
      </c>
      <c r="U128" s="43"/>
      <c r="V128" s="47">
        <f>+SUBTOTAL(9,V123:V127)</f>
        <v>3375595.4039779548</v>
      </c>
      <c r="W128" s="43"/>
      <c r="X128" s="42">
        <f>+SUBTOTAL(9,X123:X127)</f>
        <v>22664765.219999999</v>
      </c>
      <c r="Y128" s="43"/>
      <c r="Z128" s="44">
        <f t="shared" si="56"/>
        <v>-15</v>
      </c>
    </row>
    <row r="129" spans="1:26" s="6" customFormat="1" ht="15">
      <c r="A129" s="48"/>
      <c r="B129" s="40"/>
      <c r="C129" s="41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s="6" customFormat="1" ht="15">
      <c r="A130" s="48"/>
      <c r="B130" s="51" t="s">
        <v>31</v>
      </c>
      <c r="C130" s="41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s="6" customFormat="1" ht="15">
      <c r="A131" s="48">
        <v>311</v>
      </c>
      <c r="B131" s="49" t="s">
        <v>49</v>
      </c>
      <c r="C131" s="41"/>
      <c r="D131" s="50">
        <v>1100544.8499999999</v>
      </c>
      <c r="E131" s="41"/>
      <c r="F131" s="41"/>
      <c r="G131" s="41"/>
      <c r="H131" s="41"/>
      <c r="I131" s="41"/>
      <c r="J131" s="41"/>
      <c r="K131" s="41"/>
      <c r="L131" s="52">
        <v>153222.49101592178</v>
      </c>
      <c r="M131" s="53"/>
      <c r="N131" s="53">
        <f>-L131/D131*100</f>
        <v>-13.922421336660818</v>
      </c>
      <c r="O131" s="54"/>
      <c r="P131" s="50">
        <v>103654.74999999999</v>
      </c>
      <c r="Q131" s="41"/>
      <c r="R131" s="53">
        <v>-30</v>
      </c>
      <c r="S131" s="53"/>
      <c r="T131" s="55">
        <f>-P131*R131/100</f>
        <v>31096.424999999996</v>
      </c>
      <c r="U131" s="41"/>
      <c r="V131" s="56">
        <f>-D131*N131/100+T131</f>
        <v>184318.91601592177</v>
      </c>
      <c r="W131" s="41"/>
      <c r="X131" s="57">
        <f>+D131+P131</f>
        <v>1204199.5999999999</v>
      </c>
      <c r="Y131" s="41"/>
      <c r="Z131" s="53">
        <f t="shared" ref="Z131:Z136" si="61">-ROUND(V131/X131*100,0)</f>
        <v>-15</v>
      </c>
    </row>
    <row r="132" spans="1:26" s="6" customFormat="1" ht="15">
      <c r="A132" s="48">
        <v>312</v>
      </c>
      <c r="B132" s="49" t="s">
        <v>50</v>
      </c>
      <c r="C132" s="41"/>
      <c r="D132" s="50">
        <v>11134089.960000001</v>
      </c>
      <c r="E132" s="41"/>
      <c r="F132" s="41"/>
      <c r="G132" s="41"/>
      <c r="H132" s="41"/>
      <c r="I132" s="41"/>
      <c r="J132" s="41"/>
      <c r="K132" s="41"/>
      <c r="L132" s="52">
        <v>1550134.9162340502</v>
      </c>
      <c r="M132" s="53"/>
      <c r="N132" s="53">
        <f t="shared" ref="N132:N136" si="62">-L132/D132*100</f>
        <v>-13.92242133666082</v>
      </c>
      <c r="O132" s="54"/>
      <c r="P132" s="50">
        <v>2679610.8900000043</v>
      </c>
      <c r="Q132" s="41"/>
      <c r="R132" s="53">
        <v>-20</v>
      </c>
      <c r="S132" s="53"/>
      <c r="T132" s="55">
        <f t="shared" ref="T132:T135" si="63">-P132*R132/100</f>
        <v>535922.17800000089</v>
      </c>
      <c r="U132" s="41"/>
      <c r="V132" s="56">
        <f t="shared" ref="V132:V135" si="64">-D132*N132/100+T132</f>
        <v>2086057.0942340512</v>
      </c>
      <c r="W132" s="41"/>
      <c r="X132" s="57">
        <f t="shared" ref="X132:X135" si="65">+D132+P132</f>
        <v>13813700.850000005</v>
      </c>
      <c r="Y132" s="41"/>
      <c r="Z132" s="53">
        <f t="shared" si="61"/>
        <v>-15</v>
      </c>
    </row>
    <row r="133" spans="1:26" s="6" customFormat="1" ht="15">
      <c r="A133" s="48">
        <v>314</v>
      </c>
      <c r="B133" s="49" t="s">
        <v>51</v>
      </c>
      <c r="C133" s="41"/>
      <c r="D133" s="50">
        <v>5051266.76</v>
      </c>
      <c r="E133" s="41"/>
      <c r="F133" s="41"/>
      <c r="G133" s="41"/>
      <c r="H133" s="41"/>
      <c r="I133" s="41"/>
      <c r="J133" s="41"/>
      <c r="K133" s="41"/>
      <c r="L133" s="52">
        <v>703258.64116589574</v>
      </c>
      <c r="M133" s="53"/>
      <c r="N133" s="53">
        <f t="shared" si="62"/>
        <v>-13.92242133666082</v>
      </c>
      <c r="O133" s="54"/>
      <c r="P133" s="50">
        <v>2556476.89</v>
      </c>
      <c r="Q133" s="41"/>
      <c r="R133" s="53">
        <v>-15</v>
      </c>
      <c r="S133" s="53"/>
      <c r="T133" s="55">
        <f t="shared" si="63"/>
        <v>383471.53350000002</v>
      </c>
      <c r="U133" s="41"/>
      <c r="V133" s="56">
        <f t="shared" si="64"/>
        <v>1086730.1746658958</v>
      </c>
      <c r="W133" s="41"/>
      <c r="X133" s="57">
        <f t="shared" si="65"/>
        <v>7607743.6500000004</v>
      </c>
      <c r="Y133" s="41"/>
      <c r="Z133" s="53">
        <f t="shared" si="61"/>
        <v>-14</v>
      </c>
    </row>
    <row r="134" spans="1:26" s="6" customFormat="1" ht="15">
      <c r="A134" s="48">
        <v>315</v>
      </c>
      <c r="B134" s="49" t="s">
        <v>52</v>
      </c>
      <c r="C134" s="41"/>
      <c r="D134" s="50">
        <v>2276562.0699999998</v>
      </c>
      <c r="E134" s="41"/>
      <c r="F134" s="41"/>
      <c r="G134" s="41"/>
      <c r="H134" s="41"/>
      <c r="I134" s="41"/>
      <c r="J134" s="41"/>
      <c r="K134" s="41"/>
      <c r="L134" s="52">
        <v>316952.56337600719</v>
      </c>
      <c r="M134" s="53"/>
      <c r="N134" s="53">
        <f t="shared" si="62"/>
        <v>-13.92242133666082</v>
      </c>
      <c r="O134" s="54"/>
      <c r="P134" s="50">
        <v>235973.97000000012</v>
      </c>
      <c r="Q134" s="41"/>
      <c r="R134" s="53">
        <v>-20</v>
      </c>
      <c r="S134" s="53"/>
      <c r="T134" s="55">
        <f t="shared" si="63"/>
        <v>47194.794000000024</v>
      </c>
      <c r="U134" s="41"/>
      <c r="V134" s="56">
        <f t="shared" si="64"/>
        <v>364147.35737600725</v>
      </c>
      <c r="W134" s="41"/>
      <c r="X134" s="57">
        <f t="shared" si="65"/>
        <v>2512536.04</v>
      </c>
      <c r="Y134" s="41"/>
      <c r="Z134" s="53">
        <f t="shared" si="61"/>
        <v>-14</v>
      </c>
    </row>
    <row r="135" spans="1:26" s="6" customFormat="1" ht="15">
      <c r="A135" s="48">
        <v>316</v>
      </c>
      <c r="B135" s="49" t="s">
        <v>53</v>
      </c>
      <c r="C135" s="41"/>
      <c r="D135" s="59">
        <v>26949.85</v>
      </c>
      <c r="E135" s="41"/>
      <c r="F135" s="41"/>
      <c r="G135" s="41"/>
      <c r="H135" s="41"/>
      <c r="I135" s="41"/>
      <c r="J135" s="41"/>
      <c r="K135" s="41"/>
      <c r="L135" s="60">
        <v>3752.0716665980858</v>
      </c>
      <c r="M135" s="53"/>
      <c r="N135" s="53">
        <f t="shared" si="62"/>
        <v>-13.92242133666082</v>
      </c>
      <c r="O135" s="54"/>
      <c r="P135" s="59">
        <v>19981.259999999998</v>
      </c>
      <c r="Q135" s="41"/>
      <c r="R135" s="53">
        <v>-5</v>
      </c>
      <c r="S135" s="53"/>
      <c r="T135" s="61">
        <f t="shared" si="63"/>
        <v>999.06299999999987</v>
      </c>
      <c r="U135" s="41"/>
      <c r="V135" s="62">
        <f t="shared" si="64"/>
        <v>4751.1346665980855</v>
      </c>
      <c r="W135" s="41"/>
      <c r="X135" s="63">
        <f t="shared" si="65"/>
        <v>46931.11</v>
      </c>
      <c r="Y135" s="41"/>
      <c r="Z135" s="53">
        <f t="shared" si="61"/>
        <v>-10</v>
      </c>
    </row>
    <row r="136" spans="1:26" s="6" customFormat="1" ht="15">
      <c r="A136" s="48"/>
      <c r="B136" s="40" t="s">
        <v>68</v>
      </c>
      <c r="C136" s="41"/>
      <c r="D136" s="42">
        <f>+SUBTOTAL(9,D131:D135)</f>
        <v>19589413.490000002</v>
      </c>
      <c r="E136" s="43"/>
      <c r="F136" s="43"/>
      <c r="G136" s="43"/>
      <c r="H136" s="43"/>
      <c r="I136" s="43"/>
      <c r="J136" s="43"/>
      <c r="K136" s="43"/>
      <c r="L136" s="42">
        <f>+SUBTOTAL(9,L131:L135)</f>
        <v>2727320.6834584726</v>
      </c>
      <c r="M136" s="42"/>
      <c r="N136" s="44">
        <f t="shared" si="62"/>
        <v>-13.922421336660818</v>
      </c>
      <c r="O136" s="45"/>
      <c r="P136" s="42">
        <f>+SUBTOTAL(9,P131:P135)</f>
        <v>5595697.7600000044</v>
      </c>
      <c r="Q136" s="43"/>
      <c r="R136" s="46"/>
      <c r="S136" s="43"/>
      <c r="T136" s="42">
        <f>+SUBTOTAL(9,T131:T135)</f>
        <v>998683.99350000091</v>
      </c>
      <c r="U136" s="43"/>
      <c r="V136" s="47">
        <f>+SUBTOTAL(9,V131:V135)</f>
        <v>3726004.6769584739</v>
      </c>
      <c r="W136" s="43"/>
      <c r="X136" s="42">
        <f>+SUBTOTAL(9,X131:X135)</f>
        <v>25185111.250000004</v>
      </c>
      <c r="Y136" s="43"/>
      <c r="Z136" s="44">
        <f t="shared" si="61"/>
        <v>-15</v>
      </c>
    </row>
    <row r="137" spans="1:26" s="6" customFormat="1" ht="15">
      <c r="A137" s="48"/>
      <c r="B137" s="40"/>
      <c r="C137" s="41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s="6" customFormat="1" ht="15">
      <c r="A138" s="48"/>
      <c r="B138" s="40"/>
      <c r="C138" s="41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s="6" customFormat="1" ht="15">
      <c r="A139" s="48"/>
      <c r="B139" s="51" t="s">
        <v>32</v>
      </c>
      <c r="C139" s="41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s="6" customFormat="1" ht="15">
      <c r="A140" s="48">
        <v>311</v>
      </c>
      <c r="B140" s="49" t="s">
        <v>49</v>
      </c>
      <c r="C140" s="41"/>
      <c r="D140" s="50">
        <v>11076084.870000001</v>
      </c>
      <c r="E140" s="41"/>
      <c r="F140" s="41"/>
      <c r="G140" s="41"/>
      <c r="H140" s="41"/>
      <c r="I140" s="41"/>
      <c r="J140" s="41"/>
      <c r="K140" s="41"/>
      <c r="L140" s="52">
        <v>1542059.203207541</v>
      </c>
      <c r="M140" s="53"/>
      <c r="N140" s="53">
        <f>-L140/D140*100</f>
        <v>-13.92242133666082</v>
      </c>
      <c r="O140" s="54"/>
      <c r="P140" s="50">
        <v>643155.4500000003</v>
      </c>
      <c r="Q140" s="41"/>
      <c r="R140" s="53">
        <v>-30</v>
      </c>
      <c r="S140" s="53"/>
      <c r="T140" s="55">
        <f>-P140*R140/100</f>
        <v>192946.63500000007</v>
      </c>
      <c r="U140" s="41"/>
      <c r="V140" s="56">
        <f>-D140*N140/100+T140</f>
        <v>1735005.838207541</v>
      </c>
      <c r="W140" s="41"/>
      <c r="X140" s="57">
        <f>+D140+P140</f>
        <v>11719240.320000002</v>
      </c>
      <c r="Y140" s="41"/>
      <c r="Z140" s="53">
        <f t="shared" ref="Z140:Z145" si="66">-ROUND(V140/X140*100,0)</f>
        <v>-15</v>
      </c>
    </row>
    <row r="141" spans="1:26" s="6" customFormat="1" ht="15">
      <c r="A141" s="48">
        <v>312</v>
      </c>
      <c r="B141" s="49" t="s">
        <v>50</v>
      </c>
      <c r="C141" s="41"/>
      <c r="D141" s="50">
        <v>1216707.06</v>
      </c>
      <c r="E141" s="41"/>
      <c r="F141" s="41"/>
      <c r="G141" s="41"/>
      <c r="H141" s="41"/>
      <c r="I141" s="41"/>
      <c r="J141" s="41"/>
      <c r="K141" s="41"/>
      <c r="L141" s="52">
        <v>169395.08332609857</v>
      </c>
      <c r="M141" s="53"/>
      <c r="N141" s="53">
        <f t="shared" ref="N141:N145" si="67">-L141/D141*100</f>
        <v>-13.92242133666082</v>
      </c>
      <c r="O141" s="54"/>
      <c r="P141" s="50">
        <v>194264.76000000004</v>
      </c>
      <c r="Q141" s="41"/>
      <c r="R141" s="53">
        <v>-20</v>
      </c>
      <c r="S141" s="53"/>
      <c r="T141" s="55">
        <f t="shared" ref="T141:T144" si="68">-P141*R141/100</f>
        <v>38852.952000000005</v>
      </c>
      <c r="U141" s="41"/>
      <c r="V141" s="56">
        <f t="shared" ref="V141:V144" si="69">-D141*N141/100+T141</f>
        <v>208248.03532609862</v>
      </c>
      <c r="W141" s="41"/>
      <c r="X141" s="57">
        <f t="shared" ref="X141:X144" si="70">+D141+P141</f>
        <v>1410971.82</v>
      </c>
      <c r="Y141" s="41"/>
      <c r="Z141" s="53">
        <f t="shared" si="66"/>
        <v>-15</v>
      </c>
    </row>
    <row r="142" spans="1:26" s="6" customFormat="1" ht="15">
      <c r="A142" s="48">
        <v>314</v>
      </c>
      <c r="B142" s="49" t="s">
        <v>51</v>
      </c>
      <c r="C142" s="41"/>
      <c r="D142" s="50">
        <v>388711.1</v>
      </c>
      <c r="E142" s="41"/>
      <c r="F142" s="41"/>
      <c r="G142" s="41"/>
      <c r="H142" s="41"/>
      <c r="I142" s="41"/>
      <c r="J142" s="41"/>
      <c r="K142" s="41"/>
      <c r="L142" s="52">
        <v>54117.99712436898</v>
      </c>
      <c r="M142" s="53"/>
      <c r="N142" s="53">
        <f t="shared" si="67"/>
        <v>-13.922421336660824</v>
      </c>
      <c r="O142" s="54"/>
      <c r="P142" s="50">
        <v>86997.559999999983</v>
      </c>
      <c r="Q142" s="41"/>
      <c r="R142" s="53">
        <v>-15</v>
      </c>
      <c r="S142" s="53"/>
      <c r="T142" s="55">
        <f t="shared" si="68"/>
        <v>13049.633999999996</v>
      </c>
      <c r="U142" s="41"/>
      <c r="V142" s="56">
        <f t="shared" si="69"/>
        <v>67167.631124368985</v>
      </c>
      <c r="W142" s="41"/>
      <c r="X142" s="57">
        <f t="shared" si="70"/>
        <v>475708.66</v>
      </c>
      <c r="Y142" s="41"/>
      <c r="Z142" s="53">
        <f t="shared" si="66"/>
        <v>-14</v>
      </c>
    </row>
    <row r="143" spans="1:26" s="6" customFormat="1" ht="15">
      <c r="A143" s="48">
        <v>315</v>
      </c>
      <c r="B143" s="49" t="s">
        <v>52</v>
      </c>
      <c r="C143" s="41"/>
      <c r="D143" s="50">
        <v>3007003.37</v>
      </c>
      <c r="E143" s="41"/>
      <c r="F143" s="41"/>
      <c r="G143" s="41"/>
      <c r="H143" s="41"/>
      <c r="I143" s="41"/>
      <c r="J143" s="41"/>
      <c r="K143" s="41"/>
      <c r="L143" s="52">
        <v>418647.67877898994</v>
      </c>
      <c r="M143" s="53"/>
      <c r="N143" s="53">
        <f t="shared" si="67"/>
        <v>-13.92242133666082</v>
      </c>
      <c r="O143" s="54"/>
      <c r="P143" s="50">
        <v>101414.07000000002</v>
      </c>
      <c r="Q143" s="41"/>
      <c r="R143" s="53">
        <v>-20</v>
      </c>
      <c r="S143" s="53"/>
      <c r="T143" s="55">
        <f t="shared" si="68"/>
        <v>20282.814000000002</v>
      </c>
      <c r="U143" s="41"/>
      <c r="V143" s="56">
        <f t="shared" si="69"/>
        <v>438930.49277898995</v>
      </c>
      <c r="W143" s="41"/>
      <c r="X143" s="57">
        <f t="shared" si="70"/>
        <v>3108417.44</v>
      </c>
      <c r="Y143" s="41"/>
      <c r="Z143" s="53">
        <f t="shared" si="66"/>
        <v>-14</v>
      </c>
    </row>
    <row r="144" spans="1:26" s="6" customFormat="1" ht="15">
      <c r="A144" s="48">
        <v>316</v>
      </c>
      <c r="B144" s="49" t="s">
        <v>53</v>
      </c>
      <c r="C144" s="41"/>
      <c r="D144" s="59">
        <v>283019.63</v>
      </c>
      <c r="E144" s="41"/>
      <c r="F144" s="41"/>
      <c r="G144" s="41"/>
      <c r="H144" s="41"/>
      <c r="I144" s="41"/>
      <c r="J144" s="41"/>
      <c r="K144" s="41"/>
      <c r="L144" s="60">
        <v>39403.185354058514</v>
      </c>
      <c r="M144" s="53"/>
      <c r="N144" s="53">
        <f t="shared" si="67"/>
        <v>-13.922421336660824</v>
      </c>
      <c r="O144" s="54"/>
      <c r="P144" s="59">
        <v>94063.1</v>
      </c>
      <c r="Q144" s="41"/>
      <c r="R144" s="53">
        <v>-5</v>
      </c>
      <c r="S144" s="53"/>
      <c r="T144" s="61">
        <f t="shared" si="68"/>
        <v>4703.1549999999997</v>
      </c>
      <c r="U144" s="41"/>
      <c r="V144" s="62">
        <f t="shared" si="69"/>
        <v>44106.34035405852</v>
      </c>
      <c r="W144" s="41"/>
      <c r="X144" s="63">
        <f t="shared" si="70"/>
        <v>377082.73</v>
      </c>
      <c r="Y144" s="41"/>
      <c r="Z144" s="53">
        <f t="shared" si="66"/>
        <v>-12</v>
      </c>
    </row>
    <row r="145" spans="1:26" s="6" customFormat="1" ht="15">
      <c r="A145" s="48"/>
      <c r="B145" s="40" t="s">
        <v>69</v>
      </c>
      <c r="C145" s="41"/>
      <c r="D145" s="64">
        <f>+SUBTOTAL(9,D140:D144)</f>
        <v>15971526.030000003</v>
      </c>
      <c r="E145" s="43"/>
      <c r="F145" s="43"/>
      <c r="G145" s="43"/>
      <c r="H145" s="43"/>
      <c r="I145" s="43"/>
      <c r="J145" s="43"/>
      <c r="K145" s="43"/>
      <c r="L145" s="64">
        <f>+SUBTOTAL(9,L140:L144)</f>
        <v>2223623.1477910569</v>
      </c>
      <c r="M145" s="42"/>
      <c r="N145" s="44">
        <f t="shared" si="67"/>
        <v>-13.922421336660818</v>
      </c>
      <c r="O145" s="45"/>
      <c r="P145" s="64">
        <f>+SUBTOTAL(9,P140:P144)</f>
        <v>1119894.9400000004</v>
      </c>
      <c r="Q145" s="43"/>
      <c r="R145" s="46"/>
      <c r="S145" s="43"/>
      <c r="T145" s="64">
        <f>+SUBTOTAL(9,T140:T144)</f>
        <v>269835.19000000006</v>
      </c>
      <c r="U145" s="43"/>
      <c r="V145" s="65">
        <f>+SUBTOTAL(9,V140:V144)</f>
        <v>2493458.3377910568</v>
      </c>
      <c r="W145" s="43"/>
      <c r="X145" s="64">
        <f>+SUBTOTAL(9,X140:X144)</f>
        <v>17091420.970000003</v>
      </c>
      <c r="Y145" s="43"/>
      <c r="Z145" s="44">
        <f t="shared" si="66"/>
        <v>-15</v>
      </c>
    </row>
    <row r="146" spans="1:26" s="6" customFormat="1" ht="15">
      <c r="A146" s="48"/>
      <c r="B146" s="40"/>
      <c r="C146" s="41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s="6" customFormat="1" ht="15">
      <c r="A147" s="66" t="s">
        <v>99</v>
      </c>
      <c r="B147" s="40"/>
      <c r="C147" s="41"/>
      <c r="D147" s="50">
        <f>+SUBTOTAL(9,D113:D146)</f>
        <v>66726898.830000006</v>
      </c>
      <c r="E147" s="50"/>
      <c r="F147" s="50"/>
      <c r="G147" s="50"/>
      <c r="H147" s="43">
        <v>237.5</v>
      </c>
      <c r="I147" s="43"/>
      <c r="J147" s="68">
        <v>39.109375</v>
      </c>
      <c r="K147" s="50"/>
      <c r="L147" s="50">
        <f>+SUBTOTAL(9,L113:L146)</f>
        <v>9289999.9999999981</v>
      </c>
      <c r="M147" s="50"/>
      <c r="N147" s="50"/>
      <c r="O147" s="50"/>
      <c r="P147" s="50">
        <f>+SUBTOTAL(9,P113:P146)</f>
        <v>16628497.390000006</v>
      </c>
      <c r="Q147" s="50"/>
      <c r="R147" s="50"/>
      <c r="S147" s="50"/>
      <c r="T147" s="50">
        <f>+SUBTOTAL(9,T113:T146)</f>
        <v>3039937.6245000013</v>
      </c>
      <c r="U147" s="50"/>
      <c r="V147" s="50">
        <f>+SUBTOTAL(9,V113:V146)</f>
        <v>12329937.624500001</v>
      </c>
      <c r="W147" s="50"/>
      <c r="X147" s="50">
        <f>+SUBTOTAL(9,X113:X146)</f>
        <v>83355396.220000014</v>
      </c>
      <c r="Y147" s="50"/>
      <c r="Z147" s="50"/>
    </row>
    <row r="148" spans="1:26" s="6" customFormat="1" ht="15">
      <c r="A148" s="66"/>
      <c r="B148" s="40"/>
      <c r="C148" s="41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s="6" customFormat="1" ht="15">
      <c r="A149" s="66"/>
      <c r="B149" s="40"/>
      <c r="C149" s="41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s="6" customFormat="1" ht="15">
      <c r="A150" s="39" t="s">
        <v>100</v>
      </c>
      <c r="B150" s="40"/>
      <c r="C150" s="41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s="6" customFormat="1" ht="15">
      <c r="A151" s="48"/>
      <c r="B151" s="40"/>
      <c r="C151" s="41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s="6" customFormat="1" ht="15">
      <c r="A152" s="48"/>
      <c r="B152" s="51" t="s">
        <v>33</v>
      </c>
      <c r="C152" s="41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s="6" customFormat="1" ht="15">
      <c r="A153" s="48">
        <v>311</v>
      </c>
      <c r="B153" s="49" t="s">
        <v>49</v>
      </c>
      <c r="C153" s="41"/>
      <c r="D153" s="50">
        <v>1102366.76</v>
      </c>
      <c r="E153" s="41"/>
      <c r="F153" s="41"/>
      <c r="G153" s="41"/>
      <c r="H153" s="41"/>
      <c r="I153" s="41"/>
      <c r="J153" s="41"/>
      <c r="K153" s="41"/>
      <c r="L153" s="52">
        <v>3530.0638420478613</v>
      </c>
      <c r="M153" s="53"/>
      <c r="N153" s="53">
        <f>-L153/D153*100</f>
        <v>-0.32022589669230062</v>
      </c>
      <c r="O153" s="54"/>
      <c r="P153" s="50">
        <v>28511.06</v>
      </c>
      <c r="Q153" s="41"/>
      <c r="R153" s="53">
        <v>-30</v>
      </c>
      <c r="S153" s="53"/>
      <c r="T153" s="55">
        <f>-P153*R153/100</f>
        <v>8553.3180000000011</v>
      </c>
      <c r="U153" s="41"/>
      <c r="V153" s="56">
        <f>-D153*N153/100+T153</f>
        <v>12083.381842047864</v>
      </c>
      <c r="W153" s="41"/>
      <c r="X153" s="57">
        <f>+D153+P153</f>
        <v>1130877.82</v>
      </c>
      <c r="Y153" s="41"/>
      <c r="Z153" s="53">
        <f t="shared" ref="Z153:Z158" si="71">-ROUND(V153/X153*100,0)</f>
        <v>-1</v>
      </c>
    </row>
    <row r="154" spans="1:26" s="6" customFormat="1" ht="15">
      <c r="A154" s="48">
        <v>312</v>
      </c>
      <c r="B154" s="49" t="s">
        <v>50</v>
      </c>
      <c r="C154" s="41"/>
      <c r="D154" s="50">
        <v>45109634.329999998</v>
      </c>
      <c r="E154" s="41"/>
      <c r="F154" s="41"/>
      <c r="G154" s="41"/>
      <c r="H154" s="41"/>
      <c r="I154" s="41"/>
      <c r="J154" s="41"/>
      <c r="K154" s="41"/>
      <c r="L154" s="52">
        <v>144452.73102786037</v>
      </c>
      <c r="M154" s="53"/>
      <c r="N154" s="53">
        <f t="shared" ref="N154:N158" si="72">-L154/D154*100</f>
        <v>-0.32022589669230062</v>
      </c>
      <c r="O154" s="54"/>
      <c r="P154" s="50">
        <v>1778442.5199999986</v>
      </c>
      <c r="Q154" s="41"/>
      <c r="R154" s="53">
        <v>-20</v>
      </c>
      <c r="S154" s="53"/>
      <c r="T154" s="55">
        <f t="shared" ref="T154:T157" si="73">-P154*R154/100</f>
        <v>355688.50399999978</v>
      </c>
      <c r="U154" s="41"/>
      <c r="V154" s="56">
        <f t="shared" ref="V154:V157" si="74">-D154*N154/100+T154</f>
        <v>500141.23502786015</v>
      </c>
      <c r="W154" s="41"/>
      <c r="X154" s="57">
        <f t="shared" ref="X154:X157" si="75">+D154+P154</f>
        <v>46888076.849999994</v>
      </c>
      <c r="Y154" s="41"/>
      <c r="Z154" s="53">
        <f t="shared" si="71"/>
        <v>-1</v>
      </c>
    </row>
    <row r="155" spans="1:26" s="6" customFormat="1" ht="15">
      <c r="A155" s="48">
        <v>314</v>
      </c>
      <c r="B155" s="49" t="s">
        <v>51</v>
      </c>
      <c r="C155" s="41"/>
      <c r="D155" s="50">
        <v>4732056.8600000013</v>
      </c>
      <c r="E155" s="41"/>
      <c r="F155" s="41"/>
      <c r="G155" s="41"/>
      <c r="H155" s="41"/>
      <c r="I155" s="41"/>
      <c r="J155" s="41"/>
      <c r="K155" s="41"/>
      <c r="L155" s="52">
        <v>15153.271511924529</v>
      </c>
      <c r="M155" s="53"/>
      <c r="N155" s="53">
        <f t="shared" si="72"/>
        <v>-0.32022589669230062</v>
      </c>
      <c r="O155" s="54"/>
      <c r="P155" s="50">
        <v>383350.73999999987</v>
      </c>
      <c r="Q155" s="41"/>
      <c r="R155" s="53">
        <v>-15</v>
      </c>
      <c r="S155" s="53"/>
      <c r="T155" s="55">
        <f t="shared" si="73"/>
        <v>57502.610999999975</v>
      </c>
      <c r="U155" s="41"/>
      <c r="V155" s="56">
        <f t="shared" si="74"/>
        <v>72655.882511924501</v>
      </c>
      <c r="W155" s="41"/>
      <c r="X155" s="57">
        <f t="shared" si="75"/>
        <v>5115407.6000000015</v>
      </c>
      <c r="Y155" s="41"/>
      <c r="Z155" s="53">
        <f t="shared" si="71"/>
        <v>-1</v>
      </c>
    </row>
    <row r="156" spans="1:26" s="6" customFormat="1" ht="15">
      <c r="A156" s="48">
        <v>315</v>
      </c>
      <c r="B156" s="49" t="s">
        <v>52</v>
      </c>
      <c r="C156" s="41"/>
      <c r="D156" s="50">
        <v>992058.77</v>
      </c>
      <c r="E156" s="41"/>
      <c r="F156" s="41"/>
      <c r="G156" s="41"/>
      <c r="H156" s="41"/>
      <c r="I156" s="41"/>
      <c r="J156" s="41"/>
      <c r="K156" s="41"/>
      <c r="L156" s="52">
        <v>3176.8290919471087</v>
      </c>
      <c r="M156" s="53"/>
      <c r="N156" s="53">
        <f t="shared" si="72"/>
        <v>-0.32022589669230067</v>
      </c>
      <c r="O156" s="54"/>
      <c r="P156" s="50">
        <v>33907.71</v>
      </c>
      <c r="Q156" s="41"/>
      <c r="R156" s="53">
        <v>-20</v>
      </c>
      <c r="S156" s="53"/>
      <c r="T156" s="55">
        <f t="shared" si="73"/>
        <v>6781.5419999999995</v>
      </c>
      <c r="U156" s="41"/>
      <c r="V156" s="56">
        <f t="shared" si="74"/>
        <v>9958.3710919471087</v>
      </c>
      <c r="W156" s="41"/>
      <c r="X156" s="57">
        <f t="shared" si="75"/>
        <v>1025966.48</v>
      </c>
      <c r="Y156" s="41"/>
      <c r="Z156" s="53">
        <f t="shared" si="71"/>
        <v>-1</v>
      </c>
    </row>
    <row r="157" spans="1:26" s="6" customFormat="1" ht="15">
      <c r="A157" s="48">
        <v>316</v>
      </c>
      <c r="B157" s="49" t="s">
        <v>53</v>
      </c>
      <c r="C157" s="41"/>
      <c r="D157" s="59">
        <v>225790.05</v>
      </c>
      <c r="E157" s="41"/>
      <c r="F157" s="41"/>
      <c r="G157" s="41"/>
      <c r="H157" s="41"/>
      <c r="I157" s="41"/>
      <c r="J157" s="41"/>
      <c r="K157" s="41"/>
      <c r="L157" s="60">
        <v>723.03821225449383</v>
      </c>
      <c r="M157" s="53"/>
      <c r="N157" s="53">
        <f t="shared" si="72"/>
        <v>-0.32022589669230062</v>
      </c>
      <c r="O157" s="54"/>
      <c r="P157" s="59">
        <v>24286.990000000005</v>
      </c>
      <c r="Q157" s="41"/>
      <c r="R157" s="53">
        <v>-5</v>
      </c>
      <c r="S157" s="53"/>
      <c r="T157" s="61">
        <f t="shared" si="73"/>
        <v>1214.3495000000003</v>
      </c>
      <c r="U157" s="41"/>
      <c r="V157" s="62">
        <f t="shared" si="74"/>
        <v>1937.3877122544941</v>
      </c>
      <c r="W157" s="41"/>
      <c r="X157" s="63">
        <f t="shared" si="75"/>
        <v>250077.03999999998</v>
      </c>
      <c r="Y157" s="41"/>
      <c r="Z157" s="53">
        <f t="shared" si="71"/>
        <v>-1</v>
      </c>
    </row>
    <row r="158" spans="1:26" s="6" customFormat="1" ht="15">
      <c r="A158" s="48"/>
      <c r="B158" s="40" t="s">
        <v>70</v>
      </c>
      <c r="C158" s="41"/>
      <c r="D158" s="42">
        <f>+SUBTOTAL(9,D153:D157)</f>
        <v>52161906.769999996</v>
      </c>
      <c r="E158" s="43"/>
      <c r="F158" s="43"/>
      <c r="G158" s="43"/>
      <c r="H158" s="43"/>
      <c r="I158" s="43"/>
      <c r="J158" s="43"/>
      <c r="K158" s="43"/>
      <c r="L158" s="42">
        <f>+SUBTOTAL(9,L153:L157)</f>
        <v>167035.93368603438</v>
      </c>
      <c r="M158" s="42"/>
      <c r="N158" s="44">
        <f t="shared" si="72"/>
        <v>-0.32022589669230067</v>
      </c>
      <c r="O158" s="45"/>
      <c r="P158" s="42">
        <f>+SUBTOTAL(9,P153:P157)</f>
        <v>2248499.0199999986</v>
      </c>
      <c r="Q158" s="43"/>
      <c r="R158" s="46"/>
      <c r="S158" s="43"/>
      <c r="T158" s="42">
        <f>+SUBTOTAL(9,T153:T157)</f>
        <v>429740.32449999981</v>
      </c>
      <c r="U158" s="43"/>
      <c r="V158" s="47">
        <f>+SUBTOTAL(9,V153:V157)</f>
        <v>596776.25818603416</v>
      </c>
      <c r="W158" s="43"/>
      <c r="X158" s="42">
        <f>+SUBTOTAL(9,X153:X157)</f>
        <v>54410405.789999992</v>
      </c>
      <c r="Y158" s="43"/>
      <c r="Z158" s="44">
        <f t="shared" si="71"/>
        <v>-1</v>
      </c>
    </row>
    <row r="159" spans="1:26" s="6" customFormat="1" ht="15">
      <c r="A159" s="48"/>
      <c r="B159" s="40"/>
      <c r="C159" s="41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s="6" customFormat="1" ht="15">
      <c r="A160" s="48"/>
      <c r="B160" s="51" t="s">
        <v>34</v>
      </c>
      <c r="C160" s="41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s="6" customFormat="1" ht="15">
      <c r="A161" s="48">
        <v>311</v>
      </c>
      <c r="B161" s="49" t="s">
        <v>49</v>
      </c>
      <c r="C161" s="41"/>
      <c r="D161" s="50">
        <v>1785590.2399999998</v>
      </c>
      <c r="E161" s="41"/>
      <c r="F161" s="41"/>
      <c r="G161" s="41"/>
      <c r="H161" s="41"/>
      <c r="I161" s="41"/>
      <c r="J161" s="41"/>
      <c r="K161" s="41"/>
      <c r="L161" s="52">
        <v>5717.9223572902019</v>
      </c>
      <c r="M161" s="53"/>
      <c r="N161" s="53">
        <f>-L161/D161*100</f>
        <v>-0.32022589669230062</v>
      </c>
      <c r="O161" s="54"/>
      <c r="P161" s="50">
        <v>39149.629999999997</v>
      </c>
      <c r="Q161" s="41"/>
      <c r="R161" s="53">
        <v>-30</v>
      </c>
      <c r="S161" s="53"/>
      <c r="T161" s="55">
        <f>-P161*R161/100</f>
        <v>11744.888999999999</v>
      </c>
      <c r="U161" s="41"/>
      <c r="V161" s="56">
        <f>-D161*N161/100+T161</f>
        <v>17462.8113572902</v>
      </c>
      <c r="W161" s="41"/>
      <c r="X161" s="57">
        <f>+D161+P161</f>
        <v>1824739.8699999996</v>
      </c>
      <c r="Y161" s="41"/>
      <c r="Z161" s="53">
        <f t="shared" ref="Z161:Z166" si="76">-ROUND(V161/X161*100,0)</f>
        <v>-1</v>
      </c>
    </row>
    <row r="162" spans="1:26" s="6" customFormat="1" ht="15">
      <c r="A162" s="48">
        <v>312</v>
      </c>
      <c r="B162" s="49" t="s">
        <v>50</v>
      </c>
      <c r="C162" s="41"/>
      <c r="D162" s="50">
        <v>22947757.200000003</v>
      </c>
      <c r="E162" s="41"/>
      <c r="F162" s="41"/>
      <c r="G162" s="41"/>
      <c r="H162" s="41"/>
      <c r="I162" s="41"/>
      <c r="J162" s="41"/>
      <c r="K162" s="41"/>
      <c r="L162" s="52">
        <v>73484.661264471986</v>
      </c>
      <c r="M162" s="53"/>
      <c r="N162" s="53">
        <f t="shared" ref="N162:N166" si="77">-L162/D162*100</f>
        <v>-0.32022589669230062</v>
      </c>
      <c r="O162" s="54"/>
      <c r="P162" s="50">
        <v>922580.32000000018</v>
      </c>
      <c r="Q162" s="41"/>
      <c r="R162" s="53">
        <v>-20</v>
      </c>
      <c r="S162" s="53"/>
      <c r="T162" s="55">
        <f t="shared" ref="T162:T165" si="78">-P162*R162/100</f>
        <v>184516.06400000001</v>
      </c>
      <c r="U162" s="41"/>
      <c r="V162" s="56">
        <f t="shared" ref="V162:V165" si="79">-D162*N162/100+T162</f>
        <v>258000.72526447201</v>
      </c>
      <c r="W162" s="41"/>
      <c r="X162" s="57">
        <f t="shared" ref="X162:X165" si="80">+D162+P162</f>
        <v>23870337.520000003</v>
      </c>
      <c r="Y162" s="41"/>
      <c r="Z162" s="53">
        <f t="shared" si="76"/>
        <v>-1</v>
      </c>
    </row>
    <row r="163" spans="1:26" s="6" customFormat="1" ht="15">
      <c r="A163" s="48">
        <v>314</v>
      </c>
      <c r="B163" s="49" t="s">
        <v>51</v>
      </c>
      <c r="C163" s="41"/>
      <c r="D163" s="50">
        <v>4222385.8600000003</v>
      </c>
      <c r="E163" s="41"/>
      <c r="F163" s="41"/>
      <c r="G163" s="41"/>
      <c r="H163" s="41"/>
      <c r="I163" s="41"/>
      <c r="J163" s="41"/>
      <c r="K163" s="41"/>
      <c r="L163" s="52">
        <v>13521.17298199391</v>
      </c>
      <c r="M163" s="53"/>
      <c r="N163" s="53">
        <f t="shared" si="77"/>
        <v>-0.32022589669230062</v>
      </c>
      <c r="O163" s="54"/>
      <c r="P163" s="50">
        <v>280521.8600000001</v>
      </c>
      <c r="Q163" s="41"/>
      <c r="R163" s="53">
        <v>-15</v>
      </c>
      <c r="S163" s="53"/>
      <c r="T163" s="55">
        <f t="shared" si="78"/>
        <v>42078.27900000001</v>
      </c>
      <c r="U163" s="41"/>
      <c r="V163" s="56">
        <f t="shared" si="79"/>
        <v>55599.451981993916</v>
      </c>
      <c r="W163" s="41"/>
      <c r="X163" s="57">
        <f t="shared" si="80"/>
        <v>4502907.7200000007</v>
      </c>
      <c r="Y163" s="41"/>
      <c r="Z163" s="53">
        <f t="shared" si="76"/>
        <v>-1</v>
      </c>
    </row>
    <row r="164" spans="1:26" s="6" customFormat="1" ht="15">
      <c r="A164" s="48">
        <v>315</v>
      </c>
      <c r="B164" s="49" t="s">
        <v>52</v>
      </c>
      <c r="C164" s="41"/>
      <c r="D164" s="50">
        <v>1296642.97</v>
      </c>
      <c r="E164" s="41"/>
      <c r="F164" s="41"/>
      <c r="G164" s="41"/>
      <c r="H164" s="41"/>
      <c r="I164" s="41"/>
      <c r="J164" s="41"/>
      <c r="K164" s="41"/>
      <c r="L164" s="52">
        <v>4152.1865775801789</v>
      </c>
      <c r="M164" s="53"/>
      <c r="N164" s="53">
        <f t="shared" si="77"/>
        <v>-0.32022589669230062</v>
      </c>
      <c r="O164" s="54"/>
      <c r="P164" s="50">
        <v>35257.779999999992</v>
      </c>
      <c r="Q164" s="41"/>
      <c r="R164" s="53">
        <v>-20</v>
      </c>
      <c r="S164" s="53"/>
      <c r="T164" s="55">
        <f t="shared" si="78"/>
        <v>7051.5559999999987</v>
      </c>
      <c r="U164" s="41"/>
      <c r="V164" s="56">
        <f t="shared" si="79"/>
        <v>11203.742577580177</v>
      </c>
      <c r="W164" s="41"/>
      <c r="X164" s="57">
        <f t="shared" si="80"/>
        <v>1331900.75</v>
      </c>
      <c r="Y164" s="41"/>
      <c r="Z164" s="53">
        <f t="shared" si="76"/>
        <v>-1</v>
      </c>
    </row>
    <row r="165" spans="1:26" s="6" customFormat="1" ht="15">
      <c r="A165" s="48">
        <v>316</v>
      </c>
      <c r="B165" s="49" t="s">
        <v>53</v>
      </c>
      <c r="C165" s="41"/>
      <c r="D165" s="59">
        <v>197145.75000000003</v>
      </c>
      <c r="E165" s="41"/>
      <c r="F165" s="41"/>
      <c r="G165" s="41"/>
      <c r="H165" s="41"/>
      <c r="I165" s="41"/>
      <c r="J165" s="41"/>
      <c r="K165" s="41"/>
      <c r="L165" s="60">
        <v>631.31174572826137</v>
      </c>
      <c r="M165" s="53"/>
      <c r="N165" s="53">
        <f t="shared" si="77"/>
        <v>-0.32022589669230062</v>
      </c>
      <c r="O165" s="54"/>
      <c r="P165" s="59">
        <v>27913.260000000002</v>
      </c>
      <c r="Q165" s="41"/>
      <c r="R165" s="53">
        <v>-5</v>
      </c>
      <c r="S165" s="53"/>
      <c r="T165" s="61">
        <f t="shared" si="78"/>
        <v>1395.6630000000002</v>
      </c>
      <c r="U165" s="41"/>
      <c r="V165" s="62">
        <f t="shared" si="79"/>
        <v>2026.9747457282615</v>
      </c>
      <c r="W165" s="41"/>
      <c r="X165" s="63">
        <f t="shared" si="80"/>
        <v>225059.01000000004</v>
      </c>
      <c r="Y165" s="41"/>
      <c r="Z165" s="53">
        <f t="shared" si="76"/>
        <v>-1</v>
      </c>
    </row>
    <row r="166" spans="1:26" s="6" customFormat="1" ht="15">
      <c r="A166" s="48"/>
      <c r="B166" s="40" t="s">
        <v>71</v>
      </c>
      <c r="C166" s="41"/>
      <c r="D166" s="42">
        <f>+SUBTOTAL(9,D161:D165)</f>
        <v>30449522.02</v>
      </c>
      <c r="E166" s="43"/>
      <c r="F166" s="43"/>
      <c r="G166" s="43"/>
      <c r="H166" s="43"/>
      <c r="I166" s="43"/>
      <c r="J166" s="43"/>
      <c r="K166" s="43"/>
      <c r="L166" s="42">
        <f>+SUBTOTAL(9,L161:L165)</f>
        <v>97507.25492706454</v>
      </c>
      <c r="M166" s="42"/>
      <c r="N166" s="44">
        <f t="shared" si="77"/>
        <v>-0.32022589669230062</v>
      </c>
      <c r="O166" s="45"/>
      <c r="P166" s="42">
        <f>+SUBTOTAL(9,P161:P165)</f>
        <v>1305422.8500000003</v>
      </c>
      <c r="Q166" s="43"/>
      <c r="R166" s="46"/>
      <c r="S166" s="43"/>
      <c r="T166" s="42">
        <f>+SUBTOTAL(9,T161:T165)</f>
        <v>246786.45100000003</v>
      </c>
      <c r="U166" s="43"/>
      <c r="V166" s="47">
        <f>+SUBTOTAL(9,V161:V165)</f>
        <v>344293.70592706453</v>
      </c>
      <c r="W166" s="43"/>
      <c r="X166" s="42">
        <f>+SUBTOTAL(9,X161:X165)</f>
        <v>31754944.870000008</v>
      </c>
      <c r="Y166" s="43"/>
      <c r="Z166" s="44">
        <f t="shared" si="76"/>
        <v>-1</v>
      </c>
    </row>
    <row r="167" spans="1:26" s="6" customFormat="1" ht="15">
      <c r="A167" s="48"/>
      <c r="B167" s="40"/>
      <c r="C167" s="41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s="6" customFormat="1" ht="15">
      <c r="A168" s="48"/>
      <c r="B168" s="40"/>
      <c r="C168" s="41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s="6" customFormat="1" ht="15">
      <c r="A169" s="48"/>
      <c r="B169" s="51" t="s">
        <v>35</v>
      </c>
      <c r="C169" s="41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s="6" customFormat="1" ht="15">
      <c r="A170" s="48">
        <v>311</v>
      </c>
      <c r="B170" s="49" t="s">
        <v>49</v>
      </c>
      <c r="C170" s="41"/>
      <c r="D170" s="50">
        <v>14789821.020000003</v>
      </c>
      <c r="E170" s="41"/>
      <c r="F170" s="41"/>
      <c r="G170" s="41"/>
      <c r="H170" s="41"/>
      <c r="I170" s="41"/>
      <c r="J170" s="41"/>
      <c r="K170" s="41"/>
      <c r="L170" s="52">
        <v>47360.836980481377</v>
      </c>
      <c r="M170" s="53"/>
      <c r="N170" s="53">
        <f>-L170/D170*100</f>
        <v>-0.32022589669230062</v>
      </c>
      <c r="O170" s="54"/>
      <c r="P170" s="50">
        <v>106026.56999999999</v>
      </c>
      <c r="Q170" s="41"/>
      <c r="R170" s="53">
        <v>-30</v>
      </c>
      <c r="S170" s="53"/>
      <c r="T170" s="55">
        <f>-P170*R170/100</f>
        <v>31807.970999999998</v>
      </c>
      <c r="U170" s="41"/>
      <c r="V170" s="56">
        <f>-D170*N170/100+T170</f>
        <v>79168.807980481361</v>
      </c>
      <c r="W170" s="41"/>
      <c r="X170" s="57">
        <f>+D170+P170</f>
        <v>14895847.590000004</v>
      </c>
      <c r="Y170" s="41"/>
      <c r="Z170" s="53">
        <f t="shared" ref="Z170:Z175" si="81">-ROUND(V170/X170*100,0)</f>
        <v>-1</v>
      </c>
    </row>
    <row r="171" spans="1:26" s="6" customFormat="1" ht="15">
      <c r="A171" s="48">
        <v>312</v>
      </c>
      <c r="B171" s="49" t="s">
        <v>50</v>
      </c>
      <c r="C171" s="41"/>
      <c r="D171" s="50">
        <v>11937065.719999999</v>
      </c>
      <c r="E171" s="41"/>
      <c r="F171" s="41"/>
      <c r="G171" s="41"/>
      <c r="H171" s="41"/>
      <c r="I171" s="41"/>
      <c r="J171" s="41"/>
      <c r="K171" s="41"/>
      <c r="L171" s="52">
        <v>38225.575740619228</v>
      </c>
      <c r="M171" s="53"/>
      <c r="N171" s="53">
        <f t="shared" ref="N171:N175" si="82">-L171/D171*100</f>
        <v>-0.32022589669230062</v>
      </c>
      <c r="O171" s="54"/>
      <c r="P171" s="50">
        <v>615578.53000000026</v>
      </c>
      <c r="Q171" s="41"/>
      <c r="R171" s="53">
        <v>-20</v>
      </c>
      <c r="S171" s="53"/>
      <c r="T171" s="55">
        <f t="shared" ref="T171:T174" si="83">-P171*R171/100</f>
        <v>123115.70600000005</v>
      </c>
      <c r="U171" s="41"/>
      <c r="V171" s="56">
        <f t="shared" ref="V171:V174" si="84">-D171*N171/100+T171</f>
        <v>161341.28174061928</v>
      </c>
      <c r="W171" s="41"/>
      <c r="X171" s="57">
        <f t="shared" ref="X171:X174" si="85">+D171+P171</f>
        <v>12552644.25</v>
      </c>
      <c r="Y171" s="41"/>
      <c r="Z171" s="53">
        <f t="shared" si="81"/>
        <v>-1</v>
      </c>
    </row>
    <row r="172" spans="1:26" s="6" customFormat="1" ht="15">
      <c r="A172" s="48">
        <v>314</v>
      </c>
      <c r="B172" s="49" t="s">
        <v>51</v>
      </c>
      <c r="C172" s="41"/>
      <c r="D172" s="50">
        <v>240941.76</v>
      </c>
      <c r="E172" s="41"/>
      <c r="F172" s="41"/>
      <c r="G172" s="41"/>
      <c r="H172" s="41"/>
      <c r="I172" s="41"/>
      <c r="J172" s="41"/>
      <c r="K172" s="41"/>
      <c r="L172" s="52">
        <v>771.55791146621095</v>
      </c>
      <c r="M172" s="53"/>
      <c r="N172" s="53">
        <f t="shared" si="82"/>
        <v>-0.32022589669230062</v>
      </c>
      <c r="O172" s="54"/>
      <c r="P172" s="50">
        <v>10837.93</v>
      </c>
      <c r="Q172" s="41"/>
      <c r="R172" s="53">
        <v>-15</v>
      </c>
      <c r="S172" s="53"/>
      <c r="T172" s="55">
        <f t="shared" si="83"/>
        <v>1625.6895000000002</v>
      </c>
      <c r="U172" s="41"/>
      <c r="V172" s="56">
        <f t="shared" si="84"/>
        <v>2397.2474114662109</v>
      </c>
      <c r="W172" s="41"/>
      <c r="X172" s="57">
        <f t="shared" si="85"/>
        <v>251779.69</v>
      </c>
      <c r="Y172" s="41"/>
      <c r="Z172" s="53">
        <f t="shared" si="81"/>
        <v>-1</v>
      </c>
    </row>
    <row r="173" spans="1:26" s="6" customFormat="1" ht="15">
      <c r="A173" s="48">
        <v>315</v>
      </c>
      <c r="B173" s="49" t="s">
        <v>52</v>
      </c>
      <c r="C173" s="41"/>
      <c r="D173" s="50">
        <v>199583.75</v>
      </c>
      <c r="E173" s="41"/>
      <c r="F173" s="41"/>
      <c r="G173" s="41"/>
      <c r="H173" s="41"/>
      <c r="I173" s="41"/>
      <c r="J173" s="41"/>
      <c r="K173" s="41"/>
      <c r="L173" s="52">
        <v>639.11885308961951</v>
      </c>
      <c r="M173" s="53"/>
      <c r="N173" s="53">
        <f t="shared" si="82"/>
        <v>-0.32022589669230062</v>
      </c>
      <c r="O173" s="54"/>
      <c r="P173" s="50">
        <v>6491.23</v>
      </c>
      <c r="Q173" s="41"/>
      <c r="R173" s="53">
        <v>-20</v>
      </c>
      <c r="S173" s="53"/>
      <c r="T173" s="55">
        <f t="shared" si="83"/>
        <v>1298.2459999999999</v>
      </c>
      <c r="U173" s="41"/>
      <c r="V173" s="56">
        <f t="shared" si="84"/>
        <v>1937.3648530896194</v>
      </c>
      <c r="W173" s="41"/>
      <c r="X173" s="57">
        <f t="shared" si="85"/>
        <v>206074.98</v>
      </c>
      <c r="Y173" s="41"/>
      <c r="Z173" s="53">
        <f t="shared" si="81"/>
        <v>-1</v>
      </c>
    </row>
    <row r="174" spans="1:26" s="6" customFormat="1" ht="15">
      <c r="A174" s="48">
        <v>316</v>
      </c>
      <c r="B174" s="49" t="s">
        <v>53</v>
      </c>
      <c r="C174" s="41"/>
      <c r="D174" s="59">
        <v>143561.75</v>
      </c>
      <c r="E174" s="41"/>
      <c r="F174" s="41"/>
      <c r="G174" s="41"/>
      <c r="H174" s="41"/>
      <c r="I174" s="41"/>
      <c r="J174" s="41"/>
      <c r="K174" s="41"/>
      <c r="L174" s="60">
        <v>459.72190124465891</v>
      </c>
      <c r="M174" s="53"/>
      <c r="N174" s="53">
        <f t="shared" si="82"/>
        <v>-0.32022589669230062</v>
      </c>
      <c r="O174" s="54"/>
      <c r="P174" s="59">
        <v>21114.859999999997</v>
      </c>
      <c r="Q174" s="41"/>
      <c r="R174" s="53">
        <v>-5</v>
      </c>
      <c r="S174" s="53"/>
      <c r="T174" s="61">
        <f t="shared" si="83"/>
        <v>1055.7429999999999</v>
      </c>
      <c r="U174" s="41"/>
      <c r="V174" s="62">
        <f t="shared" si="84"/>
        <v>1515.4649012446589</v>
      </c>
      <c r="W174" s="41"/>
      <c r="X174" s="63">
        <f t="shared" si="85"/>
        <v>164676.60999999999</v>
      </c>
      <c r="Y174" s="41"/>
      <c r="Z174" s="53">
        <f t="shared" si="81"/>
        <v>-1</v>
      </c>
    </row>
    <row r="175" spans="1:26" s="6" customFormat="1" ht="15">
      <c r="A175" s="48"/>
      <c r="B175" s="40" t="s">
        <v>72</v>
      </c>
      <c r="C175" s="41"/>
      <c r="D175" s="64">
        <f>+SUBTOTAL(9,D170:D174)</f>
        <v>27310974.000000004</v>
      </c>
      <c r="E175" s="43"/>
      <c r="F175" s="43"/>
      <c r="G175" s="43"/>
      <c r="H175" s="43"/>
      <c r="I175" s="43"/>
      <c r="J175" s="43"/>
      <c r="K175" s="43"/>
      <c r="L175" s="64">
        <f>+SUBTOTAL(9,L170:L174)</f>
        <v>87456.811386901099</v>
      </c>
      <c r="M175" s="42"/>
      <c r="N175" s="44">
        <f t="shared" si="82"/>
        <v>-0.32022589669230062</v>
      </c>
      <c r="O175" s="45"/>
      <c r="P175" s="64">
        <f>+SUBTOTAL(9,P170:P174)</f>
        <v>760049.12000000023</v>
      </c>
      <c r="Q175" s="43"/>
      <c r="R175" s="46"/>
      <c r="S175" s="43"/>
      <c r="T175" s="64">
        <f>+SUBTOTAL(9,T170:T174)</f>
        <v>158903.35550000006</v>
      </c>
      <c r="U175" s="43"/>
      <c r="V175" s="65">
        <f>+SUBTOTAL(9,V170:V174)</f>
        <v>246360.1668869011</v>
      </c>
      <c r="W175" s="43"/>
      <c r="X175" s="64">
        <f>+SUBTOTAL(9,X170:X174)</f>
        <v>28071023.120000005</v>
      </c>
      <c r="Y175" s="43"/>
      <c r="Z175" s="44">
        <f t="shared" si="81"/>
        <v>-1</v>
      </c>
    </row>
    <row r="176" spans="1:26" s="6" customFormat="1" ht="15">
      <c r="A176" s="48"/>
      <c r="B176" s="40"/>
      <c r="C176" s="41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s="6" customFormat="1" ht="15">
      <c r="A177" s="66" t="s">
        <v>101</v>
      </c>
      <c r="B177" s="40"/>
      <c r="C177" s="41"/>
      <c r="D177" s="50">
        <f>+SUBTOTAL(9,D152:D176)</f>
        <v>109922402.79000001</v>
      </c>
      <c r="E177" s="50"/>
      <c r="F177" s="50"/>
      <c r="G177" s="50"/>
      <c r="H177" s="69">
        <v>78.091999999999999</v>
      </c>
      <c r="I177" s="43"/>
      <c r="J177" s="75">
        <v>4.5031055900621126</v>
      </c>
      <c r="K177" s="50"/>
      <c r="L177" s="50">
        <f>+SUBTOTAL(9,L152:L176)</f>
        <v>352000.00000000006</v>
      </c>
      <c r="M177" s="50"/>
      <c r="N177" s="50"/>
      <c r="O177" s="50"/>
      <c r="P177" s="50">
        <f>+SUBTOTAL(9,P152:P176)</f>
        <v>4313970.9899999993</v>
      </c>
      <c r="Q177" s="50"/>
      <c r="R177" s="50"/>
      <c r="S177" s="50"/>
      <c r="T177" s="50">
        <f>+SUBTOTAL(9,T152:T176)</f>
        <v>835430.13099999982</v>
      </c>
      <c r="U177" s="50"/>
      <c r="V177" s="50">
        <f>+SUBTOTAL(9,V152:V176)</f>
        <v>1187430.1310000001</v>
      </c>
      <c r="W177" s="50"/>
      <c r="X177" s="50">
        <f>+SUBTOTAL(9,X152:X176)</f>
        <v>114236373.78</v>
      </c>
      <c r="Y177" s="50"/>
      <c r="Z177" s="50"/>
    </row>
    <row r="178" spans="1:26" s="6" customFormat="1" ht="15">
      <c r="A178" s="48"/>
      <c r="B178" s="40"/>
      <c r="C178" s="41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s="6" customFormat="1" ht="15">
      <c r="A179" s="48"/>
      <c r="B179" s="40"/>
      <c r="C179" s="41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s="6" customFormat="1" ht="15">
      <c r="A180" s="39" t="s">
        <v>102</v>
      </c>
      <c r="B180" s="40"/>
      <c r="C180" s="41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s="6" customFormat="1" ht="15">
      <c r="A181" s="48"/>
      <c r="B181" s="40"/>
      <c r="C181" s="41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s="6" customFormat="1" ht="15">
      <c r="A182" s="48"/>
      <c r="B182" s="51" t="s">
        <v>54</v>
      </c>
      <c r="C182" s="41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s="6" customFormat="1" ht="15">
      <c r="A183" s="48">
        <v>311</v>
      </c>
      <c r="B183" s="49" t="s">
        <v>49</v>
      </c>
      <c r="C183" s="41"/>
      <c r="D183" s="50">
        <v>21990531.370000001</v>
      </c>
      <c r="E183" s="41"/>
      <c r="F183" s="41"/>
      <c r="G183" s="41"/>
      <c r="H183" s="41"/>
      <c r="I183" s="41"/>
      <c r="J183" s="41"/>
      <c r="K183" s="41"/>
      <c r="L183" s="52">
        <v>938406.24499209807</v>
      </c>
      <c r="M183" s="53"/>
      <c r="N183" s="53">
        <f>-L183/D183*100</f>
        <v>-4.267319553143194</v>
      </c>
      <c r="O183" s="54"/>
      <c r="P183" s="50">
        <v>1097215.5999999999</v>
      </c>
      <c r="Q183" s="41"/>
      <c r="R183" s="53">
        <v>-30</v>
      </c>
      <c r="S183" s="53"/>
      <c r="T183" s="55">
        <f>-P183*R183/100</f>
        <v>329164.67999999993</v>
      </c>
      <c r="U183" s="41"/>
      <c r="V183" s="56">
        <f>-D183*N183/100+T183</f>
        <v>1267570.924992098</v>
      </c>
      <c r="W183" s="41"/>
      <c r="X183" s="57">
        <f>+D183+P183</f>
        <v>23087746.970000003</v>
      </c>
      <c r="Y183" s="41"/>
      <c r="Z183" s="53">
        <f t="shared" ref="Z183:Z188" si="86">-ROUND(V183/X183*100,0)</f>
        <v>-5</v>
      </c>
    </row>
    <row r="184" spans="1:26" s="6" customFormat="1" ht="15">
      <c r="A184" s="48">
        <v>312</v>
      </c>
      <c r="B184" s="49" t="s">
        <v>50</v>
      </c>
      <c r="C184" s="41"/>
      <c r="D184" s="50">
        <v>238993989.48999998</v>
      </c>
      <c r="E184" s="41"/>
      <c r="F184" s="41"/>
      <c r="G184" s="41"/>
      <c r="H184" s="41"/>
      <c r="I184" s="41"/>
      <c r="J184" s="41"/>
      <c r="K184" s="41"/>
      <c r="L184" s="52">
        <v>10198637.244343759</v>
      </c>
      <c r="M184" s="53"/>
      <c r="N184" s="53">
        <f t="shared" ref="N184:N188" si="87">-L184/D184*100</f>
        <v>-4.267319553143194</v>
      </c>
      <c r="O184" s="54"/>
      <c r="P184" s="50">
        <v>22612247.949999996</v>
      </c>
      <c r="Q184" s="41"/>
      <c r="R184" s="53">
        <v>-20</v>
      </c>
      <c r="S184" s="53"/>
      <c r="T184" s="55">
        <f t="shared" ref="T184:T187" si="88">-P184*R184/100</f>
        <v>4522449.5899999989</v>
      </c>
      <c r="U184" s="41"/>
      <c r="V184" s="56">
        <f t="shared" ref="V184:V187" si="89">-D184*N184/100+T184</f>
        <v>14721086.834343757</v>
      </c>
      <c r="W184" s="41"/>
      <c r="X184" s="57">
        <f t="shared" ref="X184:X187" si="90">+D184+P184</f>
        <v>261606237.43999997</v>
      </c>
      <c r="Y184" s="41"/>
      <c r="Z184" s="53">
        <f t="shared" si="86"/>
        <v>-6</v>
      </c>
    </row>
    <row r="185" spans="1:26" s="6" customFormat="1" ht="15">
      <c r="A185" s="48">
        <v>314</v>
      </c>
      <c r="B185" s="49" t="s">
        <v>51</v>
      </c>
      <c r="C185" s="41"/>
      <c r="D185" s="50">
        <v>57780859.699999996</v>
      </c>
      <c r="E185" s="41"/>
      <c r="F185" s="41"/>
      <c r="G185" s="41"/>
      <c r="H185" s="41"/>
      <c r="I185" s="41"/>
      <c r="J185" s="41"/>
      <c r="K185" s="41"/>
      <c r="L185" s="52">
        <v>2465693.923952336</v>
      </c>
      <c r="M185" s="53"/>
      <c r="N185" s="53">
        <f t="shared" si="87"/>
        <v>-4.267319553143194</v>
      </c>
      <c r="O185" s="54"/>
      <c r="P185" s="50">
        <v>8112613.2899999935</v>
      </c>
      <c r="Q185" s="41"/>
      <c r="R185" s="53">
        <v>-15</v>
      </c>
      <c r="S185" s="53"/>
      <c r="T185" s="55">
        <f t="shared" si="88"/>
        <v>1216891.9934999989</v>
      </c>
      <c r="U185" s="41"/>
      <c r="V185" s="56">
        <f t="shared" si="89"/>
        <v>3682585.9174523344</v>
      </c>
      <c r="W185" s="41"/>
      <c r="X185" s="57">
        <f t="shared" si="90"/>
        <v>65893472.989999987</v>
      </c>
      <c r="Y185" s="41"/>
      <c r="Z185" s="53">
        <f t="shared" si="86"/>
        <v>-6</v>
      </c>
    </row>
    <row r="186" spans="1:26" s="6" customFormat="1" ht="15">
      <c r="A186" s="48">
        <v>315</v>
      </c>
      <c r="B186" s="49" t="s">
        <v>52</v>
      </c>
      <c r="C186" s="41"/>
      <c r="D186" s="50">
        <v>32349755.439999998</v>
      </c>
      <c r="E186" s="41"/>
      <c r="F186" s="41"/>
      <c r="G186" s="41"/>
      <c r="H186" s="41"/>
      <c r="I186" s="41"/>
      <c r="J186" s="41"/>
      <c r="K186" s="41"/>
      <c r="L186" s="52">
        <v>1380467.4392851242</v>
      </c>
      <c r="M186" s="53"/>
      <c r="N186" s="53">
        <f t="shared" si="87"/>
        <v>-4.267319553143194</v>
      </c>
      <c r="O186" s="54"/>
      <c r="P186" s="50">
        <v>1673583.3599999996</v>
      </c>
      <c r="Q186" s="41"/>
      <c r="R186" s="53">
        <v>-20</v>
      </c>
      <c r="S186" s="53"/>
      <c r="T186" s="55">
        <f t="shared" si="88"/>
        <v>334716.6719999999</v>
      </c>
      <c r="U186" s="41"/>
      <c r="V186" s="56">
        <f t="shared" si="89"/>
        <v>1715184.111285124</v>
      </c>
      <c r="W186" s="41"/>
      <c r="X186" s="57">
        <f t="shared" si="90"/>
        <v>34023338.799999997</v>
      </c>
      <c r="Y186" s="41"/>
      <c r="Z186" s="53">
        <f t="shared" si="86"/>
        <v>-5</v>
      </c>
    </row>
    <row r="187" spans="1:26" s="6" customFormat="1" ht="15">
      <c r="A187" s="48">
        <v>316</v>
      </c>
      <c r="B187" s="49" t="s">
        <v>53</v>
      </c>
      <c r="C187" s="41"/>
      <c r="D187" s="59">
        <v>603776.30000000005</v>
      </c>
      <c r="E187" s="41"/>
      <c r="F187" s="41"/>
      <c r="G187" s="41"/>
      <c r="H187" s="41"/>
      <c r="I187" s="41"/>
      <c r="J187" s="41"/>
      <c r="K187" s="41"/>
      <c r="L187" s="60">
        <v>25765.064107144517</v>
      </c>
      <c r="M187" s="53"/>
      <c r="N187" s="53">
        <f t="shared" si="87"/>
        <v>-4.2673195531431949</v>
      </c>
      <c r="O187" s="54"/>
      <c r="P187" s="59">
        <v>198748.27000000005</v>
      </c>
      <c r="Q187" s="41"/>
      <c r="R187" s="53">
        <v>-5</v>
      </c>
      <c r="S187" s="53"/>
      <c r="T187" s="61">
        <f t="shared" si="88"/>
        <v>9937.4135000000024</v>
      </c>
      <c r="U187" s="41"/>
      <c r="V187" s="62">
        <f t="shared" si="89"/>
        <v>35702.477607144523</v>
      </c>
      <c r="W187" s="41"/>
      <c r="X187" s="63">
        <f t="shared" si="90"/>
        <v>802524.57000000007</v>
      </c>
      <c r="Y187" s="41"/>
      <c r="Z187" s="53">
        <f t="shared" si="86"/>
        <v>-4</v>
      </c>
    </row>
    <row r="188" spans="1:26" s="6" customFormat="1" ht="15">
      <c r="A188" s="48"/>
      <c r="B188" s="40" t="s">
        <v>73</v>
      </c>
      <c r="C188" s="41"/>
      <c r="D188" s="42">
        <f>+SUBTOTAL(9,D183:D187)</f>
        <v>351718912.30000001</v>
      </c>
      <c r="E188" s="43"/>
      <c r="F188" s="43"/>
      <c r="G188" s="43"/>
      <c r="H188" s="43"/>
      <c r="I188" s="43"/>
      <c r="J188" s="43"/>
      <c r="K188" s="43"/>
      <c r="L188" s="42">
        <f>+SUBTOTAL(9,L183:L187)</f>
        <v>15008969.916680461</v>
      </c>
      <c r="M188" s="42"/>
      <c r="N188" s="44">
        <f t="shared" si="87"/>
        <v>-4.267319553143194</v>
      </c>
      <c r="O188" s="45"/>
      <c r="P188" s="42">
        <f>+SUBTOTAL(9,P183:P187)</f>
        <v>33694408.469999991</v>
      </c>
      <c r="Q188" s="43"/>
      <c r="R188" s="46"/>
      <c r="S188" s="43"/>
      <c r="T188" s="42">
        <f>+SUBTOTAL(9,T183:T187)</f>
        <v>6413160.3489999976</v>
      </c>
      <c r="U188" s="43"/>
      <c r="V188" s="47">
        <f>+SUBTOTAL(9,V183:V187)</f>
        <v>21422130.265680458</v>
      </c>
      <c r="W188" s="43"/>
      <c r="X188" s="42">
        <f>+SUBTOTAL(9,X183:X187)</f>
        <v>385413320.76999998</v>
      </c>
      <c r="Y188" s="43"/>
      <c r="Z188" s="44">
        <f t="shared" si="86"/>
        <v>-6</v>
      </c>
    </row>
    <row r="189" spans="1:26" s="6" customFormat="1" ht="15" customHeight="1">
      <c r="A189" s="48"/>
      <c r="B189" s="49"/>
      <c r="C189" s="41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s="6" customFormat="1" ht="15">
      <c r="A190" s="48"/>
      <c r="B190" s="51" t="s">
        <v>36</v>
      </c>
      <c r="C190" s="41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s="6" customFormat="1" ht="15">
      <c r="A191" s="48">
        <v>311</v>
      </c>
      <c r="B191" s="49" t="s">
        <v>49</v>
      </c>
      <c r="C191" s="41"/>
      <c r="D191" s="50">
        <v>11907493.810000001</v>
      </c>
      <c r="E191" s="41"/>
      <c r="F191" s="41"/>
      <c r="G191" s="41"/>
      <c r="H191" s="41"/>
      <c r="I191" s="41"/>
      <c r="J191" s="41"/>
      <c r="K191" s="41"/>
      <c r="L191" s="52">
        <v>508130.81164344557</v>
      </c>
      <c r="M191" s="53"/>
      <c r="N191" s="53">
        <f>-L191/D191*100</f>
        <v>-4.267319553143194</v>
      </c>
      <c r="O191" s="54"/>
      <c r="P191" s="50">
        <v>556305.87</v>
      </c>
      <c r="Q191" s="41"/>
      <c r="R191" s="53">
        <v>-30</v>
      </c>
      <c r="S191" s="53"/>
      <c r="T191" s="55">
        <f>-P191*R191/100</f>
        <v>166891.761</v>
      </c>
      <c r="U191" s="41"/>
      <c r="V191" s="56">
        <f>-D191*N191/100+T191</f>
        <v>675022.57264344557</v>
      </c>
      <c r="W191" s="41"/>
      <c r="X191" s="57">
        <f>+D191+P191</f>
        <v>12463799.68</v>
      </c>
      <c r="Y191" s="41"/>
      <c r="Z191" s="53">
        <f t="shared" ref="Z191:Z195" si="91">-ROUND(V191/X191*100,0)</f>
        <v>-5</v>
      </c>
    </row>
    <row r="192" spans="1:26" s="6" customFormat="1" ht="15">
      <c r="A192" s="48">
        <v>312</v>
      </c>
      <c r="B192" s="49" t="s">
        <v>50</v>
      </c>
      <c r="C192" s="41"/>
      <c r="D192" s="50">
        <v>152107961.35000005</v>
      </c>
      <c r="E192" s="41"/>
      <c r="F192" s="41"/>
      <c r="G192" s="41"/>
      <c r="H192" s="41"/>
      <c r="I192" s="41"/>
      <c r="J192" s="41"/>
      <c r="K192" s="41"/>
      <c r="L192" s="52">
        <v>6490932.7765760459</v>
      </c>
      <c r="M192" s="53"/>
      <c r="N192" s="53">
        <f t="shared" ref="N192:N195" si="92">-L192/D192*100</f>
        <v>-4.2673195531431949</v>
      </c>
      <c r="O192" s="54"/>
      <c r="P192" s="50">
        <v>14343638.42999999</v>
      </c>
      <c r="Q192" s="41"/>
      <c r="R192" s="53">
        <v>-20</v>
      </c>
      <c r="S192" s="53"/>
      <c r="T192" s="55">
        <f t="shared" ref="T192:T194" si="93">-P192*R192/100</f>
        <v>2868727.6859999979</v>
      </c>
      <c r="U192" s="41"/>
      <c r="V192" s="56">
        <f t="shared" ref="V192:V194" si="94">-D192*N192/100+T192</f>
        <v>9359660.4625760429</v>
      </c>
      <c r="W192" s="41"/>
      <c r="X192" s="57">
        <f t="shared" ref="X192:X194" si="95">+D192+P192</f>
        <v>166451599.78000003</v>
      </c>
      <c r="Y192" s="41"/>
      <c r="Z192" s="53">
        <f t="shared" si="91"/>
        <v>-6</v>
      </c>
    </row>
    <row r="193" spans="1:26" s="6" customFormat="1" ht="15">
      <c r="A193" s="48">
        <v>314</v>
      </c>
      <c r="B193" s="49" t="s">
        <v>51</v>
      </c>
      <c r="C193" s="41"/>
      <c r="D193" s="50">
        <v>40273979.219999999</v>
      </c>
      <c r="E193" s="41"/>
      <c r="F193" s="41"/>
      <c r="G193" s="41"/>
      <c r="H193" s="41"/>
      <c r="I193" s="41"/>
      <c r="J193" s="41"/>
      <c r="K193" s="41"/>
      <c r="L193" s="52">
        <v>1718619.3900838869</v>
      </c>
      <c r="M193" s="53"/>
      <c r="N193" s="53">
        <f t="shared" si="92"/>
        <v>-4.267319553143194</v>
      </c>
      <c r="O193" s="54"/>
      <c r="P193" s="50">
        <v>5537502.3399999961</v>
      </c>
      <c r="Q193" s="41"/>
      <c r="R193" s="53">
        <v>-15</v>
      </c>
      <c r="S193" s="53"/>
      <c r="T193" s="55">
        <f t="shared" si="93"/>
        <v>830625.35099999933</v>
      </c>
      <c r="U193" s="41"/>
      <c r="V193" s="56">
        <f t="shared" si="94"/>
        <v>2549244.741083886</v>
      </c>
      <c r="W193" s="41"/>
      <c r="X193" s="57">
        <f t="shared" si="95"/>
        <v>45811481.559999995</v>
      </c>
      <c r="Y193" s="41"/>
      <c r="Z193" s="53">
        <f t="shared" si="91"/>
        <v>-6</v>
      </c>
    </row>
    <row r="194" spans="1:26" s="6" customFormat="1" ht="15">
      <c r="A194" s="48">
        <v>315</v>
      </c>
      <c r="B194" s="49" t="s">
        <v>52</v>
      </c>
      <c r="C194" s="41"/>
      <c r="D194" s="59">
        <v>15847101.829999996</v>
      </c>
      <c r="E194" s="41"/>
      <c r="F194" s="41"/>
      <c r="G194" s="41"/>
      <c r="H194" s="41"/>
      <c r="I194" s="41"/>
      <c r="J194" s="41"/>
      <c r="K194" s="41"/>
      <c r="L194" s="60">
        <v>676246.47499810287</v>
      </c>
      <c r="M194" s="53"/>
      <c r="N194" s="53">
        <f t="shared" si="92"/>
        <v>-4.267319553143194</v>
      </c>
      <c r="O194" s="54"/>
      <c r="P194" s="59">
        <v>858763.72000000032</v>
      </c>
      <c r="Q194" s="41"/>
      <c r="R194" s="53">
        <v>-20</v>
      </c>
      <c r="S194" s="53"/>
      <c r="T194" s="61">
        <f t="shared" si="93"/>
        <v>171752.74400000006</v>
      </c>
      <c r="U194" s="41"/>
      <c r="V194" s="62">
        <f t="shared" si="94"/>
        <v>847999.21899810282</v>
      </c>
      <c r="W194" s="41"/>
      <c r="X194" s="63">
        <f t="shared" si="95"/>
        <v>16705865.549999997</v>
      </c>
      <c r="Y194" s="41"/>
      <c r="Z194" s="53">
        <f t="shared" si="91"/>
        <v>-5</v>
      </c>
    </row>
    <row r="195" spans="1:26" s="6" customFormat="1" ht="15">
      <c r="A195" s="48"/>
      <c r="B195" s="40" t="s">
        <v>74</v>
      </c>
      <c r="C195" s="41"/>
      <c r="D195" s="42">
        <f>+SUBTOTAL(9,D191:D194)</f>
        <v>220136536.21000004</v>
      </c>
      <c r="E195" s="43"/>
      <c r="F195" s="43"/>
      <c r="G195" s="43"/>
      <c r="H195" s="43"/>
      <c r="I195" s="43"/>
      <c r="J195" s="43"/>
      <c r="K195" s="43"/>
      <c r="L195" s="42">
        <f>+SUBTOTAL(9,L191:L194)</f>
        <v>9393929.4533014819</v>
      </c>
      <c r="M195" s="42"/>
      <c r="N195" s="44">
        <f t="shared" si="92"/>
        <v>-4.2673195531431949</v>
      </c>
      <c r="O195" s="45"/>
      <c r="P195" s="42">
        <f>+SUBTOTAL(9,P191:P194)</f>
        <v>21296210.359999985</v>
      </c>
      <c r="Q195" s="43"/>
      <c r="R195" s="46"/>
      <c r="S195" s="43"/>
      <c r="T195" s="42">
        <f>+SUBTOTAL(9,T191:T194)</f>
        <v>4037997.5419999971</v>
      </c>
      <c r="U195" s="43"/>
      <c r="V195" s="47">
        <f>+SUBTOTAL(9,V191:V194)</f>
        <v>13431926.995301478</v>
      </c>
      <c r="W195" s="43"/>
      <c r="X195" s="42">
        <f>+SUBTOTAL(9,X191:X194)</f>
        <v>241432746.57000005</v>
      </c>
      <c r="Y195" s="43"/>
      <c r="Z195" s="44">
        <f t="shared" si="91"/>
        <v>-6</v>
      </c>
    </row>
    <row r="196" spans="1:26" s="6" customFormat="1" ht="15">
      <c r="A196" s="48"/>
      <c r="B196" s="40"/>
      <c r="C196" s="41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s="6" customFormat="1" ht="15">
      <c r="A197" s="48"/>
      <c r="B197" s="51" t="s">
        <v>37</v>
      </c>
      <c r="C197" s="41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s="6" customFormat="1" ht="15">
      <c r="A198" s="48">
        <v>311</v>
      </c>
      <c r="B198" s="49" t="s">
        <v>49</v>
      </c>
      <c r="C198" s="41"/>
      <c r="D198" s="50">
        <v>53353608.959999993</v>
      </c>
      <c r="E198" s="41"/>
      <c r="F198" s="41"/>
      <c r="G198" s="41"/>
      <c r="H198" s="41"/>
      <c r="I198" s="41"/>
      <c r="J198" s="41"/>
      <c r="K198" s="41"/>
      <c r="L198" s="52">
        <v>2276768.9874576391</v>
      </c>
      <c r="M198" s="53"/>
      <c r="N198" s="53">
        <f>-L198/D198*100</f>
        <v>-4.267319553143194</v>
      </c>
      <c r="O198" s="54"/>
      <c r="P198" s="50">
        <v>2372589.8100000005</v>
      </c>
      <c r="Q198" s="41"/>
      <c r="R198" s="53">
        <v>-30</v>
      </c>
      <c r="S198" s="53"/>
      <c r="T198" s="55">
        <f>-P198*R198/100</f>
        <v>711776.94300000009</v>
      </c>
      <c r="U198" s="41"/>
      <c r="V198" s="56">
        <f>-D198*N198/100+T198</f>
        <v>2988545.930457639</v>
      </c>
      <c r="W198" s="41"/>
      <c r="X198" s="57">
        <f>+D198+P198</f>
        <v>55726198.769999996</v>
      </c>
      <c r="Y198" s="41"/>
      <c r="Z198" s="53">
        <f t="shared" ref="Z198:Z203" si="96">-ROUND(V198/X198*100,0)</f>
        <v>-5</v>
      </c>
    </row>
    <row r="199" spans="1:26" s="6" customFormat="1" ht="15">
      <c r="A199" s="48">
        <v>312</v>
      </c>
      <c r="B199" s="49" t="s">
        <v>50</v>
      </c>
      <c r="C199" s="41"/>
      <c r="D199" s="50">
        <v>260613334.53000006</v>
      </c>
      <c r="E199" s="41"/>
      <c r="F199" s="41"/>
      <c r="G199" s="41"/>
      <c r="H199" s="41"/>
      <c r="I199" s="41"/>
      <c r="J199" s="41"/>
      <c r="K199" s="41"/>
      <c r="L199" s="52">
        <v>11121203.782497179</v>
      </c>
      <c r="M199" s="53"/>
      <c r="N199" s="53">
        <f t="shared" ref="N199:N203" si="97">-L199/D199*100</f>
        <v>-4.2673195531431949</v>
      </c>
      <c r="O199" s="54"/>
      <c r="P199" s="50">
        <v>36554350.349999972</v>
      </c>
      <c r="Q199" s="41"/>
      <c r="R199" s="53">
        <v>-20</v>
      </c>
      <c r="S199" s="53"/>
      <c r="T199" s="55">
        <f t="shared" ref="T199:T202" si="98">-P199*R199/100</f>
        <v>7310870.0699999938</v>
      </c>
      <c r="U199" s="41"/>
      <c r="V199" s="56">
        <f t="shared" ref="V199:V202" si="99">-D199*N199/100+T199</f>
        <v>18432073.852497172</v>
      </c>
      <c r="W199" s="41"/>
      <c r="X199" s="57">
        <f t="shared" ref="X199:X202" si="100">+D199+P199</f>
        <v>297167684.88000005</v>
      </c>
      <c r="Y199" s="41"/>
      <c r="Z199" s="53">
        <f t="shared" si="96"/>
        <v>-6</v>
      </c>
    </row>
    <row r="200" spans="1:26" s="6" customFormat="1" ht="15">
      <c r="A200" s="48">
        <v>314</v>
      </c>
      <c r="B200" s="49" t="s">
        <v>51</v>
      </c>
      <c r="C200" s="41"/>
      <c r="D200" s="50">
        <v>75174476.849999994</v>
      </c>
      <c r="E200" s="41"/>
      <c r="F200" s="41"/>
      <c r="G200" s="41"/>
      <c r="H200" s="41"/>
      <c r="I200" s="41"/>
      <c r="J200" s="41"/>
      <c r="K200" s="41"/>
      <c r="L200" s="52">
        <v>3207935.1495931535</v>
      </c>
      <c r="M200" s="53"/>
      <c r="N200" s="53">
        <f t="shared" si="97"/>
        <v>-4.267319553143194</v>
      </c>
      <c r="O200" s="54"/>
      <c r="P200" s="50">
        <v>9397615.3599999975</v>
      </c>
      <c r="Q200" s="41"/>
      <c r="R200" s="53">
        <v>-15</v>
      </c>
      <c r="S200" s="53"/>
      <c r="T200" s="55">
        <f t="shared" si="98"/>
        <v>1409642.3039999998</v>
      </c>
      <c r="U200" s="41"/>
      <c r="V200" s="56">
        <f t="shared" si="99"/>
        <v>4617577.4535931535</v>
      </c>
      <c r="W200" s="41"/>
      <c r="X200" s="57">
        <f t="shared" si="100"/>
        <v>84572092.209999993</v>
      </c>
      <c r="Y200" s="41"/>
      <c r="Z200" s="53">
        <f t="shared" si="96"/>
        <v>-5</v>
      </c>
    </row>
    <row r="201" spans="1:26" s="6" customFormat="1" ht="15">
      <c r="A201" s="48">
        <v>315</v>
      </c>
      <c r="B201" s="49" t="s">
        <v>52</v>
      </c>
      <c r="C201" s="41"/>
      <c r="D201" s="50">
        <v>51997559.249999993</v>
      </c>
      <c r="E201" s="41"/>
      <c r="F201" s="41"/>
      <c r="G201" s="41"/>
      <c r="H201" s="41"/>
      <c r="I201" s="41"/>
      <c r="J201" s="41"/>
      <c r="K201" s="41"/>
      <c r="L201" s="52">
        <v>2218902.0130324676</v>
      </c>
      <c r="M201" s="53"/>
      <c r="N201" s="53">
        <f t="shared" si="97"/>
        <v>-4.267319553143194</v>
      </c>
      <c r="O201" s="54"/>
      <c r="P201" s="50">
        <v>2656447.56</v>
      </c>
      <c r="Q201" s="41"/>
      <c r="R201" s="53">
        <v>-20</v>
      </c>
      <c r="S201" s="53"/>
      <c r="T201" s="55">
        <f t="shared" si="98"/>
        <v>531289.51199999999</v>
      </c>
      <c r="U201" s="41"/>
      <c r="V201" s="56">
        <f t="shared" si="99"/>
        <v>2750191.5250324677</v>
      </c>
      <c r="W201" s="41"/>
      <c r="X201" s="57">
        <f t="shared" si="100"/>
        <v>54654006.809999995</v>
      </c>
      <c r="Y201" s="41"/>
      <c r="Z201" s="53">
        <f t="shared" si="96"/>
        <v>-5</v>
      </c>
    </row>
    <row r="202" spans="1:26" s="6" customFormat="1" ht="15">
      <c r="A202" s="48">
        <v>316</v>
      </c>
      <c r="B202" s="49" t="s">
        <v>53</v>
      </c>
      <c r="C202" s="41"/>
      <c r="D202" s="59">
        <v>1258777.9200000002</v>
      </c>
      <c r="E202" s="41"/>
      <c r="F202" s="41"/>
      <c r="G202" s="41"/>
      <c r="H202" s="41"/>
      <c r="I202" s="41"/>
      <c r="J202" s="41"/>
      <c r="K202" s="41"/>
      <c r="L202" s="60">
        <v>53716.076310809207</v>
      </c>
      <c r="M202" s="53"/>
      <c r="N202" s="53">
        <f t="shared" si="97"/>
        <v>-4.267319553143194</v>
      </c>
      <c r="O202" s="54"/>
      <c r="P202" s="59">
        <v>374807.60999999993</v>
      </c>
      <c r="Q202" s="41"/>
      <c r="R202" s="53">
        <v>-5</v>
      </c>
      <c r="S202" s="53"/>
      <c r="T202" s="61">
        <f t="shared" si="98"/>
        <v>18740.380499999996</v>
      </c>
      <c r="U202" s="41"/>
      <c r="V202" s="62">
        <f t="shared" si="99"/>
        <v>72456.456810809192</v>
      </c>
      <c r="W202" s="41"/>
      <c r="X202" s="63">
        <f t="shared" si="100"/>
        <v>1633585.53</v>
      </c>
      <c r="Y202" s="41"/>
      <c r="Z202" s="53">
        <f t="shared" si="96"/>
        <v>-4</v>
      </c>
    </row>
    <row r="203" spans="1:26" s="6" customFormat="1" ht="15">
      <c r="A203" s="48"/>
      <c r="B203" s="40" t="s">
        <v>75</v>
      </c>
      <c r="C203" s="41"/>
      <c r="D203" s="42">
        <f>+SUBTOTAL(9,D198:D202)</f>
        <v>442397757.51000005</v>
      </c>
      <c r="E203" s="43"/>
      <c r="F203" s="43"/>
      <c r="G203" s="43"/>
      <c r="H203" s="43"/>
      <c r="I203" s="43"/>
      <c r="J203" s="43"/>
      <c r="K203" s="43"/>
      <c r="L203" s="42">
        <f>+SUBTOTAL(9,L198:L202)</f>
        <v>18878526.008891247</v>
      </c>
      <c r="M203" s="42"/>
      <c r="N203" s="44">
        <f t="shared" si="97"/>
        <v>-4.267319553143194</v>
      </c>
      <c r="O203" s="45"/>
      <c r="P203" s="42">
        <f>+SUBTOTAL(9,P198:P202)</f>
        <v>51355810.689999975</v>
      </c>
      <c r="Q203" s="43"/>
      <c r="R203" s="46"/>
      <c r="S203" s="43"/>
      <c r="T203" s="42">
        <f>+SUBTOTAL(9,T198:T202)</f>
        <v>9982319.2094999943</v>
      </c>
      <c r="U203" s="43"/>
      <c r="V203" s="47">
        <f>+SUBTOTAL(9,V198:V202)</f>
        <v>28860845.218391243</v>
      </c>
      <c r="W203" s="43"/>
      <c r="X203" s="42">
        <f>+SUBTOTAL(9,X198:X202)</f>
        <v>493753568.19999999</v>
      </c>
      <c r="Y203" s="43"/>
      <c r="Z203" s="44">
        <f t="shared" si="96"/>
        <v>-6</v>
      </c>
    </row>
    <row r="204" spans="1:26" s="6" customFormat="1" ht="15">
      <c r="A204" s="48"/>
      <c r="B204" s="40"/>
      <c r="C204" s="41"/>
      <c r="D204" s="42"/>
      <c r="E204" s="43"/>
      <c r="F204" s="43"/>
      <c r="G204" s="43"/>
      <c r="H204" s="43"/>
      <c r="I204" s="43"/>
      <c r="J204" s="43"/>
      <c r="K204" s="43"/>
      <c r="L204" s="42"/>
      <c r="M204" s="42"/>
      <c r="N204" s="44"/>
      <c r="O204" s="45"/>
      <c r="P204" s="42"/>
      <c r="Q204" s="43"/>
      <c r="R204" s="46"/>
      <c r="S204" s="43"/>
      <c r="T204" s="42"/>
      <c r="U204" s="43"/>
      <c r="V204" s="47"/>
      <c r="W204" s="43"/>
      <c r="X204" s="42"/>
      <c r="Y204" s="43"/>
      <c r="Z204" s="44"/>
    </row>
    <row r="205" spans="1:26" s="6" customFormat="1" ht="15">
      <c r="A205" s="48"/>
      <c r="B205" s="51" t="s">
        <v>114</v>
      </c>
      <c r="C205" s="41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s="6" customFormat="1" ht="15">
      <c r="A206" s="48">
        <v>311</v>
      </c>
      <c r="B206" s="49" t="s">
        <v>49</v>
      </c>
      <c r="C206" s="41"/>
      <c r="D206" s="50">
        <v>8971150.1400000006</v>
      </c>
      <c r="E206" s="41"/>
      <c r="F206" s="41"/>
      <c r="G206" s="41"/>
      <c r="H206" s="41"/>
      <c r="I206" s="41"/>
      <c r="J206" s="41"/>
      <c r="K206" s="41"/>
      <c r="L206" s="52">
        <v>382827.64407258481</v>
      </c>
      <c r="M206" s="53"/>
      <c r="N206" s="53">
        <f>-L206/D206*100</f>
        <v>-4.2673195532160024</v>
      </c>
      <c r="O206" s="54"/>
      <c r="P206" s="50">
        <v>436704.9200000001</v>
      </c>
      <c r="Q206" s="41"/>
      <c r="R206" s="53">
        <v>-30</v>
      </c>
      <c r="S206" s="53"/>
      <c r="T206" s="55">
        <f>-P206*R206/100</f>
        <v>131011.47600000004</v>
      </c>
      <c r="U206" s="41"/>
      <c r="V206" s="56">
        <f>-D206*N206/100+T206</f>
        <v>513839.12007258483</v>
      </c>
      <c r="W206" s="41"/>
      <c r="X206" s="57">
        <f>+D206+P206</f>
        <v>9407855.0600000005</v>
      </c>
      <c r="Y206" s="41"/>
      <c r="Z206" s="53">
        <f t="shared" ref="Z206:Z211" si="101">-ROUND(V206/X206*100,0)</f>
        <v>-5</v>
      </c>
    </row>
    <row r="207" spans="1:26" s="6" customFormat="1" ht="15">
      <c r="A207" s="48">
        <v>312</v>
      </c>
      <c r="B207" s="49" t="s">
        <v>50</v>
      </c>
      <c r="C207" s="41"/>
      <c r="D207" s="50">
        <v>10644952.229999997</v>
      </c>
      <c r="E207" s="41"/>
      <c r="F207" s="41"/>
      <c r="G207" s="41"/>
      <c r="H207" s="41"/>
      <c r="I207" s="41"/>
      <c r="J207" s="41"/>
      <c r="K207" s="41"/>
      <c r="L207" s="52">
        <v>454254.12794129271</v>
      </c>
      <c r="M207" s="53"/>
      <c r="N207" s="53">
        <f t="shared" ref="N207:N211" si="102">-L207/D207*100</f>
        <v>-4.2673195532160024</v>
      </c>
      <c r="O207" s="54"/>
      <c r="P207" s="50">
        <v>1235336.8799999994</v>
      </c>
      <c r="Q207" s="41"/>
      <c r="R207" s="53">
        <v>-20</v>
      </c>
      <c r="S207" s="53"/>
      <c r="T207" s="55">
        <f t="shared" ref="T207:T210" si="103">-P207*R207/100</f>
        <v>247067.37599999987</v>
      </c>
      <c r="U207" s="41"/>
      <c r="V207" s="56">
        <f t="shared" ref="V207:V210" si="104">-D207*N207/100+T207</f>
        <v>701321.50394129264</v>
      </c>
      <c r="W207" s="41"/>
      <c r="X207" s="57">
        <f t="shared" ref="X207:X210" si="105">+D207+P207</f>
        <v>11880289.109999996</v>
      </c>
      <c r="Y207" s="41"/>
      <c r="Z207" s="53">
        <f t="shared" si="101"/>
        <v>-6</v>
      </c>
    </row>
    <row r="208" spans="1:26" s="6" customFormat="1" ht="15">
      <c r="A208" s="48">
        <v>314</v>
      </c>
      <c r="B208" s="49" t="s">
        <v>51</v>
      </c>
      <c r="C208" s="41"/>
      <c r="D208" s="50">
        <v>3308211.1599999997</v>
      </c>
      <c r="E208" s="41"/>
      <c r="F208" s="41"/>
      <c r="G208" s="41"/>
      <c r="H208" s="41"/>
      <c r="I208" s="41"/>
      <c r="J208" s="41"/>
      <c r="K208" s="41"/>
      <c r="L208" s="52">
        <v>141171.94169235392</v>
      </c>
      <c r="M208" s="53"/>
      <c r="N208" s="53">
        <f t="shared" si="102"/>
        <v>-4.2673195532160024</v>
      </c>
      <c r="O208" s="54"/>
      <c r="P208" s="50">
        <v>554746.54</v>
      </c>
      <c r="Q208" s="41"/>
      <c r="R208" s="53">
        <v>-15</v>
      </c>
      <c r="S208" s="53"/>
      <c r="T208" s="55">
        <f t="shared" si="103"/>
        <v>83211.981</v>
      </c>
      <c r="U208" s="41"/>
      <c r="V208" s="56">
        <f t="shared" si="104"/>
        <v>224383.92269235392</v>
      </c>
      <c r="W208" s="41"/>
      <c r="X208" s="57">
        <f t="shared" si="105"/>
        <v>3862957.6999999997</v>
      </c>
      <c r="Y208" s="41"/>
      <c r="Z208" s="53">
        <f t="shared" si="101"/>
        <v>-6</v>
      </c>
    </row>
    <row r="209" spans="1:26" s="6" customFormat="1" ht="15">
      <c r="A209" s="48">
        <v>315</v>
      </c>
      <c r="B209" s="49" t="s">
        <v>52</v>
      </c>
      <c r="C209" s="41"/>
      <c r="D209" s="50">
        <v>98398.26</v>
      </c>
      <c r="E209" s="41"/>
      <c r="F209" s="41"/>
      <c r="G209" s="41"/>
      <c r="H209" s="41"/>
      <c r="I209" s="41"/>
      <c r="J209" s="41"/>
      <c r="K209" s="41"/>
      <c r="L209" s="52">
        <v>4198.9681890043203</v>
      </c>
      <c r="M209" s="53"/>
      <c r="N209" s="53">
        <f t="shared" si="102"/>
        <v>-4.2673195532160024</v>
      </c>
      <c r="O209" s="54"/>
      <c r="P209" s="50">
        <v>3415.11</v>
      </c>
      <c r="Q209" s="41"/>
      <c r="R209" s="53">
        <v>-20</v>
      </c>
      <c r="S209" s="53"/>
      <c r="T209" s="55">
        <f t="shared" si="103"/>
        <v>683.02199999999993</v>
      </c>
      <c r="U209" s="41"/>
      <c r="V209" s="56">
        <f t="shared" si="104"/>
        <v>4881.9901890043202</v>
      </c>
      <c r="W209" s="41"/>
      <c r="X209" s="57">
        <f t="shared" si="105"/>
        <v>101813.37</v>
      </c>
      <c r="Y209" s="41"/>
      <c r="Z209" s="53">
        <f t="shared" si="101"/>
        <v>-5</v>
      </c>
    </row>
    <row r="210" spans="1:26" s="6" customFormat="1" ht="15">
      <c r="A210" s="48">
        <v>316</v>
      </c>
      <c r="B210" s="49" t="s">
        <v>53</v>
      </c>
      <c r="C210" s="41"/>
      <c r="D210" s="59">
        <v>619677.84999999986</v>
      </c>
      <c r="E210" s="41"/>
      <c r="F210" s="41"/>
      <c r="G210" s="41"/>
      <c r="H210" s="41"/>
      <c r="I210" s="41"/>
      <c r="J210" s="41"/>
      <c r="K210" s="41"/>
      <c r="L210" s="60">
        <v>26443.634059998523</v>
      </c>
      <c r="M210" s="53"/>
      <c r="N210" s="53">
        <f t="shared" si="102"/>
        <v>-4.2673195532160024</v>
      </c>
      <c r="O210" s="54"/>
      <c r="P210" s="59">
        <v>204224.08</v>
      </c>
      <c r="Q210" s="41"/>
      <c r="R210" s="53">
        <v>-5</v>
      </c>
      <c r="S210" s="53"/>
      <c r="T210" s="61">
        <f t="shared" si="103"/>
        <v>10211.204</v>
      </c>
      <c r="U210" s="41"/>
      <c r="V210" s="62">
        <f t="shared" si="104"/>
        <v>36654.838059998525</v>
      </c>
      <c r="W210" s="41"/>
      <c r="X210" s="63">
        <f t="shared" si="105"/>
        <v>823901.92999999982</v>
      </c>
      <c r="Y210" s="41"/>
      <c r="Z210" s="53">
        <f t="shared" si="101"/>
        <v>-4</v>
      </c>
    </row>
    <row r="211" spans="1:26" s="6" customFormat="1" ht="15">
      <c r="A211" s="48"/>
      <c r="B211" s="40" t="s">
        <v>115</v>
      </c>
      <c r="C211" s="41"/>
      <c r="D211" s="42">
        <f>+SUBTOTAL(9,D206:D210)</f>
        <v>23642389.640000001</v>
      </c>
      <c r="E211" s="43"/>
      <c r="F211" s="43"/>
      <c r="G211" s="43"/>
      <c r="H211" s="43"/>
      <c r="I211" s="43"/>
      <c r="J211" s="43"/>
      <c r="K211" s="43"/>
      <c r="L211" s="42">
        <f>+SUBTOTAL(9,L206:L210)</f>
        <v>1008896.3159552343</v>
      </c>
      <c r="M211" s="42"/>
      <c r="N211" s="44">
        <f t="shared" si="102"/>
        <v>-4.2673195532160024</v>
      </c>
      <c r="O211" s="45"/>
      <c r="P211" s="42">
        <f>+SUBTOTAL(9,P206:P210)</f>
        <v>2434427.5299999998</v>
      </c>
      <c r="Q211" s="43"/>
      <c r="R211" s="46"/>
      <c r="S211" s="43"/>
      <c r="T211" s="42">
        <f>+SUBTOTAL(9,T206:T210)</f>
        <v>472185.05899999989</v>
      </c>
      <c r="U211" s="43"/>
      <c r="V211" s="47">
        <f>+SUBTOTAL(9,V206:V210)</f>
        <v>1481081.3749552341</v>
      </c>
      <c r="W211" s="43"/>
      <c r="X211" s="42">
        <f>+SUBTOTAL(9,X206:X210)</f>
        <v>26076817.169999994</v>
      </c>
      <c r="Y211" s="43"/>
      <c r="Z211" s="44">
        <f t="shared" si="101"/>
        <v>-6</v>
      </c>
    </row>
    <row r="212" spans="1:26" s="6" customFormat="1" ht="15">
      <c r="A212" s="48"/>
      <c r="B212" s="40"/>
      <c r="C212" s="41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s="6" customFormat="1" ht="15">
      <c r="A213" s="48"/>
      <c r="B213" s="51" t="s">
        <v>116</v>
      </c>
      <c r="C213" s="41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s="6" customFormat="1" ht="15">
      <c r="A214" s="48">
        <v>311</v>
      </c>
      <c r="B214" s="49" t="s">
        <v>49</v>
      </c>
      <c r="C214" s="41"/>
      <c r="D214" s="50">
        <v>106296419.73000002</v>
      </c>
      <c r="E214" s="41"/>
      <c r="F214" s="41"/>
      <c r="G214" s="41"/>
      <c r="H214" s="41"/>
      <c r="I214" s="41"/>
      <c r="J214" s="41"/>
      <c r="K214" s="41"/>
      <c r="L214" s="52">
        <v>4536007.9035068434</v>
      </c>
      <c r="M214" s="53"/>
      <c r="N214" s="53">
        <f>-L214/D214*100</f>
        <v>-4.2673195532160024</v>
      </c>
      <c r="O214" s="54"/>
      <c r="P214" s="50">
        <v>4566156.6400000043</v>
      </c>
      <c r="Q214" s="41"/>
      <c r="R214" s="53">
        <v>-30</v>
      </c>
      <c r="S214" s="53"/>
      <c r="T214" s="55">
        <f>-P214*R214/100</f>
        <v>1369846.9920000015</v>
      </c>
      <c r="U214" s="41"/>
      <c r="V214" s="56">
        <f>-D214*N214/100+T214</f>
        <v>5905854.8955068449</v>
      </c>
      <c r="W214" s="41"/>
      <c r="X214" s="57">
        <f>+D214+P214</f>
        <v>110862576.37000002</v>
      </c>
      <c r="Y214" s="41"/>
      <c r="Z214" s="53">
        <f t="shared" ref="Z214:Z219" si="106">-ROUND(V214/X214*100,0)</f>
        <v>-5</v>
      </c>
    </row>
    <row r="215" spans="1:26" s="6" customFormat="1" ht="15">
      <c r="A215" s="48">
        <v>312</v>
      </c>
      <c r="B215" s="49" t="s">
        <v>50</v>
      </c>
      <c r="C215" s="41"/>
      <c r="D215" s="50">
        <v>24992678.340000004</v>
      </c>
      <c r="E215" s="41"/>
      <c r="F215" s="41"/>
      <c r="G215" s="41"/>
      <c r="H215" s="41"/>
      <c r="I215" s="41"/>
      <c r="J215" s="41"/>
      <c r="K215" s="41"/>
      <c r="L215" s="52">
        <v>1066517.4496752007</v>
      </c>
      <c r="M215" s="53"/>
      <c r="N215" s="53">
        <f t="shared" ref="N215:N219" si="107">-L215/D215*100</f>
        <v>-4.2673195532160024</v>
      </c>
      <c r="O215" s="54"/>
      <c r="P215" s="50">
        <v>2901311.81</v>
      </c>
      <c r="Q215" s="41"/>
      <c r="R215" s="53">
        <v>-20</v>
      </c>
      <c r="S215" s="53"/>
      <c r="T215" s="55">
        <f t="shared" ref="T215:T218" si="108">-P215*R215/100</f>
        <v>580262.36200000008</v>
      </c>
      <c r="U215" s="41"/>
      <c r="V215" s="56">
        <f t="shared" ref="V215:V218" si="109">-D215*N215/100+T215</f>
        <v>1646779.8116752007</v>
      </c>
      <c r="W215" s="41"/>
      <c r="X215" s="57">
        <f t="shared" ref="X215:X218" si="110">+D215+P215</f>
        <v>27893990.150000002</v>
      </c>
      <c r="Y215" s="41"/>
      <c r="Z215" s="53">
        <f t="shared" si="106"/>
        <v>-6</v>
      </c>
    </row>
    <row r="216" spans="1:26" s="6" customFormat="1" ht="15">
      <c r="A216" s="48">
        <v>314</v>
      </c>
      <c r="B216" s="49" t="s">
        <v>51</v>
      </c>
      <c r="C216" s="41"/>
      <c r="D216" s="50">
        <v>1046679.24</v>
      </c>
      <c r="E216" s="41"/>
      <c r="F216" s="41"/>
      <c r="G216" s="41"/>
      <c r="H216" s="41"/>
      <c r="I216" s="41"/>
      <c r="J216" s="41"/>
      <c r="K216" s="41"/>
      <c r="L216" s="52">
        <v>44665.14786797265</v>
      </c>
      <c r="M216" s="53"/>
      <c r="N216" s="53">
        <f t="shared" si="107"/>
        <v>-4.2673195532160024</v>
      </c>
      <c r="O216" s="54"/>
      <c r="P216" s="50">
        <v>169559.28999999995</v>
      </c>
      <c r="Q216" s="41"/>
      <c r="R216" s="53">
        <v>-15</v>
      </c>
      <c r="S216" s="53"/>
      <c r="T216" s="55">
        <f t="shared" si="108"/>
        <v>25433.893499999991</v>
      </c>
      <c r="U216" s="41"/>
      <c r="V216" s="56">
        <f t="shared" si="109"/>
        <v>70099.041367972633</v>
      </c>
      <c r="W216" s="41"/>
      <c r="X216" s="57">
        <f t="shared" si="110"/>
        <v>1216238.53</v>
      </c>
      <c r="Y216" s="41"/>
      <c r="Z216" s="53">
        <f t="shared" si="106"/>
        <v>-6</v>
      </c>
    </row>
    <row r="217" spans="1:26" s="6" customFormat="1" ht="15">
      <c r="A217" s="48">
        <v>315</v>
      </c>
      <c r="B217" s="49" t="s">
        <v>52</v>
      </c>
      <c r="C217" s="41"/>
      <c r="D217" s="50">
        <v>1589908.0499999998</v>
      </c>
      <c r="E217" s="41"/>
      <c r="F217" s="41"/>
      <c r="G217" s="41"/>
      <c r="H217" s="41"/>
      <c r="I217" s="41"/>
      <c r="J217" s="41"/>
      <c r="K217" s="41"/>
      <c r="L217" s="52">
        <v>67846.45709580525</v>
      </c>
      <c r="M217" s="53"/>
      <c r="N217" s="53">
        <f t="shared" si="107"/>
        <v>-4.2673195532160024</v>
      </c>
      <c r="O217" s="54"/>
      <c r="P217" s="50">
        <v>30125.94</v>
      </c>
      <c r="Q217" s="41"/>
      <c r="R217" s="53">
        <v>-20</v>
      </c>
      <c r="S217" s="53"/>
      <c r="T217" s="55">
        <f t="shared" si="108"/>
        <v>6025.1879999999992</v>
      </c>
      <c r="U217" s="41"/>
      <c r="V217" s="56">
        <f t="shared" si="109"/>
        <v>73871.645095805245</v>
      </c>
      <c r="W217" s="41"/>
      <c r="X217" s="57">
        <f t="shared" si="110"/>
        <v>1620033.9899999998</v>
      </c>
      <c r="Y217" s="41"/>
      <c r="Z217" s="53">
        <f t="shared" si="106"/>
        <v>-5</v>
      </c>
    </row>
    <row r="218" spans="1:26" s="6" customFormat="1" ht="15">
      <c r="A218" s="48">
        <v>316</v>
      </c>
      <c r="B218" s="49" t="s">
        <v>53</v>
      </c>
      <c r="C218" s="41"/>
      <c r="D218" s="59">
        <v>389971.88000000006</v>
      </c>
      <c r="E218" s="41"/>
      <c r="F218" s="41"/>
      <c r="G218" s="41"/>
      <c r="H218" s="41"/>
      <c r="I218" s="41"/>
      <c r="J218" s="41"/>
      <c r="K218" s="41"/>
      <c r="L218" s="60">
        <v>16641.346287284046</v>
      </c>
      <c r="M218" s="53"/>
      <c r="N218" s="53">
        <f t="shared" si="107"/>
        <v>-4.2673195532160024</v>
      </c>
      <c r="O218" s="54"/>
      <c r="P218" s="59">
        <v>77481.909999999974</v>
      </c>
      <c r="Q218" s="41"/>
      <c r="R218" s="53">
        <v>-5</v>
      </c>
      <c r="S218" s="53"/>
      <c r="T218" s="61">
        <f t="shared" si="108"/>
        <v>3874.0954999999985</v>
      </c>
      <c r="U218" s="41"/>
      <c r="V218" s="62">
        <f t="shared" si="109"/>
        <v>20515.441787284049</v>
      </c>
      <c r="W218" s="41"/>
      <c r="X218" s="63">
        <f t="shared" si="110"/>
        <v>467453.79000000004</v>
      </c>
      <c r="Y218" s="41"/>
      <c r="Z218" s="53">
        <f t="shared" si="106"/>
        <v>-4</v>
      </c>
    </row>
    <row r="219" spans="1:26" s="6" customFormat="1" ht="15">
      <c r="A219" s="48"/>
      <c r="B219" s="40" t="s">
        <v>117</v>
      </c>
      <c r="C219" s="41"/>
      <c r="D219" s="64">
        <f>+SUBTOTAL(9,D214:D218)</f>
        <v>134315657.24000001</v>
      </c>
      <c r="E219" s="43"/>
      <c r="F219" s="43"/>
      <c r="G219" s="43"/>
      <c r="H219" s="43"/>
      <c r="I219" s="43"/>
      <c r="J219" s="43"/>
      <c r="K219" s="43"/>
      <c r="L219" s="64">
        <f>+SUBTOTAL(9,L214:L218)</f>
        <v>5731678.3044331064</v>
      </c>
      <c r="M219" s="42"/>
      <c r="N219" s="44">
        <f t="shared" si="107"/>
        <v>-4.2673195532160024</v>
      </c>
      <c r="O219" s="45"/>
      <c r="P219" s="64">
        <f>+SUBTOTAL(9,P214:P218)</f>
        <v>7744635.5900000054</v>
      </c>
      <c r="Q219" s="43"/>
      <c r="R219" s="46"/>
      <c r="S219" s="43"/>
      <c r="T219" s="64">
        <f>+SUBTOTAL(9,T214:T218)</f>
        <v>1985442.5310000018</v>
      </c>
      <c r="U219" s="43"/>
      <c r="V219" s="65">
        <f>+SUBTOTAL(9,V214:V218)</f>
        <v>7717120.8354331078</v>
      </c>
      <c r="W219" s="43"/>
      <c r="X219" s="64">
        <f>+SUBTOTAL(9,X214:X218)</f>
        <v>142060292.83000001</v>
      </c>
      <c r="Y219" s="43"/>
      <c r="Z219" s="44">
        <f t="shared" si="106"/>
        <v>-5</v>
      </c>
    </row>
    <row r="220" spans="1:26" s="6" customFormat="1" ht="15">
      <c r="A220" s="48"/>
      <c r="B220" s="40"/>
      <c r="C220" s="41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s="6" customFormat="1" ht="15">
      <c r="A221" s="66" t="s">
        <v>103</v>
      </c>
      <c r="B221" s="40"/>
      <c r="C221" s="41"/>
      <c r="D221" s="50">
        <f>+SUBTOTAL(9,D182:D220)</f>
        <v>1172211252.9000003</v>
      </c>
      <c r="E221" s="50"/>
      <c r="F221" s="50"/>
      <c r="G221" s="50"/>
      <c r="H221" s="69">
        <v>1158.1076</v>
      </c>
      <c r="I221" s="43"/>
      <c r="J221" s="68">
        <v>43.192825112107627</v>
      </c>
      <c r="K221" s="50"/>
      <c r="L221" s="50">
        <f>+SUBTOTAL(9,L182:L220)</f>
        <v>50021999.999261513</v>
      </c>
      <c r="M221" s="50"/>
      <c r="N221" s="50"/>
      <c r="O221" s="50"/>
      <c r="P221" s="50">
        <f>+SUBTOTAL(9,P182:P220)</f>
        <v>116525492.63999996</v>
      </c>
      <c r="Q221" s="50"/>
      <c r="R221" s="50"/>
      <c r="S221" s="50"/>
      <c r="T221" s="50">
        <f>+SUBTOTAL(9,T182:T220)</f>
        <v>22891104.690499991</v>
      </c>
      <c r="U221" s="50"/>
      <c r="V221" s="50">
        <f>+SUBTOTAL(9,V182:V220)</f>
        <v>72913104.689761534</v>
      </c>
      <c r="W221" s="50"/>
      <c r="X221" s="50">
        <f>+SUBTOTAL(9,X182:X220)</f>
        <v>1288736745.54</v>
      </c>
      <c r="Y221" s="50"/>
      <c r="Z221" s="50"/>
    </row>
    <row r="222" spans="1:26" s="6" customFormat="1" ht="15">
      <c r="A222" s="48"/>
      <c r="B222" s="40"/>
      <c r="C222" s="41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s="6" customFormat="1" ht="15">
      <c r="A223" s="48"/>
      <c r="B223" s="40"/>
      <c r="C223" s="41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s="6" customFormat="1" ht="15">
      <c r="A224" s="39" t="s">
        <v>104</v>
      </c>
      <c r="B224" s="40"/>
      <c r="C224" s="41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s="6" customFormat="1" ht="15">
      <c r="A225" s="48"/>
      <c r="B225" s="40"/>
      <c r="C225" s="41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s="6" customFormat="1" ht="15">
      <c r="A226" s="48"/>
      <c r="B226" s="51" t="s">
        <v>38</v>
      </c>
      <c r="C226" s="41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s="6" customFormat="1" ht="15">
      <c r="A227" s="48">
        <v>311</v>
      </c>
      <c r="B227" s="49" t="s">
        <v>49</v>
      </c>
      <c r="C227" s="41"/>
      <c r="D227" s="50">
        <v>18923805.610000003</v>
      </c>
      <c r="E227" s="41"/>
      <c r="F227" s="41"/>
      <c r="G227" s="41"/>
      <c r="H227" s="41"/>
      <c r="I227" s="41"/>
      <c r="J227" s="41"/>
      <c r="K227" s="41"/>
      <c r="L227" s="52">
        <v>962417.4053953453</v>
      </c>
      <c r="M227" s="53"/>
      <c r="N227" s="53">
        <f>-L227/D227*100</f>
        <v>-5.0857497970005046</v>
      </c>
      <c r="O227" s="54"/>
      <c r="P227" s="50">
        <v>951965.87</v>
      </c>
      <c r="Q227" s="41"/>
      <c r="R227" s="53">
        <v>-30</v>
      </c>
      <c r="S227" s="53"/>
      <c r="T227" s="55">
        <f>-P227*R227/100</f>
        <v>285589.761</v>
      </c>
      <c r="U227" s="41"/>
      <c r="V227" s="56">
        <f>-D227*N227/100+T227</f>
        <v>1248007.1663953452</v>
      </c>
      <c r="W227" s="41"/>
      <c r="X227" s="57">
        <f>+D227+P227</f>
        <v>19875771.480000004</v>
      </c>
      <c r="Y227" s="41"/>
      <c r="Z227" s="53">
        <f t="shared" ref="Z227:Z232" si="111">-ROUND(V227/X227*100,0)</f>
        <v>-6</v>
      </c>
    </row>
    <row r="228" spans="1:26" s="6" customFormat="1" ht="15">
      <c r="A228" s="48">
        <v>312</v>
      </c>
      <c r="B228" s="49" t="s">
        <v>50</v>
      </c>
      <c r="C228" s="41"/>
      <c r="D228" s="50">
        <v>261261812.68000001</v>
      </c>
      <c r="E228" s="41"/>
      <c r="F228" s="41"/>
      <c r="G228" s="41"/>
      <c r="H228" s="41"/>
      <c r="I228" s="41"/>
      <c r="J228" s="41"/>
      <c r="K228" s="41"/>
      <c r="L228" s="52">
        <v>13287122.108012941</v>
      </c>
      <c r="M228" s="53"/>
      <c r="N228" s="53">
        <f t="shared" ref="N228:N232" si="112">-L228/D228*100</f>
        <v>-5.0857497970005046</v>
      </c>
      <c r="O228" s="54"/>
      <c r="P228" s="50">
        <v>24375643.059999976</v>
      </c>
      <c r="Q228" s="41"/>
      <c r="R228" s="53">
        <v>-20</v>
      </c>
      <c r="S228" s="53"/>
      <c r="T228" s="55">
        <f t="shared" ref="T228:T231" si="113">-P228*R228/100</f>
        <v>4875128.6119999951</v>
      </c>
      <c r="U228" s="41"/>
      <c r="V228" s="56">
        <f t="shared" ref="V228:V231" si="114">-D228*N228/100+T228</f>
        <v>18162250.720012933</v>
      </c>
      <c r="W228" s="41"/>
      <c r="X228" s="57">
        <f t="shared" ref="X228:X231" si="115">+D228+P228</f>
        <v>285637455.74000001</v>
      </c>
      <c r="Y228" s="41"/>
      <c r="Z228" s="53">
        <f t="shared" si="111"/>
        <v>-6</v>
      </c>
    </row>
    <row r="229" spans="1:26" s="6" customFormat="1" ht="15">
      <c r="A229" s="48">
        <v>314</v>
      </c>
      <c r="B229" s="49" t="s">
        <v>51</v>
      </c>
      <c r="C229" s="41"/>
      <c r="D229" s="50">
        <v>53112400.899999999</v>
      </c>
      <c r="E229" s="41"/>
      <c r="F229" s="41"/>
      <c r="G229" s="41"/>
      <c r="H229" s="41"/>
      <c r="I229" s="41"/>
      <c r="J229" s="41"/>
      <c r="K229" s="41"/>
      <c r="L229" s="52">
        <v>2701163.8209538441</v>
      </c>
      <c r="M229" s="53"/>
      <c r="N229" s="53">
        <f t="shared" si="112"/>
        <v>-5.0857497970005046</v>
      </c>
      <c r="O229" s="54"/>
      <c r="P229" s="50">
        <v>7487427.5499999998</v>
      </c>
      <c r="Q229" s="41"/>
      <c r="R229" s="53">
        <v>-15</v>
      </c>
      <c r="S229" s="53"/>
      <c r="T229" s="55">
        <f t="shared" si="113"/>
        <v>1123114.1325000001</v>
      </c>
      <c r="U229" s="41"/>
      <c r="V229" s="56">
        <f t="shared" si="114"/>
        <v>3824277.9534538444</v>
      </c>
      <c r="W229" s="41"/>
      <c r="X229" s="57">
        <f t="shared" si="115"/>
        <v>60599828.449999996</v>
      </c>
      <c r="Y229" s="41"/>
      <c r="Z229" s="53">
        <f t="shared" si="111"/>
        <v>-6</v>
      </c>
    </row>
    <row r="230" spans="1:26" s="6" customFormat="1" ht="15">
      <c r="A230" s="48">
        <v>315</v>
      </c>
      <c r="B230" s="49" t="s">
        <v>52</v>
      </c>
      <c r="C230" s="41"/>
      <c r="D230" s="50">
        <v>18936468.239999995</v>
      </c>
      <c r="E230" s="41"/>
      <c r="F230" s="41"/>
      <c r="G230" s="41"/>
      <c r="H230" s="41"/>
      <c r="I230" s="41"/>
      <c r="J230" s="41"/>
      <c r="K230" s="41"/>
      <c r="L230" s="52">
        <v>963061.39507486473</v>
      </c>
      <c r="M230" s="53"/>
      <c r="N230" s="53">
        <f t="shared" si="112"/>
        <v>-5.0857497970005046</v>
      </c>
      <c r="O230" s="54"/>
      <c r="P230" s="50">
        <v>1097187.31</v>
      </c>
      <c r="Q230" s="41"/>
      <c r="R230" s="53">
        <v>-20</v>
      </c>
      <c r="S230" s="53"/>
      <c r="T230" s="55">
        <f t="shared" si="113"/>
        <v>219437.46200000003</v>
      </c>
      <c r="U230" s="41"/>
      <c r="V230" s="56">
        <f t="shared" si="114"/>
        <v>1182498.8570748647</v>
      </c>
      <c r="W230" s="41"/>
      <c r="X230" s="57">
        <f t="shared" si="115"/>
        <v>20033655.549999993</v>
      </c>
      <c r="Y230" s="41"/>
      <c r="Z230" s="53">
        <f t="shared" si="111"/>
        <v>-6</v>
      </c>
    </row>
    <row r="231" spans="1:26" s="6" customFormat="1" ht="15">
      <c r="A231" s="48">
        <v>316</v>
      </c>
      <c r="B231" s="49" t="s">
        <v>53</v>
      </c>
      <c r="C231" s="41"/>
      <c r="D231" s="59">
        <v>998126.79</v>
      </c>
      <c r="E231" s="41"/>
      <c r="F231" s="41"/>
      <c r="G231" s="41"/>
      <c r="H231" s="41"/>
      <c r="I231" s="41"/>
      <c r="J231" s="41"/>
      <c r="K231" s="41"/>
      <c r="L231" s="60">
        <v>50762.231196232664</v>
      </c>
      <c r="M231" s="53"/>
      <c r="N231" s="53">
        <f t="shared" si="112"/>
        <v>-5.0857497970005054</v>
      </c>
      <c r="O231" s="54"/>
      <c r="P231" s="59">
        <v>233235.87999999998</v>
      </c>
      <c r="Q231" s="41"/>
      <c r="R231" s="53">
        <v>-5</v>
      </c>
      <c r="S231" s="53"/>
      <c r="T231" s="61">
        <f t="shared" si="113"/>
        <v>11661.794</v>
      </c>
      <c r="U231" s="41"/>
      <c r="V231" s="62">
        <f t="shared" si="114"/>
        <v>62424.025196232666</v>
      </c>
      <c r="W231" s="41"/>
      <c r="X231" s="63">
        <f t="shared" si="115"/>
        <v>1231362.67</v>
      </c>
      <c r="Y231" s="41"/>
      <c r="Z231" s="53">
        <f t="shared" si="111"/>
        <v>-5</v>
      </c>
    </row>
    <row r="232" spans="1:26" s="6" customFormat="1" ht="15">
      <c r="A232" s="48"/>
      <c r="B232" s="40" t="s">
        <v>76</v>
      </c>
      <c r="C232" s="41"/>
      <c r="D232" s="42">
        <f>+SUBTOTAL(9,D227:D231)</f>
        <v>353232614.22000003</v>
      </c>
      <c r="E232" s="43"/>
      <c r="F232" s="43"/>
      <c r="G232" s="43"/>
      <c r="H232" s="43"/>
      <c r="I232" s="43"/>
      <c r="J232" s="43"/>
      <c r="K232" s="43"/>
      <c r="L232" s="42">
        <f>+SUBTOTAL(9,L227:L231)</f>
        <v>17964526.960633226</v>
      </c>
      <c r="M232" s="42"/>
      <c r="N232" s="44">
        <f t="shared" si="112"/>
        <v>-5.0857497970005046</v>
      </c>
      <c r="O232" s="45"/>
      <c r="P232" s="42">
        <f>+SUBTOTAL(9,P227:P231)</f>
        <v>34145459.669999979</v>
      </c>
      <c r="Q232" s="43"/>
      <c r="R232" s="46"/>
      <c r="S232" s="43"/>
      <c r="T232" s="42">
        <f>+SUBTOTAL(9,T227:T231)</f>
        <v>6514931.7614999954</v>
      </c>
      <c r="U232" s="43"/>
      <c r="V232" s="47">
        <f>+SUBTOTAL(9,V227:V231)</f>
        <v>24479458.722133219</v>
      </c>
      <c r="W232" s="43"/>
      <c r="X232" s="42">
        <f>+SUBTOTAL(9,X227:X231)</f>
        <v>387378073.89000005</v>
      </c>
      <c r="Y232" s="43"/>
      <c r="Z232" s="44">
        <f t="shared" si="111"/>
        <v>-6</v>
      </c>
    </row>
    <row r="233" spans="1:26" s="6" customFormat="1" ht="15">
      <c r="A233" s="48"/>
      <c r="B233" s="40"/>
      <c r="C233" s="41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s="6" customFormat="1" ht="15">
      <c r="A234" s="48"/>
      <c r="B234" s="51" t="s">
        <v>39</v>
      </c>
      <c r="C234" s="41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s="6" customFormat="1" ht="15">
      <c r="A235" s="48">
        <v>311</v>
      </c>
      <c r="B235" s="49" t="s">
        <v>49</v>
      </c>
      <c r="C235" s="41"/>
      <c r="D235" s="50">
        <v>25236420.509999994</v>
      </c>
      <c r="E235" s="41"/>
      <c r="F235" s="41"/>
      <c r="G235" s="41"/>
      <c r="H235" s="41"/>
      <c r="I235" s="41"/>
      <c r="J235" s="41"/>
      <c r="K235" s="41"/>
      <c r="L235" s="52">
        <v>1283461.2048575184</v>
      </c>
      <c r="M235" s="53"/>
      <c r="N235" s="53">
        <f>-L235/D235*100</f>
        <v>-5.0857497970005046</v>
      </c>
      <c r="O235" s="54"/>
      <c r="P235" s="50">
        <v>985487.89999999979</v>
      </c>
      <c r="Q235" s="41"/>
      <c r="R235" s="53">
        <v>-30</v>
      </c>
      <c r="S235" s="53"/>
      <c r="T235" s="55">
        <f>-P235*R235/100</f>
        <v>295646.36999999994</v>
      </c>
      <c r="U235" s="41"/>
      <c r="V235" s="56">
        <f>-D235*N235/100+T235</f>
        <v>1579107.5748575183</v>
      </c>
      <c r="W235" s="41"/>
      <c r="X235" s="57">
        <f>+D235+P235</f>
        <v>26221908.409999993</v>
      </c>
      <c r="Y235" s="41"/>
      <c r="Z235" s="53">
        <f t="shared" ref="Z235:Z240" si="116">-ROUND(V235/X235*100,0)</f>
        <v>-6</v>
      </c>
    </row>
    <row r="236" spans="1:26" s="6" customFormat="1" ht="15">
      <c r="A236" s="48">
        <v>312</v>
      </c>
      <c r="B236" s="49" t="s">
        <v>50</v>
      </c>
      <c r="C236" s="41"/>
      <c r="D236" s="50">
        <v>221375648.32000002</v>
      </c>
      <c r="E236" s="41"/>
      <c r="F236" s="41"/>
      <c r="G236" s="41"/>
      <c r="H236" s="41"/>
      <c r="I236" s="41"/>
      <c r="J236" s="41"/>
      <c r="K236" s="41"/>
      <c r="L236" s="52">
        <v>11258611.585042953</v>
      </c>
      <c r="M236" s="53"/>
      <c r="N236" s="53">
        <f t="shared" ref="N236:N240" si="117">-L236/D236*100</f>
        <v>-5.0857497970005046</v>
      </c>
      <c r="O236" s="54"/>
      <c r="P236" s="50">
        <v>22791172.65000001</v>
      </c>
      <c r="Q236" s="41"/>
      <c r="R236" s="53">
        <v>-20</v>
      </c>
      <c r="S236" s="53"/>
      <c r="T236" s="55">
        <f t="shared" ref="T236:T239" si="118">-P236*R236/100</f>
        <v>4558234.5300000021</v>
      </c>
      <c r="U236" s="41"/>
      <c r="V236" s="56">
        <f t="shared" ref="V236:V239" si="119">-D236*N236/100+T236</f>
        <v>15816846.115042955</v>
      </c>
      <c r="W236" s="41"/>
      <c r="X236" s="57">
        <f t="shared" ref="X236:X239" si="120">+D236+P236</f>
        <v>244166820.97000003</v>
      </c>
      <c r="Y236" s="41"/>
      <c r="Z236" s="53">
        <f t="shared" si="116"/>
        <v>-6</v>
      </c>
    </row>
    <row r="237" spans="1:26" s="6" customFormat="1" ht="15">
      <c r="A237" s="48">
        <v>314</v>
      </c>
      <c r="B237" s="49" t="s">
        <v>51</v>
      </c>
      <c r="C237" s="41"/>
      <c r="D237" s="50">
        <v>49751656.270000003</v>
      </c>
      <c r="E237" s="41"/>
      <c r="F237" s="41"/>
      <c r="G237" s="41"/>
      <c r="H237" s="41"/>
      <c r="I237" s="41"/>
      <c r="J237" s="41"/>
      <c r="K237" s="41"/>
      <c r="L237" s="52">
        <v>2530244.7577559142</v>
      </c>
      <c r="M237" s="53"/>
      <c r="N237" s="53">
        <f t="shared" si="117"/>
        <v>-5.0857497970005046</v>
      </c>
      <c r="O237" s="54"/>
      <c r="P237" s="50">
        <v>8350839.969999996</v>
      </c>
      <c r="Q237" s="41"/>
      <c r="R237" s="53">
        <v>-15</v>
      </c>
      <c r="S237" s="53"/>
      <c r="T237" s="55">
        <f t="shared" si="118"/>
        <v>1252625.9954999993</v>
      </c>
      <c r="U237" s="41"/>
      <c r="V237" s="56">
        <f t="shared" si="119"/>
        <v>3782870.7532559135</v>
      </c>
      <c r="W237" s="41"/>
      <c r="X237" s="57">
        <f t="shared" si="120"/>
        <v>58102496.240000002</v>
      </c>
      <c r="Y237" s="41"/>
      <c r="Z237" s="53">
        <f t="shared" si="116"/>
        <v>-7</v>
      </c>
    </row>
    <row r="238" spans="1:26" s="6" customFormat="1" ht="15">
      <c r="A238" s="48">
        <v>315</v>
      </c>
      <c r="B238" s="49" t="s">
        <v>52</v>
      </c>
      <c r="C238" s="41"/>
      <c r="D238" s="50">
        <v>22894079.669999998</v>
      </c>
      <c r="E238" s="41"/>
      <c r="F238" s="41"/>
      <c r="G238" s="41"/>
      <c r="H238" s="41"/>
      <c r="I238" s="41"/>
      <c r="J238" s="41"/>
      <c r="K238" s="41"/>
      <c r="L238" s="52">
        <v>1164335.6103421587</v>
      </c>
      <c r="M238" s="53"/>
      <c r="N238" s="53">
        <f t="shared" si="117"/>
        <v>-5.0857497970005046</v>
      </c>
      <c r="O238" s="54"/>
      <c r="P238" s="50">
        <v>886172.28000000014</v>
      </c>
      <c r="Q238" s="41"/>
      <c r="R238" s="53">
        <v>-20</v>
      </c>
      <c r="S238" s="53"/>
      <c r="T238" s="55">
        <f t="shared" si="118"/>
        <v>177234.45600000001</v>
      </c>
      <c r="U238" s="41"/>
      <c r="V238" s="56">
        <f t="shared" si="119"/>
        <v>1341570.0663421587</v>
      </c>
      <c r="W238" s="41"/>
      <c r="X238" s="57">
        <f t="shared" si="120"/>
        <v>23780251.949999999</v>
      </c>
      <c r="Y238" s="41"/>
      <c r="Z238" s="53">
        <f t="shared" si="116"/>
        <v>-6</v>
      </c>
    </row>
    <row r="239" spans="1:26" s="6" customFormat="1" ht="15">
      <c r="A239" s="48">
        <v>316</v>
      </c>
      <c r="B239" s="49" t="s">
        <v>53</v>
      </c>
      <c r="C239" s="41"/>
      <c r="D239" s="59">
        <v>771499.21</v>
      </c>
      <c r="E239" s="41"/>
      <c r="F239" s="41"/>
      <c r="G239" s="41"/>
      <c r="H239" s="41"/>
      <c r="I239" s="41"/>
      <c r="J239" s="41"/>
      <c r="K239" s="41"/>
      <c r="L239" s="60">
        <v>39236.519506435499</v>
      </c>
      <c r="M239" s="53"/>
      <c r="N239" s="53">
        <f t="shared" si="117"/>
        <v>-5.0857497970005046</v>
      </c>
      <c r="O239" s="54"/>
      <c r="P239" s="59">
        <v>199761.68999999997</v>
      </c>
      <c r="Q239" s="41"/>
      <c r="R239" s="53">
        <v>-5</v>
      </c>
      <c r="S239" s="53"/>
      <c r="T239" s="61">
        <f t="shared" si="118"/>
        <v>9988.084499999999</v>
      </c>
      <c r="U239" s="41"/>
      <c r="V239" s="62">
        <f t="shared" si="119"/>
        <v>49224.604006435497</v>
      </c>
      <c r="W239" s="41"/>
      <c r="X239" s="63">
        <f t="shared" si="120"/>
        <v>971260.89999999991</v>
      </c>
      <c r="Y239" s="41"/>
      <c r="Z239" s="53">
        <f t="shared" si="116"/>
        <v>-5</v>
      </c>
    </row>
    <row r="240" spans="1:26" s="6" customFormat="1" ht="15">
      <c r="A240" s="48"/>
      <c r="B240" s="40" t="s">
        <v>77</v>
      </c>
      <c r="C240" s="41"/>
      <c r="D240" s="42">
        <f>+SUBTOTAL(9,D235:D239)</f>
        <v>320029303.98000002</v>
      </c>
      <c r="E240" s="43"/>
      <c r="F240" s="43"/>
      <c r="G240" s="43"/>
      <c r="H240" s="43"/>
      <c r="I240" s="43"/>
      <c r="J240" s="43"/>
      <c r="K240" s="43"/>
      <c r="L240" s="42">
        <f>+SUBTOTAL(9,L235:L239)</f>
        <v>16275889.677504981</v>
      </c>
      <c r="M240" s="42"/>
      <c r="N240" s="44">
        <f t="shared" si="117"/>
        <v>-5.0857497970005046</v>
      </c>
      <c r="O240" s="45"/>
      <c r="P240" s="42">
        <f>+SUBTOTAL(9,P235:P239)</f>
        <v>33213434.490000006</v>
      </c>
      <c r="Q240" s="43"/>
      <c r="R240" s="46"/>
      <c r="S240" s="43"/>
      <c r="T240" s="42">
        <f>+SUBTOTAL(9,T235:T239)</f>
        <v>6293729.4360000016</v>
      </c>
      <c r="U240" s="43"/>
      <c r="V240" s="47">
        <f>+SUBTOTAL(9,V235:V239)</f>
        <v>22569619.113504983</v>
      </c>
      <c r="W240" s="43"/>
      <c r="X240" s="42">
        <f>+SUBTOTAL(9,X235:X239)</f>
        <v>353242738.46999997</v>
      </c>
      <c r="Y240" s="43"/>
      <c r="Z240" s="44">
        <f t="shared" si="116"/>
        <v>-6</v>
      </c>
    </row>
    <row r="241" spans="1:26" s="6" customFormat="1" ht="15">
      <c r="A241" s="48"/>
      <c r="B241" s="40"/>
      <c r="C241" s="41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s="6" customFormat="1" ht="15">
      <c r="A242" s="48"/>
      <c r="B242" s="40"/>
      <c r="C242" s="41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s="6" customFormat="1" ht="15">
      <c r="A243" s="48"/>
      <c r="B243" s="51" t="s">
        <v>40</v>
      </c>
      <c r="C243" s="41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s="6" customFormat="1" ht="15">
      <c r="A244" s="48">
        <v>311</v>
      </c>
      <c r="B244" s="49" t="s">
        <v>49</v>
      </c>
      <c r="C244" s="41"/>
      <c r="D244" s="50">
        <v>75744725.010000005</v>
      </c>
      <c r="E244" s="41"/>
      <c r="F244" s="41"/>
      <c r="G244" s="41"/>
      <c r="H244" s="41"/>
      <c r="I244" s="41"/>
      <c r="J244" s="41"/>
      <c r="K244" s="41"/>
      <c r="L244" s="52">
        <v>3852187.1984346663</v>
      </c>
      <c r="M244" s="53"/>
      <c r="N244" s="53">
        <f>-L244/D244*100</f>
        <v>-5.0857497970005046</v>
      </c>
      <c r="O244" s="54"/>
      <c r="P244" s="50">
        <v>3123684.3000000035</v>
      </c>
      <c r="Q244" s="41"/>
      <c r="R244" s="53">
        <v>-30</v>
      </c>
      <c r="S244" s="53"/>
      <c r="T244" s="55">
        <f>-P244*R244/100</f>
        <v>937105.29000000108</v>
      </c>
      <c r="U244" s="41"/>
      <c r="V244" s="56">
        <f>-D244*N244/100+T244</f>
        <v>4789292.4884346668</v>
      </c>
      <c r="W244" s="41"/>
      <c r="X244" s="57">
        <f>+D244+P244</f>
        <v>78868409.310000002</v>
      </c>
      <c r="Y244" s="41"/>
      <c r="Z244" s="53">
        <f t="shared" ref="Z244:Z249" si="121">-ROUND(V244/X244*100,0)</f>
        <v>-6</v>
      </c>
    </row>
    <row r="245" spans="1:26" s="6" customFormat="1" ht="15">
      <c r="A245" s="48">
        <v>312</v>
      </c>
      <c r="B245" s="49" t="s">
        <v>50</v>
      </c>
      <c r="C245" s="41"/>
      <c r="D245" s="50">
        <v>32587608.239999998</v>
      </c>
      <c r="E245" s="41"/>
      <c r="F245" s="41"/>
      <c r="G245" s="41"/>
      <c r="H245" s="41"/>
      <c r="I245" s="41"/>
      <c r="J245" s="41"/>
      <c r="K245" s="41"/>
      <c r="L245" s="52">
        <v>1657324.2199131197</v>
      </c>
      <c r="M245" s="53"/>
      <c r="N245" s="53">
        <f t="shared" ref="N245:N249" si="122">-L245/D245*100</f>
        <v>-5.0857497970005046</v>
      </c>
      <c r="O245" s="54"/>
      <c r="P245" s="50">
        <v>3104018.4200000004</v>
      </c>
      <c r="Q245" s="41"/>
      <c r="R245" s="53">
        <v>-20</v>
      </c>
      <c r="S245" s="53"/>
      <c r="T245" s="55">
        <f t="shared" ref="T245:T248" si="123">-P245*R245/100</f>
        <v>620803.68400000001</v>
      </c>
      <c r="U245" s="41"/>
      <c r="V245" s="56">
        <f t="shared" ref="V245:V248" si="124">-D245*N245/100+T245</f>
        <v>2278127.9039131198</v>
      </c>
      <c r="W245" s="41"/>
      <c r="X245" s="57">
        <f t="shared" ref="X245:X248" si="125">+D245+P245</f>
        <v>35691626.659999996</v>
      </c>
      <c r="Y245" s="41"/>
      <c r="Z245" s="53">
        <f t="shared" si="121"/>
        <v>-6</v>
      </c>
    </row>
    <row r="246" spans="1:26" s="6" customFormat="1" ht="15">
      <c r="A246" s="48">
        <v>314</v>
      </c>
      <c r="B246" s="49" t="s">
        <v>51</v>
      </c>
      <c r="C246" s="41"/>
      <c r="D246" s="50">
        <v>5599302.54</v>
      </c>
      <c r="E246" s="41"/>
      <c r="F246" s="41"/>
      <c r="G246" s="41"/>
      <c r="H246" s="41"/>
      <c r="I246" s="41"/>
      <c r="J246" s="41"/>
      <c r="K246" s="41"/>
      <c r="L246" s="52">
        <v>284766.51756149408</v>
      </c>
      <c r="M246" s="53"/>
      <c r="N246" s="53">
        <f t="shared" si="122"/>
        <v>-5.0857497970005046</v>
      </c>
      <c r="O246" s="54"/>
      <c r="P246" s="50">
        <v>1269580.2500000014</v>
      </c>
      <c r="Q246" s="41"/>
      <c r="R246" s="53">
        <v>-15</v>
      </c>
      <c r="S246" s="53"/>
      <c r="T246" s="55">
        <f t="shared" si="123"/>
        <v>190437.03750000021</v>
      </c>
      <c r="U246" s="41"/>
      <c r="V246" s="56">
        <f t="shared" si="124"/>
        <v>475203.55506149435</v>
      </c>
      <c r="W246" s="41"/>
      <c r="X246" s="57">
        <f t="shared" si="125"/>
        <v>6868882.790000001</v>
      </c>
      <c r="Y246" s="41"/>
      <c r="Z246" s="53">
        <f t="shared" si="121"/>
        <v>-7</v>
      </c>
    </row>
    <row r="247" spans="1:26" s="6" customFormat="1" ht="15">
      <c r="A247" s="48">
        <v>315</v>
      </c>
      <c r="B247" s="49" t="s">
        <v>52</v>
      </c>
      <c r="C247" s="41"/>
      <c r="D247" s="50">
        <v>3772521.3</v>
      </c>
      <c r="E247" s="41"/>
      <c r="F247" s="41"/>
      <c r="G247" s="41"/>
      <c r="H247" s="41"/>
      <c r="I247" s="41"/>
      <c r="J247" s="41"/>
      <c r="K247" s="41"/>
      <c r="L247" s="52">
        <v>191860.9943565508</v>
      </c>
      <c r="M247" s="53"/>
      <c r="N247" s="53">
        <f t="shared" si="122"/>
        <v>-5.0857497970005046</v>
      </c>
      <c r="O247" s="54"/>
      <c r="P247" s="50">
        <v>68585.079999999987</v>
      </c>
      <c r="Q247" s="41"/>
      <c r="R247" s="53">
        <v>-20</v>
      </c>
      <c r="S247" s="53"/>
      <c r="T247" s="55">
        <f t="shared" si="123"/>
        <v>13717.015999999996</v>
      </c>
      <c r="U247" s="41"/>
      <c r="V247" s="56">
        <f t="shared" si="124"/>
        <v>205578.0103565508</v>
      </c>
      <c r="W247" s="41"/>
      <c r="X247" s="57">
        <f t="shared" si="125"/>
        <v>3841106.38</v>
      </c>
      <c r="Y247" s="41"/>
      <c r="Z247" s="53">
        <f t="shared" si="121"/>
        <v>-5</v>
      </c>
    </row>
    <row r="248" spans="1:26" s="6" customFormat="1" ht="15">
      <c r="A248" s="48">
        <v>316</v>
      </c>
      <c r="B248" s="49" t="s">
        <v>53</v>
      </c>
      <c r="C248" s="41"/>
      <c r="D248" s="59">
        <v>578959.49999999988</v>
      </c>
      <c r="E248" s="41"/>
      <c r="F248" s="41"/>
      <c r="G248" s="41"/>
      <c r="H248" s="41"/>
      <c r="I248" s="41"/>
      <c r="J248" s="41"/>
      <c r="K248" s="41"/>
      <c r="L248" s="60">
        <v>29444.431595965132</v>
      </c>
      <c r="M248" s="53"/>
      <c r="N248" s="53">
        <f t="shared" si="122"/>
        <v>-5.0857497970005046</v>
      </c>
      <c r="O248" s="54"/>
      <c r="P248" s="59">
        <v>108046.12000000005</v>
      </c>
      <c r="Q248" s="41"/>
      <c r="R248" s="53">
        <v>-5</v>
      </c>
      <c r="S248" s="53"/>
      <c r="T248" s="61">
        <f t="shared" si="123"/>
        <v>5402.3060000000032</v>
      </c>
      <c r="U248" s="41"/>
      <c r="V248" s="62">
        <f t="shared" si="124"/>
        <v>34846.737595965133</v>
      </c>
      <c r="W248" s="41"/>
      <c r="X248" s="63">
        <f t="shared" si="125"/>
        <v>687005.61999999988</v>
      </c>
      <c r="Y248" s="41"/>
      <c r="Z248" s="53">
        <f t="shared" si="121"/>
        <v>-5</v>
      </c>
    </row>
    <row r="249" spans="1:26" s="6" customFormat="1" ht="15">
      <c r="A249" s="48"/>
      <c r="B249" s="40" t="s">
        <v>78</v>
      </c>
      <c r="C249" s="41"/>
      <c r="D249" s="64">
        <f>+SUBTOTAL(9,D244:D248)</f>
        <v>118283116.59</v>
      </c>
      <c r="E249" s="43"/>
      <c r="F249" s="43"/>
      <c r="G249" s="43"/>
      <c r="H249" s="43"/>
      <c r="I249" s="43"/>
      <c r="J249" s="43"/>
      <c r="K249" s="43"/>
      <c r="L249" s="64">
        <f>+SUBTOTAL(9,L244:L248)</f>
        <v>6015583.361861797</v>
      </c>
      <c r="M249" s="42"/>
      <c r="N249" s="44">
        <f t="shared" si="122"/>
        <v>-5.0857497970005054</v>
      </c>
      <c r="O249" s="45"/>
      <c r="P249" s="64">
        <f>+SUBTOTAL(9,P244:P248)</f>
        <v>7673914.1700000064</v>
      </c>
      <c r="Q249" s="43"/>
      <c r="R249" s="46"/>
      <c r="S249" s="43"/>
      <c r="T249" s="64">
        <f>+SUBTOTAL(9,T244:T248)</f>
        <v>1767465.3335000016</v>
      </c>
      <c r="U249" s="43"/>
      <c r="V249" s="65">
        <f>+SUBTOTAL(9,V244:V248)</f>
        <v>7783048.6953617968</v>
      </c>
      <c r="W249" s="43"/>
      <c r="X249" s="64">
        <f>+SUBTOTAL(9,X244:X248)</f>
        <v>125957030.76000001</v>
      </c>
      <c r="Y249" s="43"/>
      <c r="Z249" s="44">
        <f t="shared" si="121"/>
        <v>-6</v>
      </c>
    </row>
    <row r="250" spans="1:26" s="6" customFormat="1" ht="15">
      <c r="A250" s="48"/>
      <c r="B250" s="40"/>
      <c r="C250" s="41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s="6" customFormat="1" ht="15">
      <c r="A251" s="66" t="s">
        <v>105</v>
      </c>
      <c r="B251" s="40"/>
      <c r="C251" s="41"/>
      <c r="D251" s="50">
        <f>+SUBTOTAL(9,D226:D250)</f>
        <v>791545034.78999996</v>
      </c>
      <c r="E251" s="50"/>
      <c r="F251" s="50"/>
      <c r="G251" s="50"/>
      <c r="H251" s="69">
        <v>909</v>
      </c>
      <c r="I251" s="43"/>
      <c r="J251" s="68">
        <v>44.286666666666662</v>
      </c>
      <c r="K251" s="50"/>
      <c r="L251" s="50">
        <f>+SUBTOTAL(9,L226:L250)</f>
        <v>40255999.999999993</v>
      </c>
      <c r="M251" s="50"/>
      <c r="N251" s="50"/>
      <c r="O251" s="50"/>
      <c r="P251" s="50">
        <f>+SUBTOTAL(9,P226:P250)</f>
        <v>75032808.329999983</v>
      </c>
      <c r="Q251" s="50"/>
      <c r="R251" s="50"/>
      <c r="S251" s="50"/>
      <c r="T251" s="50">
        <f>+SUBTOTAL(9,T226:T250)</f>
        <v>14576126.530999999</v>
      </c>
      <c r="U251" s="50"/>
      <c r="V251" s="50">
        <f>+SUBTOTAL(9,V226:V250)</f>
        <v>54832126.530999996</v>
      </c>
      <c r="W251" s="50"/>
      <c r="X251" s="50">
        <f>+SUBTOTAL(9,X226:X250)</f>
        <v>866577843.12</v>
      </c>
      <c r="Y251" s="50"/>
      <c r="Z251" s="50"/>
    </row>
    <row r="252" spans="1:26" s="6" customFormat="1" ht="15">
      <c r="A252" s="48"/>
      <c r="B252" s="40"/>
      <c r="C252" s="41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s="6" customFormat="1" ht="15">
      <c r="A253" s="48"/>
      <c r="B253" s="40"/>
      <c r="C253" s="41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s="6" customFormat="1" ht="15">
      <c r="A254" s="39" t="s">
        <v>106</v>
      </c>
      <c r="B254" s="40"/>
      <c r="C254" s="41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s="6" customFormat="1" ht="15">
      <c r="A255" s="48"/>
      <c r="B255" s="40"/>
      <c r="C255" s="41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s="6" customFormat="1" ht="15">
      <c r="A256" s="48"/>
      <c r="B256" s="51" t="s">
        <v>12</v>
      </c>
      <c r="C256" s="41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s="6" customFormat="1" ht="15">
      <c r="A257" s="48">
        <v>311</v>
      </c>
      <c r="B257" s="49" t="s">
        <v>49</v>
      </c>
      <c r="C257" s="41"/>
      <c r="D257" s="50">
        <v>14968301.16</v>
      </c>
      <c r="E257" s="41"/>
      <c r="F257" s="41"/>
      <c r="G257" s="41"/>
      <c r="H257" s="41"/>
      <c r="I257" s="41"/>
      <c r="J257" s="41"/>
      <c r="K257" s="41"/>
      <c r="L257" s="52">
        <v>599157.02387373464</v>
      </c>
      <c r="M257" s="53"/>
      <c r="N257" s="53">
        <f>-L257/D257*100</f>
        <v>-4.0028391830789074</v>
      </c>
      <c r="O257" s="54"/>
      <c r="P257" s="50">
        <v>476155.95999999996</v>
      </c>
      <c r="Q257" s="41"/>
      <c r="R257" s="53">
        <v>-30</v>
      </c>
      <c r="S257" s="53"/>
      <c r="T257" s="55">
        <f>-P257*R257/100</f>
        <v>142846.788</v>
      </c>
      <c r="U257" s="41"/>
      <c r="V257" s="56">
        <f>-D257*N257/100+T257</f>
        <v>742003.8118737347</v>
      </c>
      <c r="W257" s="41"/>
      <c r="X257" s="57">
        <f>+D257+P257</f>
        <v>15444457.120000001</v>
      </c>
      <c r="Y257" s="41"/>
      <c r="Z257" s="53">
        <f t="shared" ref="Z257:Z262" si="126">-ROUND(V257/X257*100,0)</f>
        <v>-5</v>
      </c>
    </row>
    <row r="258" spans="1:26" s="6" customFormat="1" ht="15">
      <c r="A258" s="48">
        <v>312</v>
      </c>
      <c r="B258" s="49" t="s">
        <v>50</v>
      </c>
      <c r="C258" s="41"/>
      <c r="D258" s="50">
        <v>152512104.38999996</v>
      </c>
      <c r="E258" s="41"/>
      <c r="F258" s="41"/>
      <c r="G258" s="41"/>
      <c r="H258" s="41"/>
      <c r="I258" s="41"/>
      <c r="J258" s="41"/>
      <c r="K258" s="41"/>
      <c r="L258" s="52">
        <v>6104814.2734611249</v>
      </c>
      <c r="M258" s="53"/>
      <c r="N258" s="53">
        <f t="shared" ref="N258:N262" si="127">-L258/D258*100</f>
        <v>-4.0028391830789074</v>
      </c>
      <c r="O258" s="54"/>
      <c r="P258" s="50">
        <v>11356208.900000008</v>
      </c>
      <c r="Q258" s="41"/>
      <c r="R258" s="53">
        <v>-20</v>
      </c>
      <c r="S258" s="53"/>
      <c r="T258" s="55">
        <f t="shared" ref="T258:T261" si="128">-P258*R258/100</f>
        <v>2271241.7800000017</v>
      </c>
      <c r="U258" s="41"/>
      <c r="V258" s="56">
        <f t="shared" ref="V258:V261" si="129">-D258*N258/100+T258</f>
        <v>8376056.053461127</v>
      </c>
      <c r="W258" s="41"/>
      <c r="X258" s="57">
        <f t="shared" ref="X258:X261" si="130">+D258+P258</f>
        <v>163868313.28999996</v>
      </c>
      <c r="Y258" s="41"/>
      <c r="Z258" s="53">
        <f t="shared" si="126"/>
        <v>-5</v>
      </c>
    </row>
    <row r="259" spans="1:26" s="6" customFormat="1" ht="15">
      <c r="A259" s="48">
        <v>314</v>
      </c>
      <c r="B259" s="49" t="s">
        <v>51</v>
      </c>
      <c r="C259" s="41"/>
      <c r="D259" s="50">
        <v>42700447.849999994</v>
      </c>
      <c r="E259" s="41"/>
      <c r="F259" s="41"/>
      <c r="G259" s="41"/>
      <c r="H259" s="41"/>
      <c r="I259" s="41"/>
      <c r="J259" s="41"/>
      <c r="K259" s="41"/>
      <c r="L259" s="52">
        <v>1709230.2578899746</v>
      </c>
      <c r="M259" s="53"/>
      <c r="N259" s="53">
        <f t="shared" si="127"/>
        <v>-4.0028391830789074</v>
      </c>
      <c r="O259" s="54"/>
      <c r="P259" s="50">
        <v>3562543.4399999995</v>
      </c>
      <c r="Q259" s="41"/>
      <c r="R259" s="53">
        <v>-15</v>
      </c>
      <c r="S259" s="53"/>
      <c r="T259" s="55">
        <f t="shared" si="128"/>
        <v>534381.51599999995</v>
      </c>
      <c r="U259" s="41"/>
      <c r="V259" s="56">
        <f t="shared" si="129"/>
        <v>2243611.7738899747</v>
      </c>
      <c r="W259" s="41"/>
      <c r="X259" s="57">
        <f t="shared" si="130"/>
        <v>46262991.289999992</v>
      </c>
      <c r="Y259" s="41"/>
      <c r="Z259" s="53">
        <f t="shared" si="126"/>
        <v>-5</v>
      </c>
    </row>
    <row r="260" spans="1:26" s="6" customFormat="1" ht="15">
      <c r="A260" s="48">
        <v>315</v>
      </c>
      <c r="B260" s="49" t="s">
        <v>52</v>
      </c>
      <c r="C260" s="41"/>
      <c r="D260" s="50">
        <v>10402610.029999999</v>
      </c>
      <c r="E260" s="41"/>
      <c r="F260" s="41"/>
      <c r="G260" s="41"/>
      <c r="H260" s="41"/>
      <c r="I260" s="41"/>
      <c r="J260" s="41"/>
      <c r="K260" s="41"/>
      <c r="L260" s="52">
        <v>416399.75034373644</v>
      </c>
      <c r="M260" s="53"/>
      <c r="N260" s="53">
        <f t="shared" si="127"/>
        <v>-4.0028391830789074</v>
      </c>
      <c r="O260" s="54"/>
      <c r="P260" s="50">
        <v>428845.53000000014</v>
      </c>
      <c r="Q260" s="41"/>
      <c r="R260" s="53">
        <v>-20</v>
      </c>
      <c r="S260" s="53"/>
      <c r="T260" s="55">
        <f t="shared" si="128"/>
        <v>85769.106000000029</v>
      </c>
      <c r="U260" s="41"/>
      <c r="V260" s="56">
        <f t="shared" si="129"/>
        <v>502168.85634373652</v>
      </c>
      <c r="W260" s="41"/>
      <c r="X260" s="57">
        <f t="shared" si="130"/>
        <v>10831455.559999999</v>
      </c>
      <c r="Y260" s="41"/>
      <c r="Z260" s="53">
        <f t="shared" si="126"/>
        <v>-5</v>
      </c>
    </row>
    <row r="261" spans="1:26" s="6" customFormat="1" ht="15">
      <c r="A261" s="48">
        <v>316</v>
      </c>
      <c r="B261" s="49" t="s">
        <v>53</v>
      </c>
      <c r="C261" s="41"/>
      <c r="D261" s="59">
        <v>259157.34999999998</v>
      </c>
      <c r="E261" s="41"/>
      <c r="F261" s="41"/>
      <c r="G261" s="41"/>
      <c r="H261" s="41"/>
      <c r="I261" s="41"/>
      <c r="J261" s="41"/>
      <c r="K261" s="41"/>
      <c r="L261" s="60">
        <v>10373.651951628945</v>
      </c>
      <c r="M261" s="53"/>
      <c r="N261" s="53">
        <f t="shared" si="127"/>
        <v>-4.0028391830789083</v>
      </c>
      <c r="O261" s="54"/>
      <c r="P261" s="59">
        <v>54569.750000000007</v>
      </c>
      <c r="Q261" s="41"/>
      <c r="R261" s="53">
        <v>-5</v>
      </c>
      <c r="S261" s="53"/>
      <c r="T261" s="61">
        <f t="shared" si="128"/>
        <v>2728.4875000000006</v>
      </c>
      <c r="U261" s="41"/>
      <c r="V261" s="62">
        <f t="shared" si="129"/>
        <v>13102.139451628947</v>
      </c>
      <c r="W261" s="41"/>
      <c r="X261" s="63">
        <f t="shared" si="130"/>
        <v>313727.09999999998</v>
      </c>
      <c r="Y261" s="41"/>
      <c r="Z261" s="53">
        <f t="shared" si="126"/>
        <v>-4</v>
      </c>
    </row>
    <row r="262" spans="1:26" s="6" customFormat="1" ht="15">
      <c r="A262" s="48"/>
      <c r="B262" s="40" t="s">
        <v>79</v>
      </c>
      <c r="C262" s="41"/>
      <c r="D262" s="42">
        <f>+SUBTOTAL(9,D257:D261)</f>
        <v>220842620.77999994</v>
      </c>
      <c r="E262" s="43"/>
      <c r="F262" s="43"/>
      <c r="G262" s="43"/>
      <c r="H262" s="43"/>
      <c r="I262" s="43"/>
      <c r="J262" s="43"/>
      <c r="K262" s="43"/>
      <c r="L262" s="42">
        <f>+SUBTOTAL(9,L257:L261)</f>
        <v>8839974.9575201999</v>
      </c>
      <c r="M262" s="42"/>
      <c r="N262" s="44">
        <f t="shared" si="127"/>
        <v>-4.0028391830789083</v>
      </c>
      <c r="O262" s="45"/>
      <c r="P262" s="42">
        <f>+SUBTOTAL(9,P257:P261)</f>
        <v>15878323.580000006</v>
      </c>
      <c r="Q262" s="43"/>
      <c r="R262" s="46"/>
      <c r="S262" s="43"/>
      <c r="T262" s="42">
        <f>+SUBTOTAL(9,T257:T261)</f>
        <v>3036967.6775000016</v>
      </c>
      <c r="U262" s="43"/>
      <c r="V262" s="47">
        <f>+SUBTOTAL(9,V257:V261)</f>
        <v>11876942.6350202</v>
      </c>
      <c r="W262" s="43"/>
      <c r="X262" s="42">
        <f>+SUBTOTAL(9,X257:X261)</f>
        <v>236720944.35999995</v>
      </c>
      <c r="Y262" s="43"/>
      <c r="Z262" s="44">
        <f t="shared" si="126"/>
        <v>-5</v>
      </c>
    </row>
    <row r="263" spans="1:26" s="6" customFormat="1" ht="15">
      <c r="A263" s="48"/>
      <c r="B263" s="49"/>
      <c r="C263" s="41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s="6" customFormat="1" ht="15">
      <c r="A264" s="48"/>
      <c r="B264" s="51" t="s">
        <v>13</v>
      </c>
      <c r="C264" s="41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s="6" customFormat="1" ht="15">
      <c r="A265" s="48">
        <v>311</v>
      </c>
      <c r="B265" s="49" t="s">
        <v>49</v>
      </c>
      <c r="C265" s="41"/>
      <c r="D265" s="50">
        <v>12436051.729999999</v>
      </c>
      <c r="E265" s="41"/>
      <c r="F265" s="41"/>
      <c r="G265" s="41"/>
      <c r="H265" s="41"/>
      <c r="I265" s="41"/>
      <c r="J265" s="41"/>
      <c r="K265" s="41"/>
      <c r="L265" s="52">
        <v>497795.15147640224</v>
      </c>
      <c r="M265" s="53"/>
      <c r="N265" s="53">
        <f>-L265/D265*100</f>
        <v>-4.0028391830789074</v>
      </c>
      <c r="O265" s="54"/>
      <c r="P265" s="50">
        <v>399735.54</v>
      </c>
      <c r="Q265" s="41"/>
      <c r="R265" s="53">
        <v>-30</v>
      </c>
      <c r="S265" s="53"/>
      <c r="T265" s="55">
        <f>-P265*R265/100</f>
        <v>119920.662</v>
      </c>
      <c r="U265" s="41"/>
      <c r="V265" s="56">
        <f>-D265*N265/100+T265</f>
        <v>617715.81347640231</v>
      </c>
      <c r="W265" s="41"/>
      <c r="X265" s="57">
        <f>+D265+P265</f>
        <v>12835787.269999998</v>
      </c>
      <c r="Y265" s="41"/>
      <c r="Z265" s="53">
        <f t="shared" ref="Z265:Z270" si="131">-ROUND(V265/X265*100,0)</f>
        <v>-5</v>
      </c>
    </row>
    <row r="266" spans="1:26" s="6" customFormat="1" ht="15">
      <c r="A266" s="48">
        <v>312</v>
      </c>
      <c r="B266" s="49" t="s">
        <v>50</v>
      </c>
      <c r="C266" s="41"/>
      <c r="D266" s="50">
        <v>161287435.91</v>
      </c>
      <c r="E266" s="41"/>
      <c r="F266" s="41"/>
      <c r="G266" s="41"/>
      <c r="H266" s="41"/>
      <c r="I266" s="41"/>
      <c r="J266" s="41"/>
      <c r="K266" s="41"/>
      <c r="L266" s="52">
        <v>6456076.6819887608</v>
      </c>
      <c r="M266" s="53"/>
      <c r="N266" s="53">
        <f t="shared" ref="N266:N270" si="132">-L266/D266*100</f>
        <v>-4.0028391830789083</v>
      </c>
      <c r="O266" s="54"/>
      <c r="P266" s="50">
        <v>11473419.659999998</v>
      </c>
      <c r="Q266" s="41"/>
      <c r="R266" s="53">
        <v>-20</v>
      </c>
      <c r="S266" s="53"/>
      <c r="T266" s="55">
        <f t="shared" ref="T266:T269" si="133">-P266*R266/100</f>
        <v>2294683.9319999996</v>
      </c>
      <c r="U266" s="41"/>
      <c r="V266" s="56">
        <f t="shared" ref="V266:V269" si="134">-D266*N266/100+T266</f>
        <v>8750760.6139887609</v>
      </c>
      <c r="W266" s="41"/>
      <c r="X266" s="57">
        <f t="shared" ref="X266:X269" si="135">+D266+P266</f>
        <v>172760855.56999999</v>
      </c>
      <c r="Y266" s="41"/>
      <c r="Z266" s="53">
        <f t="shared" si="131"/>
        <v>-5</v>
      </c>
    </row>
    <row r="267" spans="1:26" s="6" customFormat="1" ht="15">
      <c r="A267" s="48">
        <v>314</v>
      </c>
      <c r="B267" s="49" t="s">
        <v>51</v>
      </c>
      <c r="C267" s="41"/>
      <c r="D267" s="50">
        <v>55993214.420000002</v>
      </c>
      <c r="E267" s="41"/>
      <c r="F267" s="41"/>
      <c r="G267" s="41"/>
      <c r="H267" s="41"/>
      <c r="I267" s="41"/>
      <c r="J267" s="41"/>
      <c r="K267" s="41"/>
      <c r="L267" s="52">
        <v>2241318.3266691491</v>
      </c>
      <c r="M267" s="53"/>
      <c r="N267" s="53">
        <f t="shared" si="132"/>
        <v>-4.0028391830789074</v>
      </c>
      <c r="O267" s="54"/>
      <c r="P267" s="50">
        <v>3817526.5100000002</v>
      </c>
      <c r="Q267" s="41"/>
      <c r="R267" s="53">
        <v>-15</v>
      </c>
      <c r="S267" s="53"/>
      <c r="T267" s="55">
        <f t="shared" si="133"/>
        <v>572628.97650000011</v>
      </c>
      <c r="U267" s="41"/>
      <c r="V267" s="56">
        <f t="shared" si="134"/>
        <v>2813947.303169149</v>
      </c>
      <c r="W267" s="41"/>
      <c r="X267" s="57">
        <f t="shared" si="135"/>
        <v>59810740.93</v>
      </c>
      <c r="Y267" s="41"/>
      <c r="Z267" s="53">
        <f t="shared" si="131"/>
        <v>-5</v>
      </c>
    </row>
    <row r="268" spans="1:26" s="6" customFormat="1" ht="15">
      <c r="A268" s="48">
        <v>315</v>
      </c>
      <c r="B268" s="49" t="s">
        <v>52</v>
      </c>
      <c r="C268" s="41"/>
      <c r="D268" s="50">
        <v>8832122.4299999997</v>
      </c>
      <c r="E268" s="41"/>
      <c r="F268" s="41"/>
      <c r="G268" s="41"/>
      <c r="H268" s="41"/>
      <c r="I268" s="41"/>
      <c r="J268" s="41"/>
      <c r="K268" s="41"/>
      <c r="L268" s="52">
        <v>353535.6573255409</v>
      </c>
      <c r="M268" s="53"/>
      <c r="N268" s="53">
        <f t="shared" si="132"/>
        <v>-4.0028391830789074</v>
      </c>
      <c r="O268" s="54"/>
      <c r="P268" s="50">
        <v>351733.79000000015</v>
      </c>
      <c r="Q268" s="41"/>
      <c r="R268" s="53">
        <v>-20</v>
      </c>
      <c r="S268" s="53"/>
      <c r="T268" s="55">
        <f t="shared" si="133"/>
        <v>70346.758000000031</v>
      </c>
      <c r="U268" s="41"/>
      <c r="V268" s="56">
        <f t="shared" si="134"/>
        <v>423882.41532554093</v>
      </c>
      <c r="W268" s="41"/>
      <c r="X268" s="57">
        <f t="shared" si="135"/>
        <v>9183856.2200000007</v>
      </c>
      <c r="Y268" s="41"/>
      <c r="Z268" s="53">
        <f t="shared" si="131"/>
        <v>-5</v>
      </c>
    </row>
    <row r="269" spans="1:26" s="6" customFormat="1" ht="15">
      <c r="A269" s="48">
        <v>316</v>
      </c>
      <c r="B269" s="49" t="s">
        <v>53</v>
      </c>
      <c r="C269" s="41"/>
      <c r="D269" s="59">
        <v>164916.16999999998</v>
      </c>
      <c r="E269" s="41"/>
      <c r="F269" s="41"/>
      <c r="G269" s="41"/>
      <c r="H269" s="41"/>
      <c r="I269" s="41"/>
      <c r="J269" s="41"/>
      <c r="K269" s="41"/>
      <c r="L269" s="60">
        <v>6601.3290719930219</v>
      </c>
      <c r="M269" s="53"/>
      <c r="N269" s="53">
        <f t="shared" si="132"/>
        <v>-4.0028391830789074</v>
      </c>
      <c r="O269" s="54"/>
      <c r="P269" s="59">
        <v>33565.919999999998</v>
      </c>
      <c r="Q269" s="41"/>
      <c r="R269" s="53">
        <v>-5</v>
      </c>
      <c r="S269" s="53"/>
      <c r="T269" s="61">
        <f t="shared" si="133"/>
        <v>1678.2959999999998</v>
      </c>
      <c r="U269" s="41"/>
      <c r="V269" s="62">
        <f t="shared" si="134"/>
        <v>8279.6250719930213</v>
      </c>
      <c r="W269" s="41"/>
      <c r="X269" s="63">
        <f t="shared" si="135"/>
        <v>198482.08999999997</v>
      </c>
      <c r="Y269" s="41"/>
      <c r="Z269" s="53">
        <f t="shared" si="131"/>
        <v>-4</v>
      </c>
    </row>
    <row r="270" spans="1:26" s="6" customFormat="1" ht="15">
      <c r="A270" s="48"/>
      <c r="B270" s="40" t="s">
        <v>80</v>
      </c>
      <c r="C270" s="41"/>
      <c r="D270" s="42">
        <f>+SUBTOTAL(9,D265:D269)</f>
        <v>238713740.66</v>
      </c>
      <c r="E270" s="43"/>
      <c r="F270" s="43"/>
      <c r="G270" s="43"/>
      <c r="H270" s="43"/>
      <c r="I270" s="43"/>
      <c r="J270" s="43"/>
      <c r="K270" s="43"/>
      <c r="L270" s="42">
        <f>+SUBTOTAL(9,L265:L269)</f>
        <v>9555327.1465318464</v>
      </c>
      <c r="M270" s="42"/>
      <c r="N270" s="44">
        <f t="shared" si="132"/>
        <v>-4.0028391830789083</v>
      </c>
      <c r="O270" s="45"/>
      <c r="P270" s="42">
        <f>+SUBTOTAL(9,P265:P269)</f>
        <v>16075981.419999998</v>
      </c>
      <c r="Q270" s="43"/>
      <c r="R270" s="46"/>
      <c r="S270" s="43"/>
      <c r="T270" s="42">
        <f>+SUBTOTAL(9,T265:T269)</f>
        <v>3059258.6244999995</v>
      </c>
      <c r="U270" s="43"/>
      <c r="V270" s="47">
        <f>+SUBTOTAL(9,V265:V269)</f>
        <v>12614585.771031847</v>
      </c>
      <c r="W270" s="43"/>
      <c r="X270" s="42">
        <f>+SUBTOTAL(9,X265:X269)</f>
        <v>254789722.08000001</v>
      </c>
      <c r="Y270" s="43"/>
      <c r="Z270" s="44">
        <f t="shared" si="131"/>
        <v>-5</v>
      </c>
    </row>
    <row r="271" spans="1:26" s="6" customFormat="1" ht="15">
      <c r="A271" s="48"/>
      <c r="B271" s="49"/>
      <c r="C271" s="41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s="6" customFormat="1" ht="15">
      <c r="A272" s="48"/>
      <c r="B272" s="51" t="s">
        <v>14</v>
      </c>
      <c r="C272" s="41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s="6" customFormat="1" ht="15">
      <c r="A273" s="48">
        <v>311</v>
      </c>
      <c r="B273" s="49" t="s">
        <v>49</v>
      </c>
      <c r="C273" s="41"/>
      <c r="D273" s="50">
        <v>12560555.249999998</v>
      </c>
      <c r="E273" s="41"/>
      <c r="F273" s="41"/>
      <c r="G273" s="41"/>
      <c r="H273" s="41"/>
      <c r="I273" s="41"/>
      <c r="J273" s="41"/>
      <c r="K273" s="41"/>
      <c r="L273" s="52">
        <v>502778.82715927472</v>
      </c>
      <c r="M273" s="53"/>
      <c r="N273" s="53">
        <f>-L273/D273*100</f>
        <v>-4.0028391830789074</v>
      </c>
      <c r="O273" s="54"/>
      <c r="P273" s="50">
        <v>392158.38999999996</v>
      </c>
      <c r="Q273" s="41"/>
      <c r="R273" s="53">
        <v>-30</v>
      </c>
      <c r="S273" s="53"/>
      <c r="T273" s="55">
        <f>-P273*R273/100</f>
        <v>117647.51699999999</v>
      </c>
      <c r="U273" s="41"/>
      <c r="V273" s="56">
        <f>-D273*N273/100+T273</f>
        <v>620426.34415927471</v>
      </c>
      <c r="W273" s="41"/>
      <c r="X273" s="57">
        <f>+D273+P273</f>
        <v>12952713.639999999</v>
      </c>
      <c r="Y273" s="41"/>
      <c r="Z273" s="53">
        <f t="shared" ref="Z273:Z278" si="136">-ROUND(V273/X273*100,0)</f>
        <v>-5</v>
      </c>
    </row>
    <row r="274" spans="1:26" s="6" customFormat="1" ht="15">
      <c r="A274" s="48">
        <v>312</v>
      </c>
      <c r="B274" s="49" t="s">
        <v>50</v>
      </c>
      <c r="C274" s="41"/>
      <c r="D274" s="50">
        <v>246109190.80000001</v>
      </c>
      <c r="E274" s="41"/>
      <c r="F274" s="41"/>
      <c r="G274" s="41"/>
      <c r="H274" s="41"/>
      <c r="I274" s="41"/>
      <c r="J274" s="41"/>
      <c r="K274" s="41"/>
      <c r="L274" s="52">
        <v>9851355.1225008294</v>
      </c>
      <c r="M274" s="53"/>
      <c r="N274" s="53">
        <f t="shared" ref="N274:N278" si="137">-L274/D274*100</f>
        <v>-4.0028391830789074</v>
      </c>
      <c r="O274" s="54"/>
      <c r="P274" s="50">
        <v>13260993.929999994</v>
      </c>
      <c r="Q274" s="41"/>
      <c r="R274" s="53">
        <v>-20</v>
      </c>
      <c r="S274" s="53"/>
      <c r="T274" s="55">
        <f t="shared" ref="T274:T277" si="138">-P274*R274/100</f>
        <v>2652198.7859999989</v>
      </c>
      <c r="U274" s="41"/>
      <c r="V274" s="56">
        <f t="shared" ref="V274:V277" si="139">-D274*N274/100+T274</f>
        <v>12503553.908500828</v>
      </c>
      <c r="W274" s="41"/>
      <c r="X274" s="57">
        <f t="shared" ref="X274:X277" si="140">+D274+P274</f>
        <v>259370184.73000002</v>
      </c>
      <c r="Y274" s="41"/>
      <c r="Z274" s="53">
        <f t="shared" si="136"/>
        <v>-5</v>
      </c>
    </row>
    <row r="275" spans="1:26" s="6" customFormat="1" ht="15">
      <c r="A275" s="48">
        <v>314</v>
      </c>
      <c r="B275" s="49" t="s">
        <v>51</v>
      </c>
      <c r="C275" s="41"/>
      <c r="D275" s="50">
        <v>40584657.850000009</v>
      </c>
      <c r="E275" s="41"/>
      <c r="F275" s="41"/>
      <c r="G275" s="41"/>
      <c r="H275" s="41"/>
      <c r="I275" s="41"/>
      <c r="J275" s="41"/>
      <c r="K275" s="41"/>
      <c r="L275" s="52">
        <v>1624538.5867383101</v>
      </c>
      <c r="M275" s="53"/>
      <c r="N275" s="53">
        <f t="shared" si="137"/>
        <v>-4.0028391830789074</v>
      </c>
      <c r="O275" s="54"/>
      <c r="P275" s="50">
        <v>3550368.689999999</v>
      </c>
      <c r="Q275" s="41"/>
      <c r="R275" s="53">
        <v>-15</v>
      </c>
      <c r="S275" s="53"/>
      <c r="T275" s="55">
        <f t="shared" si="138"/>
        <v>532555.30349999992</v>
      </c>
      <c r="U275" s="41"/>
      <c r="V275" s="56">
        <f t="shared" si="139"/>
        <v>2157093.8902383102</v>
      </c>
      <c r="W275" s="41"/>
      <c r="X275" s="57">
        <f t="shared" si="140"/>
        <v>44135026.540000007</v>
      </c>
      <c r="Y275" s="41"/>
      <c r="Z275" s="53">
        <f t="shared" si="136"/>
        <v>-5</v>
      </c>
    </row>
    <row r="276" spans="1:26" s="6" customFormat="1" ht="15">
      <c r="A276" s="48">
        <v>315</v>
      </c>
      <c r="B276" s="49" t="s">
        <v>52</v>
      </c>
      <c r="C276" s="41"/>
      <c r="D276" s="50">
        <v>7490382.2999999998</v>
      </c>
      <c r="E276" s="41"/>
      <c r="F276" s="41"/>
      <c r="G276" s="41"/>
      <c r="H276" s="41"/>
      <c r="I276" s="41"/>
      <c r="J276" s="41"/>
      <c r="K276" s="41"/>
      <c r="L276" s="52">
        <v>299827.95766680705</v>
      </c>
      <c r="M276" s="53"/>
      <c r="N276" s="53">
        <f t="shared" si="137"/>
        <v>-4.0028391830789074</v>
      </c>
      <c r="O276" s="54"/>
      <c r="P276" s="50">
        <v>274450.8600000001</v>
      </c>
      <c r="Q276" s="41"/>
      <c r="R276" s="53">
        <v>-20</v>
      </c>
      <c r="S276" s="53"/>
      <c r="T276" s="55">
        <f t="shared" si="138"/>
        <v>54890.17200000002</v>
      </c>
      <c r="U276" s="41"/>
      <c r="V276" s="56">
        <f t="shared" si="139"/>
        <v>354718.12966680707</v>
      </c>
      <c r="W276" s="41"/>
      <c r="X276" s="57">
        <f t="shared" si="140"/>
        <v>7764833.1600000001</v>
      </c>
      <c r="Y276" s="41"/>
      <c r="Z276" s="53">
        <f t="shared" si="136"/>
        <v>-5</v>
      </c>
    </row>
    <row r="277" spans="1:26" s="6" customFormat="1" ht="15">
      <c r="A277" s="48">
        <v>316</v>
      </c>
      <c r="B277" s="49" t="s">
        <v>53</v>
      </c>
      <c r="C277" s="41"/>
      <c r="D277" s="59">
        <v>160362.58999999997</v>
      </c>
      <c r="E277" s="41"/>
      <c r="F277" s="41"/>
      <c r="G277" s="41"/>
      <c r="H277" s="41"/>
      <c r="I277" s="41"/>
      <c r="J277" s="41"/>
      <c r="K277" s="41"/>
      <c r="L277" s="60">
        <v>6419.0565875201764</v>
      </c>
      <c r="M277" s="53"/>
      <c r="N277" s="53">
        <f t="shared" si="137"/>
        <v>-4.0028391830789074</v>
      </c>
      <c r="O277" s="54"/>
      <c r="P277" s="59">
        <v>32122.499999999993</v>
      </c>
      <c r="Q277" s="41"/>
      <c r="R277" s="53">
        <v>-5</v>
      </c>
      <c r="S277" s="53"/>
      <c r="T277" s="61">
        <f t="shared" si="138"/>
        <v>1606.1249999999998</v>
      </c>
      <c r="U277" s="41"/>
      <c r="V277" s="62">
        <f t="shared" si="139"/>
        <v>8025.1815875201764</v>
      </c>
      <c r="W277" s="41"/>
      <c r="X277" s="63">
        <f t="shared" si="140"/>
        <v>192485.08999999997</v>
      </c>
      <c r="Y277" s="41"/>
      <c r="Z277" s="53">
        <f t="shared" si="136"/>
        <v>-4</v>
      </c>
    </row>
    <row r="278" spans="1:26" s="6" customFormat="1" ht="15">
      <c r="A278" s="48"/>
      <c r="B278" s="40" t="s">
        <v>81</v>
      </c>
      <c r="C278" s="41"/>
      <c r="D278" s="42">
        <f>+SUBTOTAL(9,D273:D277)</f>
        <v>306905148.79000002</v>
      </c>
      <c r="E278" s="43"/>
      <c r="F278" s="43"/>
      <c r="G278" s="43"/>
      <c r="H278" s="43"/>
      <c r="I278" s="43"/>
      <c r="J278" s="43"/>
      <c r="K278" s="43"/>
      <c r="L278" s="42">
        <f>+SUBTOTAL(9,L273:L277)</f>
        <v>12284919.550652742</v>
      </c>
      <c r="M278" s="42"/>
      <c r="N278" s="44">
        <f t="shared" si="137"/>
        <v>-4.0028391830789074</v>
      </c>
      <c r="O278" s="45"/>
      <c r="P278" s="42">
        <f>+SUBTOTAL(9,P273:P277)</f>
        <v>17510094.369999994</v>
      </c>
      <c r="Q278" s="43"/>
      <c r="R278" s="46"/>
      <c r="S278" s="43"/>
      <c r="T278" s="42">
        <f>+SUBTOTAL(9,T273:T277)</f>
        <v>3358897.9034999991</v>
      </c>
      <c r="U278" s="43"/>
      <c r="V278" s="47">
        <f>+SUBTOTAL(9,V273:V277)</f>
        <v>15643817.454152742</v>
      </c>
      <c r="W278" s="43"/>
      <c r="X278" s="42">
        <f>+SUBTOTAL(9,X273:X277)</f>
        <v>324415243.16000003</v>
      </c>
      <c r="Y278" s="43"/>
      <c r="Z278" s="44">
        <f t="shared" si="136"/>
        <v>-5</v>
      </c>
    </row>
    <row r="279" spans="1:26" s="6" customFormat="1" ht="15">
      <c r="A279" s="48"/>
      <c r="B279" s="40"/>
      <c r="C279" s="41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s="6" customFormat="1" ht="15">
      <c r="A280" s="48"/>
      <c r="B280" s="51" t="s">
        <v>15</v>
      </c>
      <c r="C280" s="41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s="6" customFormat="1" ht="15">
      <c r="A281" s="48">
        <v>311</v>
      </c>
      <c r="B281" s="49" t="s">
        <v>49</v>
      </c>
      <c r="C281" s="41"/>
      <c r="D281" s="50">
        <v>38756776.840000011</v>
      </c>
      <c r="E281" s="41"/>
      <c r="F281" s="41"/>
      <c r="G281" s="41"/>
      <c r="H281" s="41"/>
      <c r="I281" s="41"/>
      <c r="J281" s="41"/>
      <c r="K281" s="41"/>
      <c r="L281" s="52">
        <v>1551371.4494499716</v>
      </c>
      <c r="M281" s="53"/>
      <c r="N281" s="53">
        <f>-L281/D281*100</f>
        <v>-4.0028391830789074</v>
      </c>
      <c r="O281" s="54"/>
      <c r="P281" s="50">
        <v>1154144.3200000003</v>
      </c>
      <c r="Q281" s="41"/>
      <c r="R281" s="53">
        <v>-30</v>
      </c>
      <c r="S281" s="53"/>
      <c r="T281" s="55">
        <f>-P281*R281/100</f>
        <v>346243.29600000009</v>
      </c>
      <c r="U281" s="41"/>
      <c r="V281" s="56">
        <f>-D281*N281/100+T281</f>
        <v>1897614.7454499716</v>
      </c>
      <c r="W281" s="41"/>
      <c r="X281" s="57">
        <f>+D281+P281</f>
        <v>39910921.160000011</v>
      </c>
      <c r="Y281" s="41"/>
      <c r="Z281" s="53">
        <f t="shared" ref="Z281:Z286" si="141">-ROUND(V281/X281*100,0)</f>
        <v>-5</v>
      </c>
    </row>
    <row r="282" spans="1:26" s="6" customFormat="1" ht="15">
      <c r="A282" s="48">
        <v>312</v>
      </c>
      <c r="B282" s="49" t="s">
        <v>50</v>
      </c>
      <c r="C282" s="41"/>
      <c r="D282" s="50">
        <v>276817486.83999997</v>
      </c>
      <c r="E282" s="41"/>
      <c r="F282" s="41"/>
      <c r="G282" s="41"/>
      <c r="H282" s="41"/>
      <c r="I282" s="41"/>
      <c r="J282" s="41"/>
      <c r="K282" s="41"/>
      <c r="L282" s="52">
        <v>11080558.828845818</v>
      </c>
      <c r="M282" s="53"/>
      <c r="N282" s="53">
        <f t="shared" ref="N282:N286" si="142">-L282/D282*100</f>
        <v>-4.0028391830789074</v>
      </c>
      <c r="O282" s="54"/>
      <c r="P282" s="50">
        <v>15510504.809999999</v>
      </c>
      <c r="Q282" s="41"/>
      <c r="R282" s="53">
        <v>-20</v>
      </c>
      <c r="S282" s="53"/>
      <c r="T282" s="55">
        <f t="shared" ref="T282:T285" si="143">-P282*R282/100</f>
        <v>3102100.9619999998</v>
      </c>
      <c r="U282" s="41"/>
      <c r="V282" s="56">
        <f t="shared" ref="V282:V285" si="144">-D282*N282/100+T282</f>
        <v>14182659.790845817</v>
      </c>
      <c r="W282" s="41"/>
      <c r="X282" s="57">
        <f t="shared" ref="X282:X285" si="145">+D282+P282</f>
        <v>292327991.64999998</v>
      </c>
      <c r="Y282" s="41"/>
      <c r="Z282" s="53">
        <f t="shared" si="141"/>
        <v>-5</v>
      </c>
    </row>
    <row r="283" spans="1:26" s="6" customFormat="1" ht="15">
      <c r="A283" s="48">
        <v>314</v>
      </c>
      <c r="B283" s="49" t="s">
        <v>51</v>
      </c>
      <c r="C283" s="41"/>
      <c r="D283" s="50">
        <v>41592771.409999996</v>
      </c>
      <c r="E283" s="41"/>
      <c r="F283" s="41"/>
      <c r="G283" s="41"/>
      <c r="H283" s="41"/>
      <c r="I283" s="41"/>
      <c r="J283" s="41"/>
      <c r="K283" s="41"/>
      <c r="L283" s="52">
        <v>1664891.7513279212</v>
      </c>
      <c r="M283" s="53"/>
      <c r="N283" s="53">
        <f t="shared" si="142"/>
        <v>-4.0028391830789074</v>
      </c>
      <c r="O283" s="54"/>
      <c r="P283" s="50">
        <v>3969483.9700000007</v>
      </c>
      <c r="Q283" s="41"/>
      <c r="R283" s="53">
        <v>-15</v>
      </c>
      <c r="S283" s="53"/>
      <c r="T283" s="55">
        <f t="shared" si="143"/>
        <v>595422.59550000017</v>
      </c>
      <c r="U283" s="41"/>
      <c r="V283" s="56">
        <f t="shared" si="144"/>
        <v>2260314.3468279215</v>
      </c>
      <c r="W283" s="41"/>
      <c r="X283" s="57">
        <f t="shared" si="145"/>
        <v>45562255.379999995</v>
      </c>
      <c r="Y283" s="41"/>
      <c r="Z283" s="53">
        <f t="shared" si="141"/>
        <v>-5</v>
      </c>
    </row>
    <row r="284" spans="1:26" s="6" customFormat="1" ht="15">
      <c r="A284" s="48">
        <v>315</v>
      </c>
      <c r="B284" s="49" t="s">
        <v>52</v>
      </c>
      <c r="C284" s="41"/>
      <c r="D284" s="50">
        <v>16229550.300000001</v>
      </c>
      <c r="E284" s="41"/>
      <c r="F284" s="41"/>
      <c r="G284" s="41"/>
      <c r="H284" s="41"/>
      <c r="I284" s="41"/>
      <c r="J284" s="41"/>
      <c r="K284" s="41"/>
      <c r="L284" s="52">
        <v>649642.79864590045</v>
      </c>
      <c r="M284" s="53"/>
      <c r="N284" s="53">
        <f t="shared" si="142"/>
        <v>-4.0028391830789083</v>
      </c>
      <c r="O284" s="54"/>
      <c r="P284" s="50">
        <v>565634.75000000023</v>
      </c>
      <c r="Q284" s="41"/>
      <c r="R284" s="53">
        <v>-20</v>
      </c>
      <c r="S284" s="53"/>
      <c r="T284" s="55">
        <f t="shared" si="143"/>
        <v>113126.95000000004</v>
      </c>
      <c r="U284" s="41"/>
      <c r="V284" s="56">
        <f t="shared" si="144"/>
        <v>762769.74864590063</v>
      </c>
      <c r="W284" s="41"/>
      <c r="X284" s="57">
        <f t="shared" si="145"/>
        <v>16795185.050000001</v>
      </c>
      <c r="Y284" s="41"/>
      <c r="Z284" s="53">
        <f t="shared" si="141"/>
        <v>-5</v>
      </c>
    </row>
    <row r="285" spans="1:26" s="6" customFormat="1" ht="15">
      <c r="A285" s="48">
        <v>316</v>
      </c>
      <c r="B285" s="49" t="s">
        <v>53</v>
      </c>
      <c r="C285" s="41"/>
      <c r="D285" s="59">
        <v>1042490.1100000001</v>
      </c>
      <c r="E285" s="41"/>
      <c r="F285" s="41"/>
      <c r="G285" s="41"/>
      <c r="H285" s="41"/>
      <c r="I285" s="41"/>
      <c r="J285" s="41"/>
      <c r="K285" s="41"/>
      <c r="L285" s="60">
        <v>41729.202602802405</v>
      </c>
      <c r="M285" s="53"/>
      <c r="N285" s="53">
        <f t="shared" si="142"/>
        <v>-4.0028391830789074</v>
      </c>
      <c r="O285" s="54"/>
      <c r="P285" s="59">
        <v>206059.47</v>
      </c>
      <c r="Q285" s="41"/>
      <c r="R285" s="53">
        <v>-5</v>
      </c>
      <c r="S285" s="53"/>
      <c r="T285" s="61">
        <f t="shared" si="143"/>
        <v>10302.9735</v>
      </c>
      <c r="U285" s="41"/>
      <c r="V285" s="62">
        <f t="shared" si="144"/>
        <v>52032.176102802405</v>
      </c>
      <c r="W285" s="41"/>
      <c r="X285" s="63">
        <f t="shared" si="145"/>
        <v>1248549.58</v>
      </c>
      <c r="Y285" s="41"/>
      <c r="Z285" s="53">
        <f t="shared" si="141"/>
        <v>-4</v>
      </c>
    </row>
    <row r="286" spans="1:26" s="6" customFormat="1" ht="15">
      <c r="A286" s="48"/>
      <c r="B286" s="40" t="s">
        <v>82</v>
      </c>
      <c r="C286" s="41"/>
      <c r="D286" s="42">
        <f>+SUBTOTAL(9,D281:D285)</f>
        <v>374439075.50000006</v>
      </c>
      <c r="E286" s="43"/>
      <c r="F286" s="43"/>
      <c r="G286" s="43"/>
      <c r="H286" s="43"/>
      <c r="I286" s="43"/>
      <c r="J286" s="43"/>
      <c r="K286" s="43"/>
      <c r="L286" s="42">
        <f>+SUBTOTAL(9,L281:L285)</f>
        <v>14988194.030872412</v>
      </c>
      <c r="M286" s="42"/>
      <c r="N286" s="44">
        <f t="shared" si="142"/>
        <v>-4.0028391830789065</v>
      </c>
      <c r="O286" s="45"/>
      <c r="P286" s="42">
        <f>+SUBTOTAL(9,P281:P285)</f>
        <v>21405827.32</v>
      </c>
      <c r="Q286" s="43"/>
      <c r="R286" s="46"/>
      <c r="S286" s="43"/>
      <c r="T286" s="42">
        <f>+SUBTOTAL(9,T281:T285)</f>
        <v>4167196.7770000002</v>
      </c>
      <c r="U286" s="43"/>
      <c r="V286" s="47">
        <f>+SUBTOTAL(9,V281:V285)</f>
        <v>19155390.807872415</v>
      </c>
      <c r="W286" s="43"/>
      <c r="X286" s="42">
        <f>+SUBTOTAL(9,X281:X285)</f>
        <v>395844902.81999999</v>
      </c>
      <c r="Y286" s="43"/>
      <c r="Z286" s="44">
        <f t="shared" si="141"/>
        <v>-5</v>
      </c>
    </row>
    <row r="287" spans="1:26" s="6" customFormat="1" ht="15">
      <c r="A287" s="48"/>
      <c r="B287" s="40"/>
      <c r="C287" s="41"/>
      <c r="D287" s="42"/>
      <c r="E287" s="43"/>
      <c r="F287" s="43"/>
      <c r="G287" s="43"/>
      <c r="H287" s="43"/>
      <c r="I287" s="43"/>
      <c r="J287" s="43"/>
      <c r="K287" s="43"/>
      <c r="L287" s="42"/>
      <c r="M287" s="42"/>
      <c r="N287" s="44"/>
      <c r="O287" s="45"/>
      <c r="P287" s="42"/>
      <c r="Q287" s="43"/>
      <c r="R287" s="46"/>
      <c r="S287" s="43"/>
      <c r="T287" s="42"/>
      <c r="U287" s="43"/>
      <c r="V287" s="47"/>
      <c r="W287" s="43"/>
      <c r="X287" s="42"/>
      <c r="Y287" s="43"/>
      <c r="Z287" s="44"/>
    </row>
    <row r="288" spans="1:26" s="6" customFormat="1" ht="15">
      <c r="A288" s="48"/>
      <c r="B288" s="51" t="s">
        <v>41</v>
      </c>
      <c r="C288" s="41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s="6" customFormat="1" ht="15">
      <c r="A289" s="48">
        <v>311</v>
      </c>
      <c r="B289" s="49" t="s">
        <v>49</v>
      </c>
      <c r="C289" s="41"/>
      <c r="D289" s="50">
        <v>65182009.06000001</v>
      </c>
      <c r="E289" s="41"/>
      <c r="F289" s="41"/>
      <c r="G289" s="41"/>
      <c r="H289" s="41"/>
      <c r="I289" s="41"/>
      <c r="J289" s="41"/>
      <c r="K289" s="41"/>
      <c r="L289" s="52">
        <v>2609130.998971724</v>
      </c>
      <c r="M289" s="53"/>
      <c r="N289" s="53">
        <f>-L289/D289*100</f>
        <v>-4.0028391830789074</v>
      </c>
      <c r="O289" s="54"/>
      <c r="P289" s="50">
        <v>1457308.8500000003</v>
      </c>
      <c r="Q289" s="41"/>
      <c r="R289" s="53">
        <v>-30</v>
      </c>
      <c r="S289" s="53"/>
      <c r="T289" s="55">
        <f>-P289*R289/100</f>
        <v>437192.65500000009</v>
      </c>
      <c r="U289" s="41"/>
      <c r="V289" s="56">
        <f>-D289*N289/100+T289</f>
        <v>3046323.6539717242</v>
      </c>
      <c r="W289" s="41"/>
      <c r="X289" s="57">
        <f>+D289+P289</f>
        <v>66639317.910000011</v>
      </c>
      <c r="Y289" s="41"/>
      <c r="Z289" s="53">
        <f t="shared" ref="Z289:Z294" si="146">-ROUND(V289/X289*100,0)</f>
        <v>-5</v>
      </c>
    </row>
    <row r="290" spans="1:26" s="6" customFormat="1" ht="15">
      <c r="A290" s="48">
        <v>312</v>
      </c>
      <c r="B290" s="49" t="s">
        <v>50</v>
      </c>
      <c r="C290" s="41"/>
      <c r="D290" s="50">
        <v>82405187.939999998</v>
      </c>
      <c r="E290" s="41"/>
      <c r="F290" s="41"/>
      <c r="G290" s="41"/>
      <c r="H290" s="41"/>
      <c r="I290" s="41"/>
      <c r="J290" s="41"/>
      <c r="K290" s="41"/>
      <c r="L290" s="52">
        <v>3298547.1517521343</v>
      </c>
      <c r="M290" s="53"/>
      <c r="N290" s="53">
        <f t="shared" ref="N290:N294" si="147">-L290/D290*100</f>
        <v>-4.0028391830789074</v>
      </c>
      <c r="O290" s="54"/>
      <c r="P290" s="50">
        <v>5876953.5299999984</v>
      </c>
      <c r="Q290" s="41"/>
      <c r="R290" s="53">
        <v>-20</v>
      </c>
      <c r="S290" s="53"/>
      <c r="T290" s="55">
        <f t="shared" ref="T290:T293" si="148">-P290*R290/100</f>
        <v>1175390.7059999995</v>
      </c>
      <c r="U290" s="41"/>
      <c r="V290" s="56">
        <f t="shared" ref="V290:V293" si="149">-D290*N290/100+T290</f>
        <v>4473937.8577521332</v>
      </c>
      <c r="W290" s="41"/>
      <c r="X290" s="57">
        <f t="shared" ref="X290:X293" si="150">+D290+P290</f>
        <v>88282141.469999999</v>
      </c>
      <c r="Y290" s="41"/>
      <c r="Z290" s="53">
        <f t="shared" si="146"/>
        <v>-5</v>
      </c>
    </row>
    <row r="291" spans="1:26" s="6" customFormat="1" ht="15">
      <c r="A291" s="48">
        <v>314</v>
      </c>
      <c r="B291" s="49" t="s">
        <v>51</v>
      </c>
      <c r="C291" s="41"/>
      <c r="D291" s="50">
        <v>8319334.2700000023</v>
      </c>
      <c r="E291" s="41"/>
      <c r="F291" s="41"/>
      <c r="G291" s="41"/>
      <c r="H291" s="41"/>
      <c r="I291" s="41"/>
      <c r="J291" s="41"/>
      <c r="K291" s="41"/>
      <c r="L291" s="52">
        <v>333009.57193087169</v>
      </c>
      <c r="M291" s="53"/>
      <c r="N291" s="53">
        <f t="shared" si="147"/>
        <v>-4.0028391830789074</v>
      </c>
      <c r="O291" s="54"/>
      <c r="P291" s="50">
        <v>668251.39000000025</v>
      </c>
      <c r="Q291" s="41"/>
      <c r="R291" s="53">
        <v>-15</v>
      </c>
      <c r="S291" s="53"/>
      <c r="T291" s="55">
        <f t="shared" si="148"/>
        <v>100237.70850000004</v>
      </c>
      <c r="U291" s="41"/>
      <c r="V291" s="56">
        <f t="shared" si="149"/>
        <v>433247.28043087176</v>
      </c>
      <c r="W291" s="41"/>
      <c r="X291" s="57">
        <f t="shared" si="150"/>
        <v>8987585.660000002</v>
      </c>
      <c r="Y291" s="41"/>
      <c r="Z291" s="53">
        <f t="shared" si="146"/>
        <v>-5</v>
      </c>
    </row>
    <row r="292" spans="1:26" s="6" customFormat="1" ht="15">
      <c r="A292" s="48">
        <v>315</v>
      </c>
      <c r="B292" s="49" t="s">
        <v>52</v>
      </c>
      <c r="C292" s="41"/>
      <c r="D292" s="50">
        <v>16129227.169999998</v>
      </c>
      <c r="E292" s="41"/>
      <c r="F292" s="41"/>
      <c r="G292" s="41"/>
      <c r="H292" s="41"/>
      <c r="I292" s="41"/>
      <c r="J292" s="41"/>
      <c r="K292" s="41"/>
      <c r="L292" s="52">
        <v>645627.02508856903</v>
      </c>
      <c r="M292" s="53"/>
      <c r="N292" s="53">
        <f t="shared" si="147"/>
        <v>-4.0028391830789074</v>
      </c>
      <c r="O292" s="54"/>
      <c r="P292" s="50">
        <v>460035.45999999996</v>
      </c>
      <c r="Q292" s="41"/>
      <c r="R292" s="53">
        <v>-20</v>
      </c>
      <c r="S292" s="53"/>
      <c r="T292" s="55">
        <f t="shared" si="148"/>
        <v>92007.09199999999</v>
      </c>
      <c r="U292" s="41"/>
      <c r="V292" s="56">
        <f t="shared" si="149"/>
        <v>737634.11708856898</v>
      </c>
      <c r="W292" s="41"/>
      <c r="X292" s="57">
        <f t="shared" si="150"/>
        <v>16589262.629999999</v>
      </c>
      <c r="Y292" s="41"/>
      <c r="Z292" s="53">
        <f t="shared" si="146"/>
        <v>-4</v>
      </c>
    </row>
    <row r="293" spans="1:26" s="6" customFormat="1" ht="15">
      <c r="A293" s="48">
        <v>316</v>
      </c>
      <c r="B293" s="49" t="s">
        <v>53</v>
      </c>
      <c r="C293" s="41"/>
      <c r="D293" s="59">
        <v>2679837.0300000003</v>
      </c>
      <c r="E293" s="41"/>
      <c r="F293" s="41"/>
      <c r="G293" s="41"/>
      <c r="H293" s="41"/>
      <c r="I293" s="41"/>
      <c r="J293" s="41"/>
      <c r="K293" s="41"/>
      <c r="L293" s="60">
        <v>107269.56667949806</v>
      </c>
      <c r="M293" s="53"/>
      <c r="N293" s="53">
        <f t="shared" si="147"/>
        <v>-4.0028391830789074</v>
      </c>
      <c r="O293" s="54"/>
      <c r="P293" s="59">
        <v>265424.04000000004</v>
      </c>
      <c r="Q293" s="41"/>
      <c r="R293" s="53">
        <v>-5</v>
      </c>
      <c r="S293" s="53"/>
      <c r="T293" s="61">
        <f t="shared" si="148"/>
        <v>13271.202000000001</v>
      </c>
      <c r="U293" s="41"/>
      <c r="V293" s="62">
        <f t="shared" si="149"/>
        <v>120540.76867949807</v>
      </c>
      <c r="W293" s="41"/>
      <c r="X293" s="63">
        <f t="shared" si="150"/>
        <v>2945261.0700000003</v>
      </c>
      <c r="Y293" s="41"/>
      <c r="Z293" s="53">
        <f t="shared" si="146"/>
        <v>-4</v>
      </c>
    </row>
    <row r="294" spans="1:26" s="6" customFormat="1" ht="15">
      <c r="A294" s="48"/>
      <c r="B294" s="40" t="s">
        <v>83</v>
      </c>
      <c r="C294" s="41"/>
      <c r="D294" s="64">
        <f>+SUBTOTAL(9,D289:D293)</f>
        <v>174715595.47</v>
      </c>
      <c r="E294" s="43"/>
      <c r="F294" s="43"/>
      <c r="G294" s="43"/>
      <c r="H294" s="43"/>
      <c r="I294" s="43"/>
      <c r="J294" s="43"/>
      <c r="K294" s="43"/>
      <c r="L294" s="64">
        <f>+SUBTOTAL(9,L289:L293)</f>
        <v>6993584.3144227965</v>
      </c>
      <c r="M294" s="42"/>
      <c r="N294" s="44">
        <f t="shared" si="147"/>
        <v>-4.0028391830789074</v>
      </c>
      <c r="O294" s="45"/>
      <c r="P294" s="64">
        <f>+SUBTOTAL(9,P289:P293)</f>
        <v>8727973.2699999996</v>
      </c>
      <c r="Q294" s="43"/>
      <c r="R294" s="46"/>
      <c r="S294" s="43"/>
      <c r="T294" s="64">
        <f>+SUBTOTAL(9,T289:T293)</f>
        <v>1818099.3634999995</v>
      </c>
      <c r="U294" s="43"/>
      <c r="V294" s="65">
        <f>+SUBTOTAL(9,V289:V293)</f>
        <v>8811683.6779227965</v>
      </c>
      <c r="W294" s="43"/>
      <c r="X294" s="64">
        <f>+SUBTOTAL(9,X289:X293)</f>
        <v>183443568.73999998</v>
      </c>
      <c r="Y294" s="43"/>
      <c r="Z294" s="44">
        <f t="shared" si="146"/>
        <v>-5</v>
      </c>
    </row>
    <row r="295" spans="1:26" s="6" customFormat="1" ht="15">
      <c r="A295" s="48"/>
      <c r="B295" s="40"/>
      <c r="C295" s="41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s="6" customFormat="1" ht="15">
      <c r="A296" s="66" t="s">
        <v>107</v>
      </c>
      <c r="B296" s="40"/>
      <c r="C296" s="41"/>
      <c r="D296" s="50">
        <f>+SUBTOTAL(9,D257:D295)</f>
        <v>1315616181.2</v>
      </c>
      <c r="E296" s="50"/>
      <c r="F296" s="50"/>
      <c r="G296" s="50"/>
      <c r="H296" s="69">
        <v>1415.3334041000001</v>
      </c>
      <c r="I296" s="43"/>
      <c r="J296" s="68">
        <v>37.209037687570721</v>
      </c>
      <c r="K296" s="50"/>
      <c r="L296" s="50">
        <f>+SUBTOTAL(9,L257:L295)</f>
        <v>52662000.000000007</v>
      </c>
      <c r="M296" s="50"/>
      <c r="N296" s="50"/>
      <c r="O296" s="50"/>
      <c r="P296" s="50">
        <f>+SUBTOTAL(9,P257:P295)</f>
        <v>79598199.959999993</v>
      </c>
      <c r="Q296" s="50"/>
      <c r="R296" s="50"/>
      <c r="S296" s="50"/>
      <c r="T296" s="50">
        <f>+SUBTOTAL(9,T257:T295)</f>
        <v>15440420.345999999</v>
      </c>
      <c r="U296" s="50"/>
      <c r="V296" s="50">
        <f>+SUBTOTAL(9,V257:V295)</f>
        <v>68102420.346000001</v>
      </c>
      <c r="W296" s="50"/>
      <c r="X296" s="50">
        <f>+SUBTOTAL(9,X257:X295)</f>
        <v>1395214381.1600001</v>
      </c>
      <c r="Y296" s="50"/>
      <c r="Z296" s="50"/>
    </row>
    <row r="297" spans="1:26" s="6" customFormat="1" ht="15">
      <c r="A297" s="48"/>
      <c r="B297" s="40"/>
      <c r="C297" s="41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s="6" customFormat="1" ht="15">
      <c r="A298" s="48"/>
      <c r="B298" s="40"/>
      <c r="C298" s="41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s="6" customFormat="1" ht="15">
      <c r="A299" s="39" t="s">
        <v>108</v>
      </c>
      <c r="B299" s="40"/>
      <c r="C299" s="41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s="6" customFormat="1" ht="15">
      <c r="A300" s="48"/>
      <c r="B300" s="40"/>
      <c r="C300" s="41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s="6" customFormat="1" ht="15">
      <c r="A301" s="48"/>
      <c r="B301" s="51" t="s">
        <v>42</v>
      </c>
      <c r="C301" s="41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s="6" customFormat="1" ht="15">
      <c r="A302" s="48">
        <v>311</v>
      </c>
      <c r="B302" s="49" t="s">
        <v>49</v>
      </c>
      <c r="C302" s="41"/>
      <c r="D302" s="50">
        <v>20745282.16</v>
      </c>
      <c r="E302" s="41"/>
      <c r="F302" s="41"/>
      <c r="G302" s="41"/>
      <c r="H302" s="41"/>
      <c r="I302" s="41"/>
      <c r="J302" s="41"/>
      <c r="K302" s="41"/>
      <c r="L302" s="52">
        <v>1700797.4448474103</v>
      </c>
      <c r="M302" s="53"/>
      <c r="N302" s="53">
        <f>-L302/D302*100</f>
        <v>-8.1984782454624874</v>
      </c>
      <c r="O302" s="54"/>
      <c r="P302" s="50">
        <v>438379.22999999992</v>
      </c>
      <c r="Q302" s="41"/>
      <c r="R302" s="53">
        <v>-30</v>
      </c>
      <c r="S302" s="53"/>
      <c r="T302" s="55">
        <f>-P302*R302/100</f>
        <v>131513.76899999997</v>
      </c>
      <c r="U302" s="41"/>
      <c r="V302" s="56">
        <f>-D302*N302/100+T302</f>
        <v>1832311.2138474104</v>
      </c>
      <c r="W302" s="41"/>
      <c r="X302" s="57">
        <f>+D302+P302</f>
        <v>21183661.390000001</v>
      </c>
      <c r="Y302" s="41"/>
      <c r="Z302" s="53">
        <f t="shared" ref="Z302:Z307" si="151">-ROUND(V302/X302*100,0)</f>
        <v>-9</v>
      </c>
    </row>
    <row r="303" spans="1:26" s="6" customFormat="1" ht="15">
      <c r="A303" s="48">
        <v>312</v>
      </c>
      <c r="B303" s="49" t="s">
        <v>50</v>
      </c>
      <c r="C303" s="41"/>
      <c r="D303" s="50">
        <v>143269294.74000001</v>
      </c>
      <c r="E303" s="41"/>
      <c r="F303" s="41"/>
      <c r="G303" s="41"/>
      <c r="H303" s="41"/>
      <c r="I303" s="41"/>
      <c r="J303" s="41"/>
      <c r="K303" s="41"/>
      <c r="L303" s="52">
        <v>11745901.96168643</v>
      </c>
      <c r="M303" s="53"/>
      <c r="N303" s="53">
        <f t="shared" ref="N303:N307" si="152">-L303/D303*100</f>
        <v>-8.1984782454624856</v>
      </c>
      <c r="O303" s="54"/>
      <c r="P303" s="50">
        <v>10306679.749999993</v>
      </c>
      <c r="Q303" s="41"/>
      <c r="R303" s="53">
        <v>-20</v>
      </c>
      <c r="S303" s="53"/>
      <c r="T303" s="55">
        <f t="shared" ref="T303:T306" si="153">-P303*R303/100</f>
        <v>2061335.9499999986</v>
      </c>
      <c r="U303" s="41"/>
      <c r="V303" s="56">
        <f t="shared" ref="V303:V306" si="154">-D303*N303/100+T303</f>
        <v>13807237.91168643</v>
      </c>
      <c r="W303" s="41"/>
      <c r="X303" s="57">
        <f t="shared" ref="X303:X306" si="155">+D303+P303</f>
        <v>153575974.49000001</v>
      </c>
      <c r="Y303" s="41"/>
      <c r="Z303" s="53">
        <f t="shared" si="151"/>
        <v>-9</v>
      </c>
    </row>
    <row r="304" spans="1:26" s="6" customFormat="1" ht="15">
      <c r="A304" s="48">
        <v>314</v>
      </c>
      <c r="B304" s="49" t="s">
        <v>51</v>
      </c>
      <c r="C304" s="41"/>
      <c r="D304" s="50">
        <v>17854800.969999999</v>
      </c>
      <c r="E304" s="41"/>
      <c r="F304" s="41"/>
      <c r="G304" s="41"/>
      <c r="H304" s="41"/>
      <c r="I304" s="41"/>
      <c r="J304" s="41"/>
      <c r="K304" s="41"/>
      <c r="L304" s="52">
        <v>1463821.9732960749</v>
      </c>
      <c r="M304" s="53"/>
      <c r="N304" s="53">
        <f t="shared" si="152"/>
        <v>-8.1984782454624856</v>
      </c>
      <c r="O304" s="54"/>
      <c r="P304" s="50">
        <v>2842219.3000000017</v>
      </c>
      <c r="Q304" s="41"/>
      <c r="R304" s="53">
        <v>-15</v>
      </c>
      <c r="S304" s="53"/>
      <c r="T304" s="55">
        <f t="shared" si="153"/>
        <v>426332.89500000025</v>
      </c>
      <c r="U304" s="41"/>
      <c r="V304" s="56">
        <f t="shared" si="154"/>
        <v>1890154.8682960751</v>
      </c>
      <c r="W304" s="41"/>
      <c r="X304" s="57">
        <f t="shared" si="155"/>
        <v>20697020.27</v>
      </c>
      <c r="Y304" s="41"/>
      <c r="Z304" s="53">
        <f t="shared" si="151"/>
        <v>-9</v>
      </c>
    </row>
    <row r="305" spans="1:26" s="6" customFormat="1" ht="15">
      <c r="A305" s="48">
        <v>315</v>
      </c>
      <c r="B305" s="49" t="s">
        <v>52</v>
      </c>
      <c r="C305" s="41"/>
      <c r="D305" s="50">
        <v>20543598.070000004</v>
      </c>
      <c r="E305" s="41"/>
      <c r="F305" s="41"/>
      <c r="G305" s="41"/>
      <c r="H305" s="41"/>
      <c r="I305" s="41"/>
      <c r="J305" s="41"/>
      <c r="K305" s="41"/>
      <c r="L305" s="52">
        <v>1684262.4186042014</v>
      </c>
      <c r="M305" s="53"/>
      <c r="N305" s="53">
        <f t="shared" si="152"/>
        <v>-8.1984782454624856</v>
      </c>
      <c r="O305" s="54"/>
      <c r="P305" s="50">
        <v>419780.94000000006</v>
      </c>
      <c r="Q305" s="41"/>
      <c r="R305" s="53">
        <v>-20</v>
      </c>
      <c r="S305" s="53"/>
      <c r="T305" s="55">
        <f t="shared" si="153"/>
        <v>83956.188000000009</v>
      </c>
      <c r="U305" s="41"/>
      <c r="V305" s="56">
        <f t="shared" si="154"/>
        <v>1768218.6066042015</v>
      </c>
      <c r="W305" s="41"/>
      <c r="X305" s="57">
        <f t="shared" si="155"/>
        <v>20963379.010000005</v>
      </c>
      <c r="Y305" s="41"/>
      <c r="Z305" s="53">
        <f t="shared" si="151"/>
        <v>-8</v>
      </c>
    </row>
    <row r="306" spans="1:26" s="6" customFormat="1" ht="15">
      <c r="A306" s="48">
        <v>316</v>
      </c>
      <c r="B306" s="49" t="s">
        <v>53</v>
      </c>
      <c r="C306" s="41"/>
      <c r="D306" s="59">
        <v>68171.850000000006</v>
      </c>
      <c r="E306" s="41"/>
      <c r="F306" s="41"/>
      <c r="G306" s="41"/>
      <c r="H306" s="41"/>
      <c r="I306" s="41"/>
      <c r="J306" s="41"/>
      <c r="K306" s="41"/>
      <c r="L306" s="60">
        <v>5589.0542917793182</v>
      </c>
      <c r="M306" s="53"/>
      <c r="N306" s="53">
        <f t="shared" si="152"/>
        <v>-8.1984782454624856</v>
      </c>
      <c r="O306" s="54"/>
      <c r="P306" s="59">
        <v>27716.749999999996</v>
      </c>
      <c r="Q306" s="41"/>
      <c r="R306" s="53">
        <v>-5</v>
      </c>
      <c r="S306" s="53"/>
      <c r="T306" s="61">
        <f t="shared" si="153"/>
        <v>1385.8374999999996</v>
      </c>
      <c r="U306" s="41"/>
      <c r="V306" s="62">
        <f t="shared" si="154"/>
        <v>6974.8917917793169</v>
      </c>
      <c r="W306" s="41"/>
      <c r="X306" s="63">
        <f t="shared" si="155"/>
        <v>95888.6</v>
      </c>
      <c r="Y306" s="41"/>
      <c r="Z306" s="53">
        <f t="shared" si="151"/>
        <v>-7</v>
      </c>
    </row>
    <row r="307" spans="1:26" s="6" customFormat="1" ht="15">
      <c r="A307" s="48"/>
      <c r="B307" s="40" t="s">
        <v>84</v>
      </c>
      <c r="C307" s="41"/>
      <c r="D307" s="42">
        <f>+SUBTOTAL(9,D302:D306)</f>
        <v>202481147.78999999</v>
      </c>
      <c r="E307" s="43"/>
      <c r="F307" s="43"/>
      <c r="G307" s="43"/>
      <c r="H307" s="43"/>
      <c r="I307" s="43"/>
      <c r="J307" s="43"/>
      <c r="K307" s="43"/>
      <c r="L307" s="42">
        <f>+SUBTOTAL(9,L302:L306)</f>
        <v>16600372.852725895</v>
      </c>
      <c r="M307" s="42"/>
      <c r="N307" s="44">
        <f t="shared" si="152"/>
        <v>-8.1984782454624856</v>
      </c>
      <c r="O307" s="45"/>
      <c r="P307" s="42">
        <f>+SUBTOTAL(9,P302:P306)</f>
        <v>14034775.969999993</v>
      </c>
      <c r="Q307" s="43"/>
      <c r="R307" s="46"/>
      <c r="S307" s="43"/>
      <c r="T307" s="42">
        <f>+SUBTOTAL(9,T302:T306)</f>
        <v>2704524.6394999991</v>
      </c>
      <c r="U307" s="43"/>
      <c r="V307" s="47">
        <f>+SUBTOTAL(9,V302:V306)</f>
        <v>19304897.492225893</v>
      </c>
      <c r="W307" s="43"/>
      <c r="X307" s="42">
        <f>+SUBTOTAL(9,X302:X306)</f>
        <v>216515923.76000002</v>
      </c>
      <c r="Y307" s="43"/>
      <c r="Z307" s="44">
        <f t="shared" si="151"/>
        <v>-9</v>
      </c>
    </row>
    <row r="308" spans="1:26" s="6" customFormat="1" ht="15">
      <c r="A308" s="48"/>
      <c r="B308" s="49"/>
      <c r="C308" s="41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s="6" customFormat="1" ht="15">
      <c r="A309" s="48"/>
      <c r="B309" s="51" t="s">
        <v>43</v>
      </c>
      <c r="C309" s="41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s="6" customFormat="1" ht="15">
      <c r="A310" s="48">
        <v>311</v>
      </c>
      <c r="B310" s="49" t="s">
        <v>49</v>
      </c>
      <c r="C310" s="41"/>
      <c r="D310" s="50">
        <v>28936350.129999999</v>
      </c>
      <c r="E310" s="41"/>
      <c r="F310" s="41"/>
      <c r="G310" s="41"/>
      <c r="H310" s="41"/>
      <c r="I310" s="41"/>
      <c r="J310" s="41"/>
      <c r="K310" s="41"/>
      <c r="L310" s="52">
        <v>2372340.3704389054</v>
      </c>
      <c r="M310" s="53"/>
      <c r="N310" s="53">
        <f>-L310/D310*100</f>
        <v>-8.1984782454624838</v>
      </c>
      <c r="O310" s="54"/>
      <c r="P310" s="50">
        <v>425782.92999999988</v>
      </c>
      <c r="Q310" s="41"/>
      <c r="R310" s="53">
        <v>-30</v>
      </c>
      <c r="S310" s="53"/>
      <c r="T310" s="55">
        <f>-P310*R310/100</f>
        <v>127734.87899999997</v>
      </c>
      <c r="U310" s="41"/>
      <c r="V310" s="56">
        <f>-D310*N310/100+T310</f>
        <v>2500075.2494389052</v>
      </c>
      <c r="W310" s="41"/>
      <c r="X310" s="57">
        <f>+D310+P310</f>
        <v>29362133.059999999</v>
      </c>
      <c r="Y310" s="41"/>
      <c r="Z310" s="53">
        <f t="shared" ref="Z310:Z315" si="156">-ROUND(V310/X310*100,0)</f>
        <v>-9</v>
      </c>
    </row>
    <row r="311" spans="1:26" s="6" customFormat="1" ht="15">
      <c r="A311" s="48">
        <v>312</v>
      </c>
      <c r="B311" s="49" t="s">
        <v>50</v>
      </c>
      <c r="C311" s="41"/>
      <c r="D311" s="50">
        <v>169446432.31</v>
      </c>
      <c r="E311" s="41"/>
      <c r="F311" s="41"/>
      <c r="G311" s="41"/>
      <c r="H311" s="41"/>
      <c r="I311" s="41"/>
      <c r="J311" s="41"/>
      <c r="K311" s="41"/>
      <c r="L311" s="52">
        <v>13892028.890647668</v>
      </c>
      <c r="M311" s="53"/>
      <c r="N311" s="53">
        <f t="shared" ref="N311:N315" si="157">-L311/D311*100</f>
        <v>-8.1984782454624874</v>
      </c>
      <c r="O311" s="54"/>
      <c r="P311" s="50">
        <v>12981642.690000001</v>
      </c>
      <c r="Q311" s="41"/>
      <c r="R311" s="53">
        <v>-20</v>
      </c>
      <c r="S311" s="53"/>
      <c r="T311" s="55">
        <f t="shared" ref="T311:T314" si="158">-P311*R311/100</f>
        <v>2596328.5380000002</v>
      </c>
      <c r="U311" s="41"/>
      <c r="V311" s="56">
        <f t="shared" ref="V311:V314" si="159">-D311*N311/100+T311</f>
        <v>16488357.428647669</v>
      </c>
      <c r="W311" s="41"/>
      <c r="X311" s="57">
        <f t="shared" ref="X311:X314" si="160">+D311+P311</f>
        <v>182428075</v>
      </c>
      <c r="Y311" s="41"/>
      <c r="Z311" s="53">
        <f t="shared" si="156"/>
        <v>-9</v>
      </c>
    </row>
    <row r="312" spans="1:26" s="6" customFormat="1" ht="15">
      <c r="A312" s="48">
        <v>314</v>
      </c>
      <c r="B312" s="49" t="s">
        <v>51</v>
      </c>
      <c r="C312" s="41"/>
      <c r="D312" s="50">
        <v>21195546.689999998</v>
      </c>
      <c r="E312" s="41"/>
      <c r="F312" s="41"/>
      <c r="G312" s="41"/>
      <c r="H312" s="41"/>
      <c r="I312" s="41"/>
      <c r="J312" s="41"/>
      <c r="K312" s="41"/>
      <c r="L312" s="52">
        <v>1737712.284386494</v>
      </c>
      <c r="M312" s="53"/>
      <c r="N312" s="53">
        <f t="shared" si="157"/>
        <v>-8.1984782454624874</v>
      </c>
      <c r="O312" s="54"/>
      <c r="P312" s="50">
        <v>2833827.1199999987</v>
      </c>
      <c r="Q312" s="41"/>
      <c r="R312" s="53">
        <v>-15</v>
      </c>
      <c r="S312" s="53"/>
      <c r="T312" s="55">
        <f t="shared" si="158"/>
        <v>425074.0679999998</v>
      </c>
      <c r="U312" s="41"/>
      <c r="V312" s="56">
        <f t="shared" si="159"/>
        <v>2162786.3523864942</v>
      </c>
      <c r="W312" s="41"/>
      <c r="X312" s="57">
        <f t="shared" si="160"/>
        <v>24029373.809999995</v>
      </c>
      <c r="Y312" s="41"/>
      <c r="Z312" s="53">
        <f t="shared" si="156"/>
        <v>-9</v>
      </c>
    </row>
    <row r="313" spans="1:26" s="6" customFormat="1" ht="15">
      <c r="A313" s="48">
        <v>315</v>
      </c>
      <c r="B313" s="49" t="s">
        <v>52</v>
      </c>
      <c r="C313" s="41"/>
      <c r="D313" s="50">
        <v>29647990.649999999</v>
      </c>
      <c r="E313" s="41"/>
      <c r="F313" s="41"/>
      <c r="G313" s="41"/>
      <c r="H313" s="41"/>
      <c r="I313" s="41"/>
      <c r="J313" s="41"/>
      <c r="K313" s="41"/>
      <c r="L313" s="52">
        <v>2430684.0636570016</v>
      </c>
      <c r="M313" s="53"/>
      <c r="N313" s="53">
        <f t="shared" si="157"/>
        <v>-8.1984782454624856</v>
      </c>
      <c r="O313" s="54"/>
      <c r="P313" s="50">
        <v>521726.74000000011</v>
      </c>
      <c r="Q313" s="41"/>
      <c r="R313" s="53">
        <v>-20</v>
      </c>
      <c r="S313" s="53"/>
      <c r="T313" s="55">
        <f t="shared" si="158"/>
        <v>104345.34800000003</v>
      </c>
      <c r="U313" s="41"/>
      <c r="V313" s="56">
        <f t="shared" si="159"/>
        <v>2535029.4116570018</v>
      </c>
      <c r="W313" s="41"/>
      <c r="X313" s="57">
        <f t="shared" si="160"/>
        <v>30169717.389999997</v>
      </c>
      <c r="Y313" s="41"/>
      <c r="Z313" s="53">
        <f t="shared" si="156"/>
        <v>-8</v>
      </c>
    </row>
    <row r="314" spans="1:26" s="6" customFormat="1" ht="15">
      <c r="A314" s="48">
        <v>316</v>
      </c>
      <c r="B314" s="49" t="s">
        <v>53</v>
      </c>
      <c r="C314" s="41"/>
      <c r="D314" s="59">
        <v>289080.19</v>
      </c>
      <c r="E314" s="41"/>
      <c r="F314" s="41"/>
      <c r="G314" s="41"/>
      <c r="H314" s="41"/>
      <c r="I314" s="41"/>
      <c r="J314" s="41"/>
      <c r="K314" s="41"/>
      <c r="L314" s="60">
        <v>23700.176489091624</v>
      </c>
      <c r="M314" s="53"/>
      <c r="N314" s="53">
        <f t="shared" si="157"/>
        <v>-8.1984782454624874</v>
      </c>
      <c r="O314" s="54"/>
      <c r="P314" s="59">
        <v>99791.459999999992</v>
      </c>
      <c r="Q314" s="41"/>
      <c r="R314" s="53">
        <v>-5</v>
      </c>
      <c r="S314" s="53"/>
      <c r="T314" s="61">
        <f t="shared" si="158"/>
        <v>4989.5729999999994</v>
      </c>
      <c r="U314" s="41"/>
      <c r="V314" s="62">
        <f t="shared" si="159"/>
        <v>28689.749489091628</v>
      </c>
      <c r="W314" s="41"/>
      <c r="X314" s="63">
        <f t="shared" si="160"/>
        <v>388871.65</v>
      </c>
      <c r="Y314" s="41"/>
      <c r="Z314" s="53">
        <f t="shared" si="156"/>
        <v>-7</v>
      </c>
    </row>
    <row r="315" spans="1:26" s="6" customFormat="1" ht="15">
      <c r="A315" s="48"/>
      <c r="B315" s="40" t="s">
        <v>85</v>
      </c>
      <c r="C315" s="41"/>
      <c r="D315" s="42">
        <f>+SUBTOTAL(9,D310:D314)</f>
        <v>249515399.97</v>
      </c>
      <c r="E315" s="43"/>
      <c r="F315" s="43"/>
      <c r="G315" s="43"/>
      <c r="H315" s="43"/>
      <c r="I315" s="43"/>
      <c r="J315" s="43"/>
      <c r="K315" s="43"/>
      <c r="L315" s="42">
        <f>+SUBTOTAL(9,L310:L314)</f>
        <v>20456465.785619162</v>
      </c>
      <c r="M315" s="42"/>
      <c r="N315" s="44">
        <f t="shared" si="157"/>
        <v>-8.1984782454624874</v>
      </c>
      <c r="O315" s="45"/>
      <c r="P315" s="42">
        <f>+SUBTOTAL(9,P310:P314)</f>
        <v>16862770.940000001</v>
      </c>
      <c r="Q315" s="43"/>
      <c r="R315" s="46"/>
      <c r="S315" s="43"/>
      <c r="T315" s="42">
        <f>+SUBTOTAL(9,T310:T314)</f>
        <v>3258472.4060000004</v>
      </c>
      <c r="U315" s="43"/>
      <c r="V315" s="47">
        <f>+SUBTOTAL(9,V310:V314)</f>
        <v>23714938.191619162</v>
      </c>
      <c r="W315" s="43"/>
      <c r="X315" s="42">
        <f>+SUBTOTAL(9,X310:X314)</f>
        <v>266378170.91</v>
      </c>
      <c r="Y315" s="43"/>
      <c r="Z315" s="44">
        <f t="shared" si="156"/>
        <v>-9</v>
      </c>
    </row>
    <row r="316" spans="1:26" s="6" customFormat="1" ht="15">
      <c r="A316" s="48"/>
      <c r="B316" s="40"/>
      <c r="C316" s="41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s="6" customFormat="1" ht="15">
      <c r="A317" s="48"/>
      <c r="B317" s="51" t="s">
        <v>44</v>
      </c>
      <c r="C317" s="41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s="6" customFormat="1" ht="15">
      <c r="A318" s="48">
        <v>311</v>
      </c>
      <c r="B318" s="49" t="s">
        <v>49</v>
      </c>
      <c r="C318" s="41"/>
      <c r="D318" s="50">
        <v>14168872.68</v>
      </c>
      <c r="E318" s="41"/>
      <c r="F318" s="41"/>
      <c r="G318" s="41"/>
      <c r="H318" s="41"/>
      <c r="I318" s="41"/>
      <c r="J318" s="41"/>
      <c r="K318" s="41"/>
      <c r="L318" s="52">
        <v>1161631.9442970776</v>
      </c>
      <c r="M318" s="53"/>
      <c r="N318" s="53">
        <f>-L318/D318*100</f>
        <v>-8.1984782454624874</v>
      </c>
      <c r="O318" s="54"/>
      <c r="P318" s="50">
        <v>48138.929999999986</v>
      </c>
      <c r="Q318" s="41"/>
      <c r="R318" s="53">
        <v>-30</v>
      </c>
      <c r="S318" s="53"/>
      <c r="T318" s="55">
        <f>-P318*R318/100</f>
        <v>14441.678999999996</v>
      </c>
      <c r="U318" s="41"/>
      <c r="V318" s="56">
        <f>-D318*N318/100+T318</f>
        <v>1176073.6232970776</v>
      </c>
      <c r="W318" s="41"/>
      <c r="X318" s="57">
        <f>+D318+P318</f>
        <v>14217011.609999999</v>
      </c>
      <c r="Y318" s="41"/>
      <c r="Z318" s="53">
        <f t="shared" ref="Z318:Z323" si="161">-ROUND(V318/X318*100,0)</f>
        <v>-8</v>
      </c>
    </row>
    <row r="319" spans="1:26" s="6" customFormat="1" ht="15">
      <c r="A319" s="48">
        <v>312</v>
      </c>
      <c r="B319" s="49" t="s">
        <v>50</v>
      </c>
      <c r="C319" s="41"/>
      <c r="D319" s="50">
        <v>145034276.77000001</v>
      </c>
      <c r="E319" s="41"/>
      <c r="F319" s="41"/>
      <c r="G319" s="41"/>
      <c r="H319" s="41"/>
      <c r="I319" s="41"/>
      <c r="J319" s="41"/>
      <c r="K319" s="41"/>
      <c r="L319" s="52">
        <v>11890603.629452303</v>
      </c>
      <c r="M319" s="53"/>
      <c r="N319" s="53">
        <f t="shared" ref="N319:N323" si="162">-L319/D319*100</f>
        <v>-8.1984782454624856</v>
      </c>
      <c r="O319" s="54"/>
      <c r="P319" s="50">
        <v>1391188.26</v>
      </c>
      <c r="Q319" s="41"/>
      <c r="R319" s="53">
        <v>-20</v>
      </c>
      <c r="S319" s="53"/>
      <c r="T319" s="55">
        <f t="shared" ref="T319:T322" si="163">-P319*R319/100</f>
        <v>278237.652</v>
      </c>
      <c r="U319" s="41"/>
      <c r="V319" s="56">
        <f t="shared" ref="V319:V322" si="164">-D319*N319/100+T319</f>
        <v>12168841.281452304</v>
      </c>
      <c r="W319" s="41"/>
      <c r="X319" s="57">
        <f t="shared" ref="X319:X322" si="165">+D319+P319</f>
        <v>146425465.03</v>
      </c>
      <c r="Y319" s="41"/>
      <c r="Z319" s="53">
        <f t="shared" si="161"/>
        <v>-8</v>
      </c>
    </row>
    <row r="320" spans="1:26" s="6" customFormat="1" ht="15">
      <c r="A320" s="48">
        <v>314</v>
      </c>
      <c r="B320" s="49" t="s">
        <v>51</v>
      </c>
      <c r="C320" s="41"/>
      <c r="D320" s="50">
        <v>38646561.609999992</v>
      </c>
      <c r="E320" s="41"/>
      <c r="F320" s="41"/>
      <c r="G320" s="41"/>
      <c r="H320" s="41"/>
      <c r="I320" s="41"/>
      <c r="J320" s="41"/>
      <c r="K320" s="41"/>
      <c r="L320" s="52">
        <v>3168429.9462151062</v>
      </c>
      <c r="M320" s="53"/>
      <c r="N320" s="53">
        <f t="shared" si="162"/>
        <v>-8.1984782454624856</v>
      </c>
      <c r="O320" s="54"/>
      <c r="P320" s="50">
        <v>424332.26000000007</v>
      </c>
      <c r="Q320" s="41"/>
      <c r="R320" s="53">
        <v>-15</v>
      </c>
      <c r="S320" s="53"/>
      <c r="T320" s="55">
        <f t="shared" si="163"/>
        <v>63649.839000000014</v>
      </c>
      <c r="U320" s="41"/>
      <c r="V320" s="56">
        <f t="shared" si="164"/>
        <v>3232079.7852151059</v>
      </c>
      <c r="W320" s="41"/>
      <c r="X320" s="57">
        <f t="shared" si="165"/>
        <v>39070893.86999999</v>
      </c>
      <c r="Y320" s="41"/>
      <c r="Z320" s="53">
        <f t="shared" si="161"/>
        <v>-8</v>
      </c>
    </row>
    <row r="321" spans="1:26" s="6" customFormat="1" ht="15">
      <c r="A321" s="48">
        <v>315</v>
      </c>
      <c r="B321" s="49" t="s">
        <v>52</v>
      </c>
      <c r="C321" s="41"/>
      <c r="D321" s="50">
        <v>11394540.270000003</v>
      </c>
      <c r="E321" s="41"/>
      <c r="F321" s="41"/>
      <c r="G321" s="41"/>
      <c r="H321" s="41"/>
      <c r="I321" s="41"/>
      <c r="J321" s="41"/>
      <c r="K321" s="41"/>
      <c r="L321" s="52">
        <v>934178.90520641266</v>
      </c>
      <c r="M321" s="53"/>
      <c r="N321" s="53">
        <f t="shared" si="162"/>
        <v>-8.1984782454624856</v>
      </c>
      <c r="O321" s="54"/>
      <c r="P321" s="50">
        <v>45143.460000000006</v>
      </c>
      <c r="Q321" s="41"/>
      <c r="R321" s="53">
        <v>-20</v>
      </c>
      <c r="S321" s="53"/>
      <c r="T321" s="55">
        <f t="shared" si="163"/>
        <v>9028.6920000000027</v>
      </c>
      <c r="U321" s="41"/>
      <c r="V321" s="56">
        <f t="shared" si="164"/>
        <v>943207.5972064127</v>
      </c>
      <c r="W321" s="41"/>
      <c r="X321" s="57">
        <f t="shared" si="165"/>
        <v>11439683.730000004</v>
      </c>
      <c r="Y321" s="41"/>
      <c r="Z321" s="53">
        <f t="shared" si="161"/>
        <v>-8</v>
      </c>
    </row>
    <row r="322" spans="1:26" s="6" customFormat="1" ht="15">
      <c r="A322" s="48">
        <v>316</v>
      </c>
      <c r="B322" s="49" t="s">
        <v>53</v>
      </c>
      <c r="C322" s="41"/>
      <c r="D322" s="59">
        <v>200606.06000000003</v>
      </c>
      <c r="E322" s="41"/>
      <c r="F322" s="41"/>
      <c r="G322" s="41"/>
      <c r="H322" s="41"/>
      <c r="I322" s="41"/>
      <c r="J322" s="41"/>
      <c r="K322" s="41"/>
      <c r="L322" s="60">
        <v>16446.644188179424</v>
      </c>
      <c r="M322" s="53"/>
      <c r="N322" s="53">
        <f t="shared" si="162"/>
        <v>-8.1984782454624856</v>
      </c>
      <c r="O322" s="54"/>
      <c r="P322" s="59">
        <v>5699.0199999999995</v>
      </c>
      <c r="Q322" s="41"/>
      <c r="R322" s="53">
        <v>-5</v>
      </c>
      <c r="S322" s="53"/>
      <c r="T322" s="61">
        <f t="shared" si="163"/>
        <v>284.95099999999996</v>
      </c>
      <c r="U322" s="41"/>
      <c r="V322" s="62">
        <f t="shared" si="164"/>
        <v>16731.595188179424</v>
      </c>
      <c r="W322" s="41"/>
      <c r="X322" s="63">
        <f t="shared" si="165"/>
        <v>206305.08000000002</v>
      </c>
      <c r="Y322" s="41"/>
      <c r="Z322" s="53">
        <f t="shared" si="161"/>
        <v>-8</v>
      </c>
    </row>
    <row r="323" spans="1:26" s="6" customFormat="1" ht="15">
      <c r="A323" s="48"/>
      <c r="B323" s="40" t="s">
        <v>86</v>
      </c>
      <c r="C323" s="41"/>
      <c r="D323" s="42">
        <f>+SUBTOTAL(9,D318:D322)</f>
        <v>209444857.39000002</v>
      </c>
      <c r="E323" s="43"/>
      <c r="F323" s="43"/>
      <c r="G323" s="43"/>
      <c r="H323" s="43"/>
      <c r="I323" s="43"/>
      <c r="J323" s="43"/>
      <c r="K323" s="43"/>
      <c r="L323" s="42">
        <f>+SUBTOTAL(9,L318:L322)</f>
        <v>17171291.069359079</v>
      </c>
      <c r="M323" s="42"/>
      <c r="N323" s="44">
        <f t="shared" si="162"/>
        <v>-8.1984782454624856</v>
      </c>
      <c r="O323" s="45"/>
      <c r="P323" s="42">
        <f>+SUBTOTAL(9,P318:P322)</f>
        <v>1914501.93</v>
      </c>
      <c r="Q323" s="43"/>
      <c r="R323" s="46"/>
      <c r="S323" s="43"/>
      <c r="T323" s="42">
        <f>+SUBTOTAL(9,T318:T322)</f>
        <v>365642.81300000002</v>
      </c>
      <c r="U323" s="43"/>
      <c r="V323" s="47">
        <f>+SUBTOTAL(9,V318:V322)</f>
        <v>17536933.88235908</v>
      </c>
      <c r="W323" s="43"/>
      <c r="X323" s="42">
        <f>+SUBTOTAL(9,X318:X322)</f>
        <v>211359359.32000002</v>
      </c>
      <c r="Y323" s="43"/>
      <c r="Z323" s="44">
        <f t="shared" si="161"/>
        <v>-8</v>
      </c>
    </row>
    <row r="324" spans="1:26" s="6" customFormat="1" ht="15">
      <c r="A324" s="48"/>
      <c r="B324" s="40"/>
      <c r="C324" s="41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s="6" customFormat="1" ht="15">
      <c r="A325" s="48"/>
      <c r="B325" s="40"/>
      <c r="C325" s="41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s="6" customFormat="1" ht="15">
      <c r="A326" s="48"/>
      <c r="B326" s="51" t="s">
        <v>45</v>
      </c>
      <c r="C326" s="41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s="6" customFormat="1" ht="15">
      <c r="A327" s="48">
        <v>311</v>
      </c>
      <c r="B327" s="49" t="s">
        <v>49</v>
      </c>
      <c r="C327" s="41"/>
      <c r="D327" s="50">
        <v>59211041.360000007</v>
      </c>
      <c r="E327" s="41"/>
      <c r="F327" s="41"/>
      <c r="G327" s="41"/>
      <c r="H327" s="41"/>
      <c r="I327" s="41"/>
      <c r="J327" s="41"/>
      <c r="K327" s="41"/>
      <c r="L327" s="52">
        <v>4854404.3448113957</v>
      </c>
      <c r="M327" s="53"/>
      <c r="N327" s="53">
        <f>-L327/D327*100</f>
        <v>-8.1984782454624856</v>
      </c>
      <c r="O327" s="54"/>
      <c r="P327" s="50">
        <v>1452385.4800000009</v>
      </c>
      <c r="Q327" s="41"/>
      <c r="R327" s="53">
        <v>-30</v>
      </c>
      <c r="S327" s="53"/>
      <c r="T327" s="55">
        <f>-P327*R327/100</f>
        <v>435715.64400000026</v>
      </c>
      <c r="U327" s="41"/>
      <c r="V327" s="56">
        <f>-D327*N327/100+T327</f>
        <v>5290119.9888113961</v>
      </c>
      <c r="W327" s="41"/>
      <c r="X327" s="57">
        <f>+D327+P327</f>
        <v>60663426.840000011</v>
      </c>
      <c r="Y327" s="41"/>
      <c r="Z327" s="53">
        <f t="shared" ref="Z327:Z332" si="166">-ROUND(V327/X327*100,0)</f>
        <v>-9</v>
      </c>
    </row>
    <row r="328" spans="1:26" s="6" customFormat="1" ht="15">
      <c r="A328" s="48">
        <v>312</v>
      </c>
      <c r="B328" s="49" t="s">
        <v>50</v>
      </c>
      <c r="C328" s="41"/>
      <c r="D328" s="50">
        <v>32748885.410000004</v>
      </c>
      <c r="E328" s="41"/>
      <c r="F328" s="41"/>
      <c r="G328" s="41"/>
      <c r="H328" s="41"/>
      <c r="I328" s="41"/>
      <c r="J328" s="41"/>
      <c r="K328" s="41"/>
      <c r="L328" s="52">
        <v>2684910.2459702888</v>
      </c>
      <c r="M328" s="53"/>
      <c r="N328" s="53">
        <f t="shared" ref="N328:N332" si="167">-L328/D328*100</f>
        <v>-8.1984782454624874</v>
      </c>
      <c r="O328" s="54"/>
      <c r="P328" s="50">
        <v>3494324.2599999993</v>
      </c>
      <c r="Q328" s="41"/>
      <c r="R328" s="53">
        <v>-20</v>
      </c>
      <c r="S328" s="53"/>
      <c r="T328" s="55">
        <f t="shared" ref="T328:T331" si="168">-P328*R328/100</f>
        <v>698864.85199999984</v>
      </c>
      <c r="U328" s="41"/>
      <c r="V328" s="56">
        <f t="shared" ref="V328:V331" si="169">-D328*N328/100+T328</f>
        <v>3383775.0979702892</v>
      </c>
      <c r="W328" s="41"/>
      <c r="X328" s="57">
        <f t="shared" ref="X328:X331" si="170">+D328+P328</f>
        <v>36243209.670000002</v>
      </c>
      <c r="Y328" s="41"/>
      <c r="Z328" s="53">
        <f t="shared" si="166"/>
        <v>-9</v>
      </c>
    </row>
    <row r="329" spans="1:26" s="6" customFormat="1" ht="15">
      <c r="A329" s="48">
        <v>314</v>
      </c>
      <c r="B329" s="49" t="s">
        <v>51</v>
      </c>
      <c r="C329" s="41"/>
      <c r="D329" s="50">
        <v>1165339.96</v>
      </c>
      <c r="E329" s="41"/>
      <c r="F329" s="41"/>
      <c r="G329" s="41"/>
      <c r="H329" s="41"/>
      <c r="I329" s="41"/>
      <c r="J329" s="41"/>
      <c r="K329" s="41"/>
      <c r="L329" s="52">
        <v>95540.143106281233</v>
      </c>
      <c r="M329" s="53"/>
      <c r="N329" s="53">
        <f t="shared" si="167"/>
        <v>-8.1984782454624856</v>
      </c>
      <c r="O329" s="54"/>
      <c r="P329" s="50">
        <v>133879.22000000003</v>
      </c>
      <c r="Q329" s="41"/>
      <c r="R329" s="53">
        <v>-15</v>
      </c>
      <c r="S329" s="53"/>
      <c r="T329" s="55">
        <f t="shared" si="168"/>
        <v>20081.883000000005</v>
      </c>
      <c r="U329" s="41"/>
      <c r="V329" s="56">
        <f t="shared" si="169"/>
        <v>115622.02610628124</v>
      </c>
      <c r="W329" s="41"/>
      <c r="X329" s="57">
        <f t="shared" si="170"/>
        <v>1299219.18</v>
      </c>
      <c r="Y329" s="41"/>
      <c r="Z329" s="53">
        <f t="shared" si="166"/>
        <v>-9</v>
      </c>
    </row>
    <row r="330" spans="1:26" s="6" customFormat="1" ht="15">
      <c r="A330" s="48">
        <v>315</v>
      </c>
      <c r="B330" s="49" t="s">
        <v>52</v>
      </c>
      <c r="C330" s="41"/>
      <c r="D330" s="50">
        <v>3514761.12</v>
      </c>
      <c r="E330" s="41"/>
      <c r="F330" s="41"/>
      <c r="G330" s="41"/>
      <c r="H330" s="41"/>
      <c r="I330" s="41"/>
      <c r="J330" s="41"/>
      <c r="K330" s="41"/>
      <c r="L330" s="52">
        <v>288156.92580317362</v>
      </c>
      <c r="M330" s="53"/>
      <c r="N330" s="53">
        <f t="shared" si="167"/>
        <v>-8.1984782454624856</v>
      </c>
      <c r="O330" s="54"/>
      <c r="P330" s="50">
        <v>80034.809999999939</v>
      </c>
      <c r="Q330" s="41"/>
      <c r="R330" s="53">
        <v>-20</v>
      </c>
      <c r="S330" s="53"/>
      <c r="T330" s="55">
        <f t="shared" si="168"/>
        <v>16006.961999999989</v>
      </c>
      <c r="U330" s="41"/>
      <c r="V330" s="56">
        <f t="shared" si="169"/>
        <v>304163.88780317362</v>
      </c>
      <c r="W330" s="41"/>
      <c r="X330" s="57">
        <f t="shared" si="170"/>
        <v>3594795.93</v>
      </c>
      <c r="Y330" s="41"/>
      <c r="Z330" s="53">
        <f t="shared" si="166"/>
        <v>-8</v>
      </c>
    </row>
    <row r="331" spans="1:26" s="6" customFormat="1" ht="15">
      <c r="A331" s="48">
        <v>316</v>
      </c>
      <c r="B331" s="49" t="s">
        <v>53</v>
      </c>
      <c r="C331" s="41"/>
      <c r="D331" s="59">
        <v>1413172.41</v>
      </c>
      <c r="E331" s="41"/>
      <c r="F331" s="41"/>
      <c r="G331" s="41"/>
      <c r="H331" s="41"/>
      <c r="I331" s="41"/>
      <c r="J331" s="41"/>
      <c r="K331" s="41"/>
      <c r="L331" s="60">
        <v>115858.63260472793</v>
      </c>
      <c r="M331" s="53"/>
      <c r="N331" s="53">
        <f t="shared" si="167"/>
        <v>-8.1984782454624874</v>
      </c>
      <c r="O331" s="54"/>
      <c r="P331" s="59">
        <v>227159.56000000008</v>
      </c>
      <c r="Q331" s="41"/>
      <c r="R331" s="53">
        <v>-5</v>
      </c>
      <c r="S331" s="53"/>
      <c r="T331" s="61">
        <f t="shared" si="168"/>
        <v>11357.978000000005</v>
      </c>
      <c r="U331" s="41"/>
      <c r="V331" s="62">
        <f t="shared" si="169"/>
        <v>127216.61060472795</v>
      </c>
      <c r="W331" s="41"/>
      <c r="X331" s="63">
        <f t="shared" si="170"/>
        <v>1640331.97</v>
      </c>
      <c r="Y331" s="41"/>
      <c r="Z331" s="53">
        <f t="shared" si="166"/>
        <v>-8</v>
      </c>
    </row>
    <row r="332" spans="1:26" s="6" customFormat="1" ht="15">
      <c r="A332" s="48"/>
      <c r="B332" s="40" t="s">
        <v>87</v>
      </c>
      <c r="C332" s="41"/>
      <c r="D332" s="64">
        <f>+SUBTOTAL(9,D327:D331)</f>
        <v>98053200.260000005</v>
      </c>
      <c r="E332" s="43"/>
      <c r="F332" s="43"/>
      <c r="G332" s="43"/>
      <c r="H332" s="43"/>
      <c r="I332" s="43"/>
      <c r="J332" s="43"/>
      <c r="K332" s="43"/>
      <c r="L332" s="64">
        <f>+SUBTOTAL(9,L327:L331)</f>
        <v>8038870.2922958666</v>
      </c>
      <c r="M332" s="42"/>
      <c r="N332" s="44">
        <f t="shared" si="167"/>
        <v>-8.1984782454624856</v>
      </c>
      <c r="O332" s="45"/>
      <c r="P332" s="64">
        <f>+SUBTOTAL(9,P327:P331)</f>
        <v>5387783.3300000001</v>
      </c>
      <c r="Q332" s="43"/>
      <c r="R332" s="46"/>
      <c r="S332" s="43"/>
      <c r="T332" s="64">
        <f>+SUBTOTAL(9,T327:T331)</f>
        <v>1182027.3190000001</v>
      </c>
      <c r="U332" s="43"/>
      <c r="V332" s="65">
        <f>+SUBTOTAL(9,V327:V331)</f>
        <v>9220897.6112958658</v>
      </c>
      <c r="W332" s="43"/>
      <c r="X332" s="64">
        <f>+SUBTOTAL(9,X327:X331)</f>
        <v>103440983.59000003</v>
      </c>
      <c r="Y332" s="43"/>
      <c r="Z332" s="44">
        <f t="shared" si="166"/>
        <v>-9</v>
      </c>
    </row>
    <row r="333" spans="1:26" s="6" customFormat="1" ht="15">
      <c r="A333" s="48"/>
      <c r="B333" s="40"/>
      <c r="C333" s="41"/>
      <c r="D333" s="42"/>
      <c r="E333" s="43"/>
      <c r="F333" s="43"/>
      <c r="G333" s="43"/>
      <c r="H333" s="43"/>
      <c r="I333" s="43"/>
      <c r="J333" s="43"/>
      <c r="K333" s="43"/>
      <c r="L333" s="42"/>
      <c r="M333" s="42"/>
      <c r="N333" s="44"/>
      <c r="O333" s="45"/>
      <c r="P333" s="42"/>
      <c r="Q333" s="43"/>
      <c r="R333" s="46"/>
      <c r="S333" s="43"/>
      <c r="T333" s="42"/>
      <c r="U333" s="43"/>
      <c r="V333" s="47"/>
      <c r="W333" s="43"/>
      <c r="X333" s="42"/>
      <c r="Y333" s="43"/>
      <c r="Z333" s="44"/>
    </row>
    <row r="334" spans="1:26" s="6" customFormat="1" ht="15">
      <c r="A334" s="66" t="s">
        <v>109</v>
      </c>
      <c r="B334" s="40"/>
      <c r="C334" s="41"/>
      <c r="D334" s="67">
        <f>+SUBTOTAL(9,D301:D333)</f>
        <v>759494605.40999997</v>
      </c>
      <c r="E334" s="43"/>
      <c r="F334" s="43"/>
      <c r="G334" s="43"/>
      <c r="H334" s="43">
        <v>637</v>
      </c>
      <c r="I334" s="43"/>
      <c r="J334" s="68">
        <v>97.75</v>
      </c>
      <c r="K334" s="43"/>
      <c r="L334" s="67">
        <f>+SUBTOTAL(9,L301:L333)</f>
        <v>62267000</v>
      </c>
      <c r="M334" s="42"/>
      <c r="N334" s="44"/>
      <c r="O334" s="45"/>
      <c r="P334" s="67">
        <f>+SUBTOTAL(9,P301:P333)</f>
        <v>38199832.170000002</v>
      </c>
      <c r="Q334" s="43"/>
      <c r="R334" s="46"/>
      <c r="S334" s="43"/>
      <c r="T334" s="67">
        <f>+SUBTOTAL(9,T301:T333)</f>
        <v>7510667.1774999993</v>
      </c>
      <c r="U334" s="43"/>
      <c r="V334" s="67">
        <f>+SUBTOTAL(9,V301:V333)</f>
        <v>69777667.17750001</v>
      </c>
      <c r="W334" s="43"/>
      <c r="X334" s="67">
        <f>+SUBTOTAL(9,X301:X333)</f>
        <v>797694437.58000004</v>
      </c>
      <c r="Y334" s="43"/>
      <c r="Z334" s="44"/>
    </row>
    <row r="335" spans="1:26" s="6" customFormat="1" ht="15">
      <c r="A335" s="48"/>
      <c r="B335" s="40"/>
      <c r="C335" s="41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s="6" customFormat="1" ht="15">
      <c r="A336" s="48"/>
      <c r="B336" s="40"/>
      <c r="C336" s="41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s="6" customFormat="1" ht="15">
      <c r="A337" s="39" t="s">
        <v>110</v>
      </c>
      <c r="B337" s="40"/>
      <c r="C337" s="41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s="6" customFormat="1" ht="15">
      <c r="A338" s="48"/>
      <c r="B338" s="40"/>
      <c r="C338" s="41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s="6" customFormat="1" ht="15">
      <c r="A339" s="48"/>
      <c r="B339" s="51" t="s">
        <v>7</v>
      </c>
      <c r="C339" s="41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s="6" customFormat="1" ht="15">
      <c r="A340" s="48">
        <v>311</v>
      </c>
      <c r="B340" s="49" t="s">
        <v>49</v>
      </c>
      <c r="C340" s="41"/>
      <c r="D340" s="50">
        <v>50931876.750000015</v>
      </c>
      <c r="E340" s="41"/>
      <c r="F340" s="41"/>
      <c r="G340" s="41"/>
      <c r="H340" s="41"/>
      <c r="I340" s="41"/>
      <c r="J340" s="41"/>
      <c r="K340" s="41"/>
      <c r="L340" s="52">
        <v>843447.47780381236</v>
      </c>
      <c r="M340" s="53"/>
      <c r="N340" s="53">
        <f>-L340/D340*100</f>
        <v>-1.6560306268388434</v>
      </c>
      <c r="O340" s="54"/>
      <c r="P340" s="50">
        <v>1582734.5299999998</v>
      </c>
      <c r="Q340" s="41"/>
      <c r="R340" s="53">
        <v>-30</v>
      </c>
      <c r="S340" s="53"/>
      <c r="T340" s="55">
        <f>-P340*R340/100</f>
        <v>474820.35899999994</v>
      </c>
      <c r="U340" s="41"/>
      <c r="V340" s="56">
        <f>-D340*N340/100+T340</f>
        <v>1318267.8368038123</v>
      </c>
      <c r="W340" s="41"/>
      <c r="X340" s="57">
        <f>+D340+P340</f>
        <v>52514611.280000016</v>
      </c>
      <c r="Y340" s="41"/>
      <c r="Z340" s="53">
        <f t="shared" ref="Z340:Z346" si="171">-ROUND(V340/X340*100,0)</f>
        <v>-3</v>
      </c>
    </row>
    <row r="341" spans="1:26" s="6" customFormat="1" ht="15">
      <c r="A341" s="48">
        <v>312</v>
      </c>
      <c r="B341" s="49" t="s">
        <v>50</v>
      </c>
      <c r="C341" s="41"/>
      <c r="D341" s="50">
        <v>291354544.41000003</v>
      </c>
      <c r="E341" s="41"/>
      <c r="F341" s="41"/>
      <c r="G341" s="41"/>
      <c r="H341" s="41"/>
      <c r="I341" s="41"/>
      <c r="J341" s="41"/>
      <c r="K341" s="41"/>
      <c r="L341" s="52">
        <v>4824920.4881163789</v>
      </c>
      <c r="M341" s="53"/>
      <c r="N341" s="53">
        <f t="shared" ref="N341:N344" si="172">-L341/D341*100</f>
        <v>-1.6560306268388429</v>
      </c>
      <c r="O341" s="54"/>
      <c r="P341" s="50">
        <v>22812071.180000007</v>
      </c>
      <c r="Q341" s="41"/>
      <c r="R341" s="53">
        <v>-20</v>
      </c>
      <c r="S341" s="53"/>
      <c r="T341" s="55">
        <f t="shared" ref="T341:T344" si="173">-P341*R341/100</f>
        <v>4562414.2360000014</v>
      </c>
      <c r="U341" s="41"/>
      <c r="V341" s="56">
        <f t="shared" ref="V341:V344" si="174">-D341*N341/100+T341</f>
        <v>9387334.7241163794</v>
      </c>
      <c r="W341" s="41"/>
      <c r="X341" s="57">
        <f t="shared" ref="X341:X344" si="175">+D341+P341</f>
        <v>314166615.59000003</v>
      </c>
      <c r="Y341" s="41"/>
      <c r="Z341" s="53">
        <f t="shared" si="171"/>
        <v>-3</v>
      </c>
    </row>
    <row r="342" spans="1:26" s="6" customFormat="1" ht="15">
      <c r="A342" s="48">
        <v>314</v>
      </c>
      <c r="B342" s="49" t="s">
        <v>51</v>
      </c>
      <c r="C342" s="41"/>
      <c r="D342" s="50">
        <v>59892785.549999997</v>
      </c>
      <c r="E342" s="41"/>
      <c r="F342" s="41"/>
      <c r="G342" s="41"/>
      <c r="H342" s="41"/>
      <c r="I342" s="41"/>
      <c r="J342" s="41"/>
      <c r="K342" s="41"/>
      <c r="L342" s="52">
        <v>991842.87197490921</v>
      </c>
      <c r="M342" s="53"/>
      <c r="N342" s="53">
        <f t="shared" si="172"/>
        <v>-1.6560306268388434</v>
      </c>
      <c r="O342" s="54"/>
      <c r="P342" s="50">
        <v>6931741.6099999985</v>
      </c>
      <c r="Q342" s="41"/>
      <c r="R342" s="53">
        <v>-15</v>
      </c>
      <c r="S342" s="53"/>
      <c r="T342" s="55">
        <f t="shared" si="173"/>
        <v>1039761.2414999998</v>
      </c>
      <c r="U342" s="41"/>
      <c r="V342" s="56">
        <f t="shared" si="174"/>
        <v>2031604.113474909</v>
      </c>
      <c r="W342" s="41"/>
      <c r="X342" s="57">
        <f t="shared" si="175"/>
        <v>66824527.159999996</v>
      </c>
      <c r="Y342" s="41"/>
      <c r="Z342" s="53">
        <f t="shared" si="171"/>
        <v>-3</v>
      </c>
    </row>
    <row r="343" spans="1:26" s="6" customFormat="1" ht="15">
      <c r="A343" s="48">
        <v>315</v>
      </c>
      <c r="B343" s="49" t="s">
        <v>52</v>
      </c>
      <c r="C343" s="41"/>
      <c r="D343" s="50">
        <v>27720527.760000002</v>
      </c>
      <c r="E343" s="41"/>
      <c r="F343" s="41"/>
      <c r="G343" s="41"/>
      <c r="H343" s="41"/>
      <c r="I343" s="41"/>
      <c r="J343" s="41"/>
      <c r="K343" s="41"/>
      <c r="L343" s="52">
        <v>459060.42962696363</v>
      </c>
      <c r="M343" s="53"/>
      <c r="N343" s="53">
        <f t="shared" si="172"/>
        <v>-1.6560306268388434</v>
      </c>
      <c r="O343" s="54"/>
      <c r="P343" s="50">
        <v>900409.5500000004</v>
      </c>
      <c r="Q343" s="41"/>
      <c r="R343" s="53">
        <v>-20</v>
      </c>
      <c r="S343" s="53"/>
      <c r="T343" s="55">
        <f t="shared" si="173"/>
        <v>180081.91000000006</v>
      </c>
      <c r="U343" s="41"/>
      <c r="V343" s="56">
        <f t="shared" si="174"/>
        <v>639142.3396269636</v>
      </c>
      <c r="W343" s="41"/>
      <c r="X343" s="57">
        <f t="shared" si="175"/>
        <v>28620937.310000002</v>
      </c>
      <c r="Y343" s="41"/>
      <c r="Z343" s="53">
        <f t="shared" si="171"/>
        <v>-2</v>
      </c>
    </row>
    <row r="344" spans="1:26" s="6" customFormat="1" ht="15">
      <c r="A344" s="48">
        <v>316</v>
      </c>
      <c r="B344" s="49" t="s">
        <v>53</v>
      </c>
      <c r="C344" s="41"/>
      <c r="D344" s="59">
        <v>1130941.19</v>
      </c>
      <c r="E344" s="41"/>
      <c r="F344" s="41"/>
      <c r="G344" s="41"/>
      <c r="H344" s="41"/>
      <c r="I344" s="41"/>
      <c r="J344" s="41"/>
      <c r="K344" s="41"/>
      <c r="L344" s="60">
        <v>18728.732477935675</v>
      </c>
      <c r="M344" s="53"/>
      <c r="N344" s="53">
        <f t="shared" si="172"/>
        <v>-1.6560306268388434</v>
      </c>
      <c r="O344" s="54"/>
      <c r="P344" s="59">
        <v>154719.75000000003</v>
      </c>
      <c r="Q344" s="41"/>
      <c r="R344" s="53">
        <v>-5</v>
      </c>
      <c r="S344" s="53"/>
      <c r="T344" s="61">
        <f t="shared" si="173"/>
        <v>7735.9875000000011</v>
      </c>
      <c r="U344" s="41"/>
      <c r="V344" s="62">
        <f t="shared" si="174"/>
        <v>26464.719977935674</v>
      </c>
      <c r="W344" s="41"/>
      <c r="X344" s="63">
        <f t="shared" si="175"/>
        <v>1285660.94</v>
      </c>
      <c r="Y344" s="41"/>
      <c r="Z344" s="53">
        <f t="shared" si="171"/>
        <v>-2</v>
      </c>
    </row>
    <row r="345" spans="1:26" s="6" customFormat="1" ht="15">
      <c r="A345" s="48"/>
      <c r="B345" s="40"/>
      <c r="C345" s="41"/>
      <c r="D345" s="42"/>
      <c r="E345" s="43"/>
      <c r="F345" s="43"/>
      <c r="G345" s="43"/>
      <c r="H345" s="43"/>
      <c r="I345" s="43"/>
      <c r="J345" s="43"/>
      <c r="K345" s="43"/>
      <c r="L345" s="42"/>
      <c r="M345" s="42"/>
      <c r="N345" s="44"/>
      <c r="O345" s="45"/>
      <c r="P345" s="42"/>
      <c r="Q345" s="43"/>
      <c r="R345" s="46"/>
      <c r="S345" s="43"/>
      <c r="T345" s="42"/>
      <c r="U345" s="43"/>
      <c r="V345" s="47"/>
      <c r="W345" s="43"/>
      <c r="X345" s="42"/>
      <c r="Y345" s="43"/>
      <c r="Z345" s="44"/>
    </row>
    <row r="346" spans="1:26" s="6" customFormat="1" ht="15">
      <c r="A346" s="66" t="s">
        <v>111</v>
      </c>
      <c r="B346" s="40"/>
      <c r="C346" s="41"/>
      <c r="D346" s="67">
        <f>+SUBTOTAL(9,D340:D345)</f>
        <v>431030675.66000003</v>
      </c>
      <c r="E346" s="43"/>
      <c r="F346" s="43"/>
      <c r="G346" s="43"/>
      <c r="H346" s="43">
        <v>268</v>
      </c>
      <c r="I346" s="43"/>
      <c r="J346" s="68">
        <v>26.634328358208954</v>
      </c>
      <c r="K346" s="43"/>
      <c r="L346" s="67">
        <f>+SUBTOTAL(9,L340:L345)</f>
        <v>7138000.0000000009</v>
      </c>
      <c r="M346" s="42"/>
      <c r="N346" s="44"/>
      <c r="O346" s="45"/>
      <c r="P346" s="67">
        <f>+SUBTOTAL(9,P340:P345)</f>
        <v>32381676.620000008</v>
      </c>
      <c r="Q346" s="43"/>
      <c r="R346" s="46"/>
      <c r="S346" s="43"/>
      <c r="T346" s="67">
        <f>+SUBTOTAL(9,T340:T345)</f>
        <v>6264813.7340000011</v>
      </c>
      <c r="U346" s="43"/>
      <c r="V346" s="67">
        <f>+SUBTOTAL(9,V340:V345)</f>
        <v>13402813.734000001</v>
      </c>
      <c r="W346" s="43"/>
      <c r="X346" s="67">
        <f>+SUBTOTAL(9,X340:X345)</f>
        <v>463412352.28000009</v>
      </c>
      <c r="Y346" s="43"/>
      <c r="Z346" s="53">
        <f t="shared" si="171"/>
        <v>-3</v>
      </c>
    </row>
    <row r="347" spans="1:26" s="6" customFormat="1" ht="15">
      <c r="A347" s="48"/>
      <c r="B347" s="40"/>
      <c r="C347" s="41"/>
      <c r="D347" s="42"/>
      <c r="E347" s="43"/>
      <c r="F347" s="43"/>
      <c r="G347" s="43"/>
      <c r="H347" s="43"/>
      <c r="I347" s="43"/>
      <c r="J347" s="43"/>
      <c r="K347" s="43"/>
      <c r="L347" s="42"/>
      <c r="M347" s="42"/>
      <c r="N347" s="44"/>
      <c r="O347" s="45"/>
      <c r="P347" s="42"/>
      <c r="Q347" s="43"/>
      <c r="R347" s="46"/>
      <c r="S347" s="43"/>
      <c r="T347" s="42"/>
      <c r="U347" s="43"/>
      <c r="V347" s="47"/>
      <c r="W347" s="43"/>
      <c r="X347" s="42"/>
      <c r="Y347" s="43"/>
      <c r="Z347" s="44"/>
    </row>
    <row r="348" spans="1:26" s="6" customFormat="1" ht="15">
      <c r="A348" s="48"/>
      <c r="B348" s="40"/>
      <c r="C348" s="41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s="6" customFormat="1" ht="15">
      <c r="A349" s="39" t="s">
        <v>112</v>
      </c>
      <c r="B349" s="40"/>
      <c r="C349" s="41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s="6" customFormat="1" ht="15">
      <c r="A350" s="48"/>
      <c r="B350" s="40"/>
      <c r="C350" s="41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s="6" customFormat="1" ht="15">
      <c r="A351" s="48"/>
      <c r="B351" s="51" t="s">
        <v>118</v>
      </c>
      <c r="C351" s="41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s="6" customFormat="1" ht="15">
      <c r="A352" s="48">
        <v>311</v>
      </c>
      <c r="B352" s="49" t="s">
        <v>49</v>
      </c>
      <c r="C352" s="41"/>
      <c r="D352" s="50">
        <v>242417.45</v>
      </c>
      <c r="E352" s="41"/>
      <c r="F352" s="41"/>
      <c r="G352" s="41"/>
      <c r="H352" s="41"/>
      <c r="I352" s="41"/>
      <c r="J352" s="41"/>
      <c r="K352" s="41"/>
      <c r="L352" s="52">
        <v>15341.777466341437</v>
      </c>
      <c r="M352" s="53"/>
      <c r="N352" s="53">
        <f t="shared" ref="N352:N356" si="176">-L352/D352*100</f>
        <v>-6.328660526022956</v>
      </c>
      <c r="O352" s="54"/>
      <c r="P352" s="50">
        <v>8345.7099999999991</v>
      </c>
      <c r="Q352" s="41"/>
      <c r="R352" s="53">
        <v>-30</v>
      </c>
      <c r="S352" s="53"/>
      <c r="T352" s="55">
        <f t="shared" ref="T352:T355" si="177">-P352*R352/100</f>
        <v>2503.7129999999997</v>
      </c>
      <c r="U352" s="41"/>
      <c r="V352" s="56">
        <f t="shared" ref="V352:V355" si="178">-D352*N352/100+T352</f>
        <v>17845.490466341435</v>
      </c>
      <c r="W352" s="41"/>
      <c r="X352" s="57">
        <f t="shared" ref="X352:X355" si="179">+D352+P352</f>
        <v>250763.16</v>
      </c>
      <c r="Y352" s="41"/>
      <c r="Z352" s="53">
        <f t="shared" ref="Z352:Z356" si="180">-ROUND(V352/X352*100,0)</f>
        <v>-7</v>
      </c>
    </row>
    <row r="353" spans="1:26" s="6" customFormat="1" ht="15">
      <c r="A353" s="48">
        <v>312</v>
      </c>
      <c r="B353" s="49" t="s">
        <v>50</v>
      </c>
      <c r="C353" s="41"/>
      <c r="D353" s="50">
        <v>32469199.159999996</v>
      </c>
      <c r="E353" s="41"/>
      <c r="F353" s="41"/>
      <c r="G353" s="41"/>
      <c r="H353" s="41"/>
      <c r="I353" s="41"/>
      <c r="J353" s="41"/>
      <c r="K353" s="41"/>
      <c r="L353" s="52">
        <v>2054865.3903546969</v>
      </c>
      <c r="M353" s="53"/>
      <c r="N353" s="53">
        <f t="shared" si="176"/>
        <v>-6.328660526022956</v>
      </c>
      <c r="O353" s="54"/>
      <c r="P353" s="50">
        <v>5126525.4099999992</v>
      </c>
      <c r="Q353" s="41"/>
      <c r="R353" s="53">
        <v>-20</v>
      </c>
      <c r="S353" s="53"/>
      <c r="T353" s="55">
        <f t="shared" si="177"/>
        <v>1025305.0819999999</v>
      </c>
      <c r="U353" s="41"/>
      <c r="V353" s="56">
        <f t="shared" si="178"/>
        <v>3080170.4723546971</v>
      </c>
      <c r="W353" s="41"/>
      <c r="X353" s="57">
        <f t="shared" si="179"/>
        <v>37595724.569999993</v>
      </c>
      <c r="Y353" s="41"/>
      <c r="Z353" s="53">
        <f t="shared" si="180"/>
        <v>-8</v>
      </c>
    </row>
    <row r="354" spans="1:26" s="6" customFormat="1" ht="15">
      <c r="A354" s="48">
        <v>315</v>
      </c>
      <c r="B354" s="49" t="s">
        <v>52</v>
      </c>
      <c r="C354" s="41"/>
      <c r="D354" s="50">
        <v>1007352.87</v>
      </c>
      <c r="E354" s="41"/>
      <c r="F354" s="41"/>
      <c r="G354" s="41"/>
      <c r="H354" s="41"/>
      <c r="I354" s="41"/>
      <c r="J354" s="41"/>
      <c r="K354" s="41"/>
      <c r="L354" s="52">
        <v>63751.943441449344</v>
      </c>
      <c r="M354" s="53"/>
      <c r="N354" s="53">
        <f t="shared" si="176"/>
        <v>-6.328660526022956</v>
      </c>
      <c r="O354" s="54"/>
      <c r="P354" s="50">
        <v>26442.749999999996</v>
      </c>
      <c r="Q354" s="41"/>
      <c r="R354" s="53">
        <v>-20</v>
      </c>
      <c r="S354" s="53"/>
      <c r="T354" s="55">
        <f t="shared" si="177"/>
        <v>5288.5499999999993</v>
      </c>
      <c r="U354" s="41"/>
      <c r="V354" s="56">
        <f t="shared" si="178"/>
        <v>69040.493441449347</v>
      </c>
      <c r="W354" s="41"/>
      <c r="X354" s="57">
        <f t="shared" si="179"/>
        <v>1033795.62</v>
      </c>
      <c r="Y354" s="41"/>
      <c r="Z354" s="53">
        <f t="shared" si="180"/>
        <v>-7</v>
      </c>
    </row>
    <row r="355" spans="1:26" s="6" customFormat="1" ht="15">
      <c r="A355" s="48">
        <v>316</v>
      </c>
      <c r="B355" s="49" t="s">
        <v>53</v>
      </c>
      <c r="C355" s="41"/>
      <c r="D355" s="59">
        <v>95452.88</v>
      </c>
      <c r="E355" s="41"/>
      <c r="F355" s="41"/>
      <c r="G355" s="41"/>
      <c r="H355" s="41"/>
      <c r="I355" s="41"/>
      <c r="J355" s="41"/>
      <c r="K355" s="41"/>
      <c r="L355" s="60">
        <v>6040.8887375120612</v>
      </c>
      <c r="M355" s="53"/>
      <c r="N355" s="53">
        <f t="shared" si="176"/>
        <v>-6.328660526022956</v>
      </c>
      <c r="O355" s="54"/>
      <c r="P355" s="59">
        <v>29648.549999999992</v>
      </c>
      <c r="Q355" s="41"/>
      <c r="R355" s="53">
        <v>-5</v>
      </c>
      <c r="S355" s="53"/>
      <c r="T355" s="61">
        <f t="shared" si="177"/>
        <v>1482.4274999999998</v>
      </c>
      <c r="U355" s="41"/>
      <c r="V355" s="62">
        <f t="shared" si="178"/>
        <v>7523.316237512061</v>
      </c>
      <c r="W355" s="41"/>
      <c r="X355" s="63">
        <f t="shared" si="179"/>
        <v>125101.43</v>
      </c>
      <c r="Y355" s="41"/>
      <c r="Z355" s="53">
        <f t="shared" si="180"/>
        <v>-6</v>
      </c>
    </row>
    <row r="356" spans="1:26" s="6" customFormat="1" ht="15">
      <c r="A356" s="48"/>
      <c r="B356" s="40" t="s">
        <v>119</v>
      </c>
      <c r="C356" s="41"/>
      <c r="D356" s="42">
        <f>+SUBTOTAL(9,D351:D355)</f>
        <v>33814422.359999999</v>
      </c>
      <c r="E356" s="43"/>
      <c r="F356" s="43"/>
      <c r="G356" s="43"/>
      <c r="H356" s="43"/>
      <c r="I356" s="43"/>
      <c r="J356" s="43"/>
      <c r="K356" s="43"/>
      <c r="L356" s="42">
        <f>+SUBTOTAL(9,L351:L355)</f>
        <v>2140000</v>
      </c>
      <c r="M356" s="42"/>
      <c r="N356" s="44">
        <f t="shared" si="176"/>
        <v>-6.328660526022956</v>
      </c>
      <c r="O356" s="45"/>
      <c r="P356" s="42">
        <f>+SUBTOTAL(9,P351:P355)</f>
        <v>5190962.419999999</v>
      </c>
      <c r="Q356" s="43"/>
      <c r="R356" s="46"/>
      <c r="S356" s="43"/>
      <c r="T356" s="42">
        <f>+SUBTOTAL(9,T351:T355)</f>
        <v>1034579.7725</v>
      </c>
      <c r="U356" s="43"/>
      <c r="V356" s="47">
        <f>+SUBTOTAL(9,V351:V355)</f>
        <v>3174579.7725</v>
      </c>
      <c r="W356" s="43"/>
      <c r="X356" s="42">
        <f>+SUBTOTAL(9,X351:X355)</f>
        <v>39005384.779999986</v>
      </c>
      <c r="Y356" s="43"/>
      <c r="Z356" s="44">
        <f t="shared" si="180"/>
        <v>-8</v>
      </c>
    </row>
    <row r="357" spans="1:26" s="6" customFormat="1" ht="15">
      <c r="A357" s="48"/>
      <c r="B357" s="40"/>
      <c r="C357" s="41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s="6" customFormat="1" ht="15">
      <c r="A358" s="48"/>
      <c r="B358" s="51" t="s">
        <v>46</v>
      </c>
      <c r="C358" s="41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s="6" customFormat="1" ht="15">
      <c r="A359" s="48">
        <v>311</v>
      </c>
      <c r="B359" s="49" t="s">
        <v>49</v>
      </c>
      <c r="C359" s="41"/>
      <c r="D359" s="50">
        <v>6151973.7599999998</v>
      </c>
      <c r="E359" s="41"/>
      <c r="F359" s="41"/>
      <c r="G359" s="41"/>
      <c r="H359" s="41"/>
      <c r="I359" s="41"/>
      <c r="J359" s="41"/>
      <c r="K359" s="41"/>
      <c r="L359" s="52">
        <v>482461.31256272562</v>
      </c>
      <c r="M359" s="53"/>
      <c r="N359" s="53">
        <f>-L359/D359*100</f>
        <v>-7.8423824838083451</v>
      </c>
      <c r="O359" s="54"/>
      <c r="P359" s="50">
        <v>495183.39</v>
      </c>
      <c r="Q359" s="41"/>
      <c r="R359" s="53">
        <v>-30</v>
      </c>
      <c r="S359" s="53"/>
      <c r="T359" s="55">
        <f>-P359*R359/100</f>
        <v>148555.01700000002</v>
      </c>
      <c r="U359" s="41"/>
      <c r="V359" s="56">
        <f>-D359*N359/100+T359</f>
        <v>631016.32956272562</v>
      </c>
      <c r="W359" s="41"/>
      <c r="X359" s="57">
        <f>+D359+P359</f>
        <v>6647157.1499999994</v>
      </c>
      <c r="Y359" s="41"/>
      <c r="Z359" s="53">
        <f t="shared" ref="Z359:Z364" si="181">-ROUND(V359/X359*100,0)</f>
        <v>-9</v>
      </c>
    </row>
    <row r="360" spans="1:26" s="6" customFormat="1" ht="15">
      <c r="A360" s="48">
        <v>312</v>
      </c>
      <c r="B360" s="49" t="s">
        <v>50</v>
      </c>
      <c r="C360" s="41"/>
      <c r="D360" s="50">
        <v>10122863.689999998</v>
      </c>
      <c r="E360" s="41"/>
      <c r="F360" s="41"/>
      <c r="G360" s="41"/>
      <c r="H360" s="41"/>
      <c r="I360" s="41"/>
      <c r="J360" s="41"/>
      <c r="K360" s="41"/>
      <c r="L360" s="52">
        <v>793873.68888435489</v>
      </c>
      <c r="M360" s="53"/>
      <c r="N360" s="53">
        <f t="shared" ref="N360:N364" si="182">-L360/D360*100</f>
        <v>-7.8423824838083451</v>
      </c>
      <c r="O360" s="54"/>
      <c r="P360" s="50">
        <v>3086949.3799999994</v>
      </c>
      <c r="Q360" s="41"/>
      <c r="R360" s="53">
        <v>-20</v>
      </c>
      <c r="S360" s="53"/>
      <c r="T360" s="55">
        <f t="shared" ref="T360:T363" si="183">-P360*R360/100</f>
        <v>617389.87599999981</v>
      </c>
      <c r="U360" s="41"/>
      <c r="V360" s="56">
        <f t="shared" ref="V360:V363" si="184">-D360*N360/100+T360</f>
        <v>1411263.5648843548</v>
      </c>
      <c r="W360" s="41"/>
      <c r="X360" s="57">
        <f t="shared" ref="X360:X363" si="185">+D360+P360</f>
        <v>13209813.069999997</v>
      </c>
      <c r="Y360" s="41"/>
      <c r="Z360" s="53">
        <f t="shared" si="181"/>
        <v>-11</v>
      </c>
    </row>
    <row r="361" spans="1:26" s="6" customFormat="1" ht="15">
      <c r="A361" s="48">
        <v>314</v>
      </c>
      <c r="B361" s="49" t="s">
        <v>51</v>
      </c>
      <c r="C361" s="41"/>
      <c r="D361" s="50">
        <v>12754939.27</v>
      </c>
      <c r="E361" s="41"/>
      <c r="F361" s="41"/>
      <c r="G361" s="41"/>
      <c r="H361" s="41"/>
      <c r="I361" s="41"/>
      <c r="J361" s="41"/>
      <c r="K361" s="41"/>
      <c r="L361" s="52">
        <v>1000291.123130872</v>
      </c>
      <c r="M361" s="53"/>
      <c r="N361" s="53">
        <f t="shared" si="182"/>
        <v>-7.8423824838083451</v>
      </c>
      <c r="O361" s="54"/>
      <c r="P361" s="50">
        <v>5022872.7799999975</v>
      </c>
      <c r="Q361" s="41"/>
      <c r="R361" s="53">
        <v>-15</v>
      </c>
      <c r="S361" s="53"/>
      <c r="T361" s="55">
        <f t="shared" si="183"/>
        <v>753430.91699999955</v>
      </c>
      <c r="U361" s="41"/>
      <c r="V361" s="56">
        <f t="shared" si="184"/>
        <v>1753722.0401308713</v>
      </c>
      <c r="W361" s="41"/>
      <c r="X361" s="57">
        <f t="shared" si="185"/>
        <v>17777812.049999997</v>
      </c>
      <c r="Y361" s="41"/>
      <c r="Z361" s="53">
        <f t="shared" si="181"/>
        <v>-10</v>
      </c>
    </row>
    <row r="362" spans="1:26" s="6" customFormat="1" ht="15">
      <c r="A362" s="48">
        <v>315</v>
      </c>
      <c r="B362" s="49" t="s">
        <v>52</v>
      </c>
      <c r="C362" s="41"/>
      <c r="D362" s="50">
        <v>4586407.9899999993</v>
      </c>
      <c r="E362" s="41"/>
      <c r="F362" s="41"/>
      <c r="G362" s="41"/>
      <c r="H362" s="41"/>
      <c r="I362" s="41"/>
      <c r="J362" s="41"/>
      <c r="K362" s="41"/>
      <c r="L362" s="52">
        <v>359683.65684374637</v>
      </c>
      <c r="M362" s="53"/>
      <c r="N362" s="53">
        <f t="shared" si="182"/>
        <v>-7.8423824838083451</v>
      </c>
      <c r="O362" s="54"/>
      <c r="P362" s="50">
        <v>458996.32000000024</v>
      </c>
      <c r="Q362" s="41"/>
      <c r="R362" s="53">
        <v>-20</v>
      </c>
      <c r="S362" s="53"/>
      <c r="T362" s="55">
        <f t="shared" si="183"/>
        <v>91799.264000000039</v>
      </c>
      <c r="U362" s="41"/>
      <c r="V362" s="56">
        <f t="shared" si="184"/>
        <v>451482.92084374634</v>
      </c>
      <c r="W362" s="41"/>
      <c r="X362" s="57">
        <f t="shared" si="185"/>
        <v>5045404.3099999996</v>
      </c>
      <c r="Y362" s="41"/>
      <c r="Z362" s="53">
        <f t="shared" si="181"/>
        <v>-9</v>
      </c>
    </row>
    <row r="363" spans="1:26" s="6" customFormat="1" ht="15">
      <c r="A363" s="48">
        <v>316</v>
      </c>
      <c r="B363" s="49" t="s">
        <v>53</v>
      </c>
      <c r="C363" s="41"/>
      <c r="D363" s="59">
        <v>454029.15</v>
      </c>
      <c r="E363" s="41"/>
      <c r="F363" s="41"/>
      <c r="G363" s="41"/>
      <c r="H363" s="41"/>
      <c r="I363" s="41"/>
      <c r="J363" s="41"/>
      <c r="K363" s="41"/>
      <c r="L363" s="60">
        <v>35606.702530983915</v>
      </c>
      <c r="M363" s="53"/>
      <c r="N363" s="53">
        <f t="shared" si="182"/>
        <v>-7.8423824838083442</v>
      </c>
      <c r="O363" s="54"/>
      <c r="P363" s="59">
        <v>253651.70000000007</v>
      </c>
      <c r="Q363" s="41"/>
      <c r="R363" s="53">
        <v>-5</v>
      </c>
      <c r="S363" s="53"/>
      <c r="T363" s="61">
        <f t="shared" si="183"/>
        <v>12682.585000000005</v>
      </c>
      <c r="U363" s="41"/>
      <c r="V363" s="62">
        <f t="shared" si="184"/>
        <v>48289.287530983922</v>
      </c>
      <c r="W363" s="41"/>
      <c r="X363" s="63">
        <f t="shared" si="185"/>
        <v>707680.85000000009</v>
      </c>
      <c r="Y363" s="41"/>
      <c r="Z363" s="53">
        <f t="shared" si="181"/>
        <v>-7</v>
      </c>
    </row>
    <row r="364" spans="1:26" s="6" customFormat="1" ht="15">
      <c r="A364" s="48"/>
      <c r="B364" s="40" t="s">
        <v>88</v>
      </c>
      <c r="C364" s="41"/>
      <c r="D364" s="42">
        <f>+SUBTOTAL(9,D359:D363)</f>
        <v>34070213.859999999</v>
      </c>
      <c r="E364" s="43"/>
      <c r="F364" s="43"/>
      <c r="G364" s="43"/>
      <c r="H364" s="43"/>
      <c r="I364" s="43"/>
      <c r="J364" s="43"/>
      <c r="K364" s="43"/>
      <c r="L364" s="42">
        <f>+SUBTOTAL(9,L359:L363)</f>
        <v>2671916.4839526829</v>
      </c>
      <c r="M364" s="42"/>
      <c r="N364" s="44">
        <f t="shared" si="182"/>
        <v>-7.8423824838083451</v>
      </c>
      <c r="O364" s="45"/>
      <c r="P364" s="42">
        <f>+SUBTOTAL(9,P359:P363)</f>
        <v>9317653.5699999966</v>
      </c>
      <c r="Q364" s="43"/>
      <c r="R364" s="46"/>
      <c r="S364" s="43"/>
      <c r="T364" s="42">
        <f>+SUBTOTAL(9,T359:T363)</f>
        <v>1623857.6589999993</v>
      </c>
      <c r="U364" s="43"/>
      <c r="V364" s="47">
        <f>+SUBTOTAL(9,V359:V363)</f>
        <v>4295774.1429526815</v>
      </c>
      <c r="W364" s="43"/>
      <c r="X364" s="42">
        <f>+SUBTOTAL(9,X359:X363)</f>
        <v>43387867.43</v>
      </c>
      <c r="Y364" s="43"/>
      <c r="Z364" s="44">
        <f t="shared" si="181"/>
        <v>-10</v>
      </c>
    </row>
    <row r="365" spans="1:26" s="6" customFormat="1" ht="15">
      <c r="A365" s="48"/>
      <c r="B365" s="40"/>
      <c r="C365" s="41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s="6" customFormat="1" ht="15">
      <c r="A366" s="48"/>
      <c r="B366" s="51" t="s">
        <v>47</v>
      </c>
      <c r="C366" s="41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s="6" customFormat="1" ht="15">
      <c r="A367" s="48">
        <v>311</v>
      </c>
      <c r="B367" s="49" t="s">
        <v>49</v>
      </c>
      <c r="C367" s="41"/>
      <c r="D367" s="50">
        <v>665220.91</v>
      </c>
      <c r="E367" s="41"/>
      <c r="F367" s="41"/>
      <c r="G367" s="41"/>
      <c r="H367" s="41"/>
      <c r="I367" s="41"/>
      <c r="J367" s="41"/>
      <c r="K367" s="41"/>
      <c r="L367" s="52">
        <v>52169.168124470474</v>
      </c>
      <c r="M367" s="53"/>
      <c r="N367" s="53">
        <f>-L367/D367*100</f>
        <v>-7.8423824838083442</v>
      </c>
      <c r="O367" s="54"/>
      <c r="P367" s="50">
        <v>24151.21</v>
      </c>
      <c r="Q367" s="41"/>
      <c r="R367" s="53">
        <v>-30</v>
      </c>
      <c r="S367" s="53"/>
      <c r="T367" s="55">
        <f>-P367*R367/100</f>
        <v>7245.3629999999994</v>
      </c>
      <c r="U367" s="41"/>
      <c r="V367" s="56">
        <f>-D367*N367/100+T367</f>
        <v>59414.531124470464</v>
      </c>
      <c r="W367" s="41"/>
      <c r="X367" s="57">
        <f>+D367+P367</f>
        <v>689372.12</v>
      </c>
      <c r="Y367" s="41"/>
      <c r="Z367" s="53">
        <f t="shared" ref="Z367:Z372" si="186">-ROUND(V367/X367*100,0)</f>
        <v>-9</v>
      </c>
    </row>
    <row r="368" spans="1:26" s="6" customFormat="1" ht="15">
      <c r="A368" s="48">
        <v>312</v>
      </c>
      <c r="B368" s="49" t="s">
        <v>50</v>
      </c>
      <c r="C368" s="41"/>
      <c r="D368" s="50">
        <v>6826163.9299999997</v>
      </c>
      <c r="E368" s="41"/>
      <c r="F368" s="41"/>
      <c r="G368" s="41"/>
      <c r="H368" s="41"/>
      <c r="I368" s="41"/>
      <c r="J368" s="41"/>
      <c r="K368" s="41"/>
      <c r="L368" s="52">
        <v>535333.88436236326</v>
      </c>
      <c r="M368" s="53"/>
      <c r="N368" s="53">
        <f t="shared" ref="N368:N372" si="187">-L368/D368*100</f>
        <v>-7.8423824838083442</v>
      </c>
      <c r="O368" s="54"/>
      <c r="P368" s="50">
        <v>1179650.6000000003</v>
      </c>
      <c r="Q368" s="41"/>
      <c r="R368" s="53">
        <v>-20</v>
      </c>
      <c r="S368" s="53"/>
      <c r="T368" s="55">
        <f t="shared" ref="T368:T371" si="188">-P368*R368/100</f>
        <v>235930.12000000008</v>
      </c>
      <c r="U368" s="41"/>
      <c r="V368" s="56">
        <f t="shared" ref="V368:V371" si="189">-D368*N368/100+T368</f>
        <v>771264.00436236337</v>
      </c>
      <c r="W368" s="41"/>
      <c r="X368" s="57">
        <f t="shared" ref="X368:X371" si="190">+D368+P368</f>
        <v>8005814.5300000003</v>
      </c>
      <c r="Y368" s="41"/>
      <c r="Z368" s="53">
        <f t="shared" si="186"/>
        <v>-10</v>
      </c>
    </row>
    <row r="369" spans="1:28" s="6" customFormat="1" ht="15">
      <c r="A369" s="48">
        <v>314</v>
      </c>
      <c r="B369" s="49" t="s">
        <v>51</v>
      </c>
      <c r="C369" s="41"/>
      <c r="D369" s="50">
        <v>13290319.640000001</v>
      </c>
      <c r="E369" s="41"/>
      <c r="F369" s="41"/>
      <c r="G369" s="41"/>
      <c r="H369" s="41"/>
      <c r="I369" s="41"/>
      <c r="J369" s="41"/>
      <c r="K369" s="41"/>
      <c r="L369" s="52">
        <v>1042277.6994895004</v>
      </c>
      <c r="M369" s="53"/>
      <c r="N369" s="53">
        <f t="shared" si="187"/>
        <v>-7.8423824838083451</v>
      </c>
      <c r="O369" s="54"/>
      <c r="P369" s="50">
        <v>3149073.4999999981</v>
      </c>
      <c r="Q369" s="41"/>
      <c r="R369" s="53">
        <v>-15</v>
      </c>
      <c r="S369" s="53"/>
      <c r="T369" s="55">
        <f t="shared" si="188"/>
        <v>472361.02499999967</v>
      </c>
      <c r="U369" s="41"/>
      <c r="V369" s="56">
        <f t="shared" si="189"/>
        <v>1514638.7244895</v>
      </c>
      <c r="W369" s="41"/>
      <c r="X369" s="57">
        <f t="shared" si="190"/>
        <v>16439393.139999999</v>
      </c>
      <c r="Y369" s="41"/>
      <c r="Z369" s="53">
        <f t="shared" si="186"/>
        <v>-9</v>
      </c>
    </row>
    <row r="370" spans="1:28" s="6" customFormat="1" ht="15">
      <c r="A370" s="48">
        <v>315</v>
      </c>
      <c r="B370" s="49" t="s">
        <v>52</v>
      </c>
      <c r="C370" s="41"/>
      <c r="D370" s="50">
        <v>2365581.87</v>
      </c>
      <c r="E370" s="41"/>
      <c r="F370" s="41"/>
      <c r="G370" s="41"/>
      <c r="H370" s="41"/>
      <c r="I370" s="41"/>
      <c r="J370" s="41"/>
      <c r="K370" s="41"/>
      <c r="L370" s="52">
        <v>185517.97821302593</v>
      </c>
      <c r="M370" s="53"/>
      <c r="N370" s="53">
        <f t="shared" si="187"/>
        <v>-7.8423824838083451</v>
      </c>
      <c r="O370" s="54"/>
      <c r="P370" s="50">
        <v>88155.12999999999</v>
      </c>
      <c r="Q370" s="41"/>
      <c r="R370" s="53">
        <v>-20</v>
      </c>
      <c r="S370" s="53"/>
      <c r="T370" s="55">
        <f t="shared" si="188"/>
        <v>17631.025999999998</v>
      </c>
      <c r="U370" s="41"/>
      <c r="V370" s="56">
        <f t="shared" si="189"/>
        <v>203149.00421302591</v>
      </c>
      <c r="W370" s="41"/>
      <c r="X370" s="57">
        <f t="shared" si="190"/>
        <v>2453737</v>
      </c>
      <c r="Y370" s="41"/>
      <c r="Z370" s="53">
        <f t="shared" si="186"/>
        <v>-8</v>
      </c>
    </row>
    <row r="371" spans="1:28" s="6" customFormat="1" ht="15">
      <c r="A371" s="48">
        <v>316</v>
      </c>
      <c r="B371" s="49" t="s">
        <v>53</v>
      </c>
      <c r="C371" s="41"/>
      <c r="D371" s="59">
        <v>391240.58</v>
      </c>
      <c r="E371" s="41"/>
      <c r="F371" s="41"/>
      <c r="G371" s="41"/>
      <c r="H371" s="41"/>
      <c r="I371" s="41"/>
      <c r="J371" s="41"/>
      <c r="K371" s="41"/>
      <c r="L371" s="60">
        <v>30682.582715470176</v>
      </c>
      <c r="M371" s="53"/>
      <c r="N371" s="53">
        <f t="shared" si="187"/>
        <v>-7.8423824838083451</v>
      </c>
      <c r="O371" s="54"/>
      <c r="P371" s="59">
        <v>154034.54</v>
      </c>
      <c r="Q371" s="41"/>
      <c r="R371" s="53">
        <v>-5</v>
      </c>
      <c r="S371" s="53"/>
      <c r="T371" s="61">
        <f t="shared" si="188"/>
        <v>7701.7270000000008</v>
      </c>
      <c r="U371" s="41"/>
      <c r="V371" s="62">
        <f t="shared" si="189"/>
        <v>38384.309715470175</v>
      </c>
      <c r="W371" s="41"/>
      <c r="X371" s="63">
        <f t="shared" si="190"/>
        <v>545275.12</v>
      </c>
      <c r="Y371" s="41"/>
      <c r="Z371" s="53">
        <f t="shared" si="186"/>
        <v>-7</v>
      </c>
    </row>
    <row r="372" spans="1:28" s="6" customFormat="1" ht="15">
      <c r="A372" s="48"/>
      <c r="B372" s="40" t="s">
        <v>89</v>
      </c>
      <c r="C372" s="41"/>
      <c r="D372" s="42">
        <f>+SUBTOTAL(9,D367:D371)</f>
        <v>23538526.93</v>
      </c>
      <c r="E372" s="43"/>
      <c r="F372" s="43"/>
      <c r="G372" s="43"/>
      <c r="H372" s="43"/>
      <c r="I372" s="43"/>
      <c r="J372" s="43"/>
      <c r="K372" s="43"/>
      <c r="L372" s="42">
        <f>+SUBTOTAL(9,L367:L371)</f>
        <v>1845981.3129048301</v>
      </c>
      <c r="M372" s="42"/>
      <c r="N372" s="44">
        <f t="shared" si="187"/>
        <v>-7.8423824838083451</v>
      </c>
      <c r="O372" s="45"/>
      <c r="P372" s="42">
        <f>+SUBTOTAL(9,P367:P371)</f>
        <v>4595064.9799999986</v>
      </c>
      <c r="Q372" s="43"/>
      <c r="R372" s="46"/>
      <c r="S372" s="43"/>
      <c r="T372" s="42">
        <f>+SUBTOTAL(9,T367:T371)</f>
        <v>740869.26099999971</v>
      </c>
      <c r="U372" s="43"/>
      <c r="V372" s="47">
        <f>+SUBTOTAL(9,V367:V371)</f>
        <v>2586850.57390483</v>
      </c>
      <c r="W372" s="43"/>
      <c r="X372" s="42">
        <f>+SUBTOTAL(9,X367:X371)</f>
        <v>28133591.91</v>
      </c>
      <c r="Y372" s="43"/>
      <c r="Z372" s="44">
        <f t="shared" si="186"/>
        <v>-9</v>
      </c>
    </row>
    <row r="373" spans="1:28" s="6" customFormat="1" ht="15">
      <c r="A373" s="48"/>
      <c r="B373" s="40"/>
      <c r="C373" s="41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8" s="6" customFormat="1" ht="15">
      <c r="A374" s="48"/>
      <c r="B374" s="40"/>
      <c r="C374" s="41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8" s="6" customFormat="1" ht="15">
      <c r="A375" s="48"/>
      <c r="B375" s="51" t="s">
        <v>48</v>
      </c>
      <c r="C375" s="41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8" s="6" customFormat="1" ht="15">
      <c r="A376" s="48">
        <v>311</v>
      </c>
      <c r="B376" s="49" t="s">
        <v>49</v>
      </c>
      <c r="C376" s="41"/>
      <c r="D376" s="50">
        <v>716131.85999999987</v>
      </c>
      <c r="E376" s="41"/>
      <c r="F376" s="41"/>
      <c r="G376" s="41"/>
      <c r="H376" s="41"/>
      <c r="I376" s="41"/>
      <c r="J376" s="41"/>
      <c r="K376" s="41"/>
      <c r="L376" s="52">
        <v>56161.799549610892</v>
      </c>
      <c r="M376" s="53"/>
      <c r="N376" s="53">
        <f>-L376/D376*100</f>
        <v>-7.8423824838083451</v>
      </c>
      <c r="O376" s="54"/>
      <c r="P376" s="50">
        <v>24113.149999999998</v>
      </c>
      <c r="Q376" s="41"/>
      <c r="R376" s="53">
        <v>-30</v>
      </c>
      <c r="S376" s="53"/>
      <c r="T376" s="55">
        <f>-P376*R376/100</f>
        <v>7233.9449999999988</v>
      </c>
      <c r="U376" s="41"/>
      <c r="V376" s="56">
        <f>-D376*N376/100+T376</f>
        <v>63395.744549610892</v>
      </c>
      <c r="W376" s="41"/>
      <c r="X376" s="57">
        <f>+D376+P376</f>
        <v>740245.00999999989</v>
      </c>
      <c r="Y376" s="41"/>
      <c r="Z376" s="53">
        <f t="shared" ref="Z376:Z380" si="191">-ROUND(V376/X376*100,0)</f>
        <v>-9</v>
      </c>
    </row>
    <row r="377" spans="1:28" s="6" customFormat="1" ht="15">
      <c r="A377" s="48">
        <v>312</v>
      </c>
      <c r="B377" s="49" t="s">
        <v>50</v>
      </c>
      <c r="C377" s="41"/>
      <c r="D377" s="50">
        <v>231659.53</v>
      </c>
      <c r="E377" s="41"/>
      <c r="F377" s="41"/>
      <c r="G377" s="41"/>
      <c r="H377" s="41"/>
      <c r="I377" s="41"/>
      <c r="J377" s="41"/>
      <c r="K377" s="41"/>
      <c r="L377" s="52">
        <v>18167.626402792739</v>
      </c>
      <c r="M377" s="53"/>
      <c r="N377" s="53">
        <f t="shared" ref="N377:N380" si="192">-L377/D377*100</f>
        <v>-7.8423824838083451</v>
      </c>
      <c r="O377" s="54"/>
      <c r="P377" s="50">
        <v>38960.620000000003</v>
      </c>
      <c r="Q377" s="41"/>
      <c r="R377" s="53">
        <v>-20</v>
      </c>
      <c r="S377" s="53"/>
      <c r="T377" s="55">
        <f t="shared" ref="T377:T379" si="193">-P377*R377/100</f>
        <v>7792.1239999999998</v>
      </c>
      <c r="U377" s="41"/>
      <c r="V377" s="56">
        <f t="shared" ref="V377:V379" si="194">-D377*N377/100+T377</f>
        <v>25959.750402792739</v>
      </c>
      <c r="W377" s="41"/>
      <c r="X377" s="57">
        <f t="shared" ref="X377:X379" si="195">+D377+P377</f>
        <v>270620.15000000002</v>
      </c>
      <c r="Y377" s="41"/>
      <c r="Z377" s="53">
        <f t="shared" si="191"/>
        <v>-10</v>
      </c>
    </row>
    <row r="378" spans="1:28" s="6" customFormat="1" ht="15">
      <c r="A378" s="48">
        <v>315</v>
      </c>
      <c r="B378" s="49" t="s">
        <v>52</v>
      </c>
      <c r="C378" s="41"/>
      <c r="D378" s="50">
        <v>41137.43</v>
      </c>
      <c r="E378" s="41"/>
      <c r="F378" s="41"/>
      <c r="G378" s="41"/>
      <c r="H378" s="41"/>
      <c r="I378" s="41"/>
      <c r="J378" s="41"/>
      <c r="K378" s="41"/>
      <c r="L378" s="52">
        <v>3226.1546046089197</v>
      </c>
      <c r="M378" s="53"/>
      <c r="N378" s="53">
        <f t="shared" si="192"/>
        <v>-7.8423824838083469</v>
      </c>
      <c r="O378" s="54"/>
      <c r="P378" s="50">
        <v>1194.8</v>
      </c>
      <c r="Q378" s="41"/>
      <c r="R378" s="53">
        <v>-20</v>
      </c>
      <c r="S378" s="53"/>
      <c r="T378" s="55">
        <f t="shared" si="193"/>
        <v>238.96</v>
      </c>
      <c r="U378" s="41"/>
      <c r="V378" s="56">
        <f t="shared" si="194"/>
        <v>3465.1146046089202</v>
      </c>
      <c r="W378" s="41"/>
      <c r="X378" s="57">
        <f t="shared" si="195"/>
        <v>42332.23</v>
      </c>
      <c r="Y378" s="41"/>
      <c r="Z378" s="53">
        <f t="shared" si="191"/>
        <v>-8</v>
      </c>
    </row>
    <row r="379" spans="1:28" s="6" customFormat="1" ht="15">
      <c r="A379" s="48">
        <v>316</v>
      </c>
      <c r="B379" s="49" t="s">
        <v>53</v>
      </c>
      <c r="C379" s="41"/>
      <c r="D379" s="59">
        <v>45223.79</v>
      </c>
      <c r="E379" s="41"/>
      <c r="F379" s="41"/>
      <c r="G379" s="41"/>
      <c r="H379" s="41"/>
      <c r="I379" s="41"/>
      <c r="J379" s="41"/>
      <c r="K379" s="41"/>
      <c r="L379" s="60">
        <v>3546.6225854742702</v>
      </c>
      <c r="M379" s="53"/>
      <c r="N379" s="53">
        <f t="shared" si="192"/>
        <v>-7.8423824838083451</v>
      </c>
      <c r="O379" s="54"/>
      <c r="P379" s="59">
        <v>29536.370000000003</v>
      </c>
      <c r="Q379" s="41"/>
      <c r="R379" s="53">
        <v>-5</v>
      </c>
      <c r="S379" s="53"/>
      <c r="T379" s="61">
        <f t="shared" si="193"/>
        <v>1476.8185000000001</v>
      </c>
      <c r="U379" s="41"/>
      <c r="V379" s="62">
        <f t="shared" si="194"/>
        <v>5023.44108547427</v>
      </c>
      <c r="W379" s="41"/>
      <c r="X379" s="63">
        <f t="shared" si="195"/>
        <v>74760.160000000003</v>
      </c>
      <c r="Y379" s="41"/>
      <c r="Z379" s="53">
        <f t="shared" si="191"/>
        <v>-7</v>
      </c>
    </row>
    <row r="380" spans="1:28" s="6" customFormat="1" ht="15">
      <c r="A380" s="48"/>
      <c r="B380" s="40" t="s">
        <v>90</v>
      </c>
      <c r="C380" s="41"/>
      <c r="D380" s="64">
        <f>+SUBTOTAL(9,D376:D379)</f>
        <v>1034152.61</v>
      </c>
      <c r="E380" s="43"/>
      <c r="F380" s="43"/>
      <c r="G380" s="43"/>
      <c r="H380" s="43"/>
      <c r="I380" s="43"/>
      <c r="J380" s="43"/>
      <c r="K380" s="43"/>
      <c r="L380" s="64">
        <f>+SUBTOTAL(9,L376:L379)</f>
        <v>81102.203142486818</v>
      </c>
      <c r="M380" s="42"/>
      <c r="N380" s="44">
        <f t="shared" si="192"/>
        <v>-7.8423824838083442</v>
      </c>
      <c r="O380" s="45"/>
      <c r="P380" s="64">
        <f>+SUBTOTAL(9,P376:P379)</f>
        <v>93804.94</v>
      </c>
      <c r="Q380" s="43"/>
      <c r="R380" s="46"/>
      <c r="S380" s="43"/>
      <c r="T380" s="64">
        <f>+SUBTOTAL(9,T376:T379)</f>
        <v>16741.8475</v>
      </c>
      <c r="U380" s="43"/>
      <c r="V380" s="65">
        <f>+SUBTOTAL(9,V376:V379)</f>
        <v>97844.050642486836</v>
      </c>
      <c r="W380" s="43"/>
      <c r="X380" s="64">
        <f>+SUBTOTAL(9,X376:X379)</f>
        <v>1127957.5499999998</v>
      </c>
      <c r="Y380" s="43"/>
      <c r="Z380" s="44">
        <f t="shared" si="191"/>
        <v>-9</v>
      </c>
    </row>
    <row r="381" spans="1:28" s="6" customFormat="1" ht="15">
      <c r="A381" s="48"/>
      <c r="B381" s="40"/>
      <c r="C381" s="41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B381" s="6" t="str">
        <f t="shared" ref="AB381" si="196">IF(Z381="","",0)</f>
        <v/>
      </c>
    </row>
    <row r="382" spans="1:28" s="6" customFormat="1" ht="15">
      <c r="A382" s="66" t="s">
        <v>113</v>
      </c>
      <c r="B382" s="40"/>
      <c r="C382" s="41"/>
      <c r="D382" s="59">
        <f>+SUBTOTAL(9,D352:D381)</f>
        <v>92457315.76000002</v>
      </c>
      <c r="E382" s="50"/>
      <c r="F382" s="50"/>
      <c r="G382" s="50"/>
      <c r="H382" s="43">
        <v>33</v>
      </c>
      <c r="I382" s="43"/>
      <c r="J382" s="43">
        <v>139.30000000000001</v>
      </c>
      <c r="K382" s="50"/>
      <c r="L382" s="59">
        <f>+SUBTOTAL(9,L352:L381)</f>
        <v>6739000.0000000009</v>
      </c>
      <c r="M382" s="50"/>
      <c r="N382" s="50"/>
      <c r="O382" s="50"/>
      <c r="P382" s="59">
        <f>+SUBTOTAL(9,P352:P381)</f>
        <v>19197485.909999993</v>
      </c>
      <c r="Q382" s="50"/>
      <c r="R382" s="50"/>
      <c r="S382" s="50"/>
      <c r="T382" s="59">
        <f>+SUBTOTAL(9,T352:T381)</f>
        <v>3416048.5399999982</v>
      </c>
      <c r="U382" s="50"/>
      <c r="V382" s="59">
        <f>+SUBTOTAL(9,V352:V381)</f>
        <v>10155048.540000001</v>
      </c>
      <c r="W382" s="50"/>
      <c r="X382" s="59">
        <f>+SUBTOTAL(9,X352:X381)</f>
        <v>111654801.67</v>
      </c>
      <c r="Y382" s="50"/>
      <c r="Z382" s="50"/>
    </row>
    <row r="383" spans="1:28" s="6" customFormat="1" ht="15">
      <c r="A383" s="48"/>
      <c r="B383" s="40"/>
      <c r="C383" s="41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70"/>
      <c r="Y383" s="50"/>
      <c r="Z383" s="50"/>
    </row>
    <row r="384" spans="1:28" s="6" customFormat="1" ht="16.5" thickBot="1">
      <c r="A384" s="76" t="s">
        <v>56</v>
      </c>
      <c r="B384" s="40"/>
      <c r="C384" s="41"/>
      <c r="D384" s="77">
        <f>+SUBTOTAL(9,D13:D383)</f>
        <v>6668116341.6199999</v>
      </c>
      <c r="E384" s="50"/>
      <c r="F384" s="50"/>
      <c r="G384" s="50"/>
      <c r="H384" s="50"/>
      <c r="I384" s="50"/>
      <c r="J384" s="50"/>
      <c r="K384" s="50"/>
      <c r="L384" s="77">
        <f>+SUBTOTAL(9,L13:L383)</f>
        <v>289872999.99926168</v>
      </c>
      <c r="M384" s="50"/>
      <c r="N384" s="50"/>
      <c r="O384" s="50"/>
      <c r="P384" s="77">
        <f>+SUBTOTAL(9,P13:P383)</f>
        <v>481556807.44999999</v>
      </c>
      <c r="Q384" s="50"/>
      <c r="R384" s="50"/>
      <c r="S384" s="50"/>
      <c r="T384" s="77">
        <f>+SUBTOTAL(9,T13:T383)</f>
        <v>93242617.918999985</v>
      </c>
      <c r="U384" s="50"/>
      <c r="V384" s="77">
        <f>+SUBTOTAL(9,V13:V383)</f>
        <v>383115617.91826141</v>
      </c>
      <c r="W384" s="50"/>
      <c r="X384" s="77">
        <f>+SUBTOTAL(9,X13:X383)</f>
        <v>7149673149.0700026</v>
      </c>
      <c r="Y384" s="50"/>
      <c r="Z384" s="50"/>
    </row>
    <row r="385" spans="1:26" s="3" customFormat="1" ht="15.75" thickTop="1">
      <c r="A385" s="31"/>
      <c r="B385" s="32"/>
      <c r="C385" s="10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</sheetData>
  <pageMargins left="0.7" right="0.7" top="1" bottom="0.75" header="0.3" footer="0.3"/>
  <pageSetup scale="36" fitToHeight="0" orientation="landscape" r:id="rId1"/>
  <rowBreaks count="5" manualBreakCount="5">
    <brk id="65" max="25" man="1"/>
    <brk id="137" max="25" man="1"/>
    <brk id="212" max="25" man="1"/>
    <brk id="271" max="25" man="1"/>
    <brk id="335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A78338-A64D-4D6C-8201-9A54ADF9B2A3}"/>
</file>

<file path=customXml/itemProps2.xml><?xml version="1.0" encoding="utf-8"?>
<ds:datastoreItem xmlns:ds="http://schemas.openxmlformats.org/officeDocument/2006/customXml" ds:itemID="{E96DD21C-04D5-4B8D-A4F2-A7001FBA403F}"/>
</file>

<file path=customXml/itemProps3.xml><?xml version="1.0" encoding="utf-8"?>
<ds:datastoreItem xmlns:ds="http://schemas.openxmlformats.org/officeDocument/2006/customXml" ds:itemID="{E005F84C-E5D9-4C21-9DE4-8A259859FB46}"/>
</file>

<file path=customXml/itemProps4.xml><?xml version="1.0" encoding="utf-8"?>
<ds:datastoreItem xmlns:ds="http://schemas.openxmlformats.org/officeDocument/2006/customXml" ds:itemID="{0D1AC2A7-814D-4A97-BFCF-1CFAC03B3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Company>Gannett Fleming,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Richard</dc:creator>
  <cp:lastModifiedBy>Dimler, John C.</cp:lastModifiedBy>
  <cp:lastPrinted>2018-08-27T17:00:47Z</cp:lastPrinted>
  <dcterms:created xsi:type="dcterms:W3CDTF">2011-01-28T19:16:00Z</dcterms:created>
  <dcterms:modified xsi:type="dcterms:W3CDTF">2018-08-27T17:30:56Z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