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108" windowWidth="14316" windowHeight="13176"/>
  </bookViews>
  <sheets>
    <sheet name="Lead E" sheetId="1" r:id="rId1"/>
    <sheet name="IRS DFIT" sheetId="5" r:id="rId2"/>
    <sheet name="Mint Farm DFIT" sheetId="6" r:id="rId3"/>
    <sheet name="MTF MI General spending detail" sheetId="12" r:id="rId4"/>
    <sheet name="MACRS W 50% BONUS" sheetId="8" r:id="rId5"/>
    <sheet name="Elec Depr Stdy 2017 GRC" sheetId="13" r:id="rId6"/>
    <sheet name="Mint Farm Current Depr." sheetId="14" r:id="rId7"/>
  </sheets>
  <externalReferences>
    <externalReference r:id="rId8"/>
    <externalReference r:id="rId9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localSheetId="2" hidden="1">{#N/A,#N/A,FALSE,"Summ";#N/A,#N/A,FALSE,"General"}</definedName>
    <definedName name="___ex1" hidden="1">{#N/A,#N/A,FALSE,"Summ";#N/A,#N/A,FALSE,"General"}</definedName>
    <definedName name="___new1" localSheetId="2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ECURRENT" localSheetId="2" hidden="1">#N/A</definedName>
    <definedName name="__123Graph_ECURRENT" hidden="1">[1]ConsolidatingPL!#REF!</definedName>
    <definedName name="__ex1" localSheetId="2" hidden="1">{#N/A,#N/A,FALSE,"Summ";#N/A,#N/A,FALSE,"General"}</definedName>
    <definedName name="__ex1" hidden="1">{#N/A,#N/A,FALSE,"Summ";#N/A,#N/A,FALSE,"General"}</definedName>
    <definedName name="__new1" localSheetId="2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" localSheetId="2" hidden="1">#REF!</definedName>
    <definedName name="de" hidden="1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14" i="6" l="1"/>
  <c r="E13" i="6"/>
  <c r="D13" i="13" l="1"/>
  <c r="C13" i="13"/>
  <c r="C3" i="6" l="1"/>
  <c r="F15" i="12"/>
  <c r="F6" i="12"/>
  <c r="F7" i="12"/>
  <c r="F8" i="12"/>
  <c r="F9" i="12"/>
  <c r="F10" i="12"/>
  <c r="F11" i="12"/>
  <c r="F12" i="12"/>
  <c r="F13" i="12"/>
  <c r="F14" i="12"/>
  <c r="D15" i="12"/>
  <c r="E15" i="12"/>
  <c r="D3" i="6" l="1"/>
  <c r="C24" i="6" l="1"/>
  <c r="E24" i="6" s="1"/>
  <c r="B9" i="6" a="1"/>
  <c r="B9" i="6" s="1"/>
  <c r="B6" i="6" a="1"/>
  <c r="B6" i="6" s="1"/>
  <c r="K8" i="6" l="1"/>
  <c r="G9" i="6"/>
  <c r="E9" i="6"/>
  <c r="C9" i="6"/>
  <c r="F9" i="6"/>
  <c r="D9" i="6"/>
  <c r="O6" i="6"/>
  <c r="M6" i="6"/>
  <c r="K6" i="6"/>
  <c r="I6" i="6"/>
  <c r="G6" i="6"/>
  <c r="E6" i="6"/>
  <c r="C6" i="6"/>
  <c r="P6" i="6"/>
  <c r="N6" i="6"/>
  <c r="L6" i="6"/>
  <c r="J6" i="6"/>
  <c r="H6" i="6"/>
  <c r="F6" i="6"/>
  <c r="D6" i="6"/>
  <c r="H9" i="6" l="1"/>
  <c r="C27" i="8" l="1"/>
  <c r="B27" i="8"/>
  <c r="D26" i="8"/>
  <c r="E26" i="8" s="1"/>
  <c r="D25" i="8"/>
  <c r="E25" i="8" s="1"/>
  <c r="D24" i="8"/>
  <c r="E24" i="8" s="1"/>
  <c r="D23" i="8"/>
  <c r="E23" i="8" s="1"/>
  <c r="H22" i="8"/>
  <c r="G22" i="8"/>
  <c r="D22" i="8"/>
  <c r="E22" i="8" s="1"/>
  <c r="I21" i="8"/>
  <c r="J21" i="8" s="1"/>
  <c r="D21" i="8"/>
  <c r="E21" i="8" s="1"/>
  <c r="I20" i="8"/>
  <c r="J20" i="8" s="1"/>
  <c r="D20" i="8"/>
  <c r="E20" i="8" s="1"/>
  <c r="BA19" i="8"/>
  <c r="AZ19" i="8"/>
  <c r="M19" i="8"/>
  <c r="L19" i="8"/>
  <c r="I19" i="8"/>
  <c r="J19" i="8" s="1"/>
  <c r="D19" i="8"/>
  <c r="E19" i="8" s="1"/>
  <c r="BB18" i="8"/>
  <c r="BC18" i="8" s="1"/>
  <c r="N18" i="8"/>
  <c r="O18" i="8" s="1"/>
  <c r="I18" i="8"/>
  <c r="J18" i="8" s="1"/>
  <c r="D18" i="8"/>
  <c r="E18" i="8" s="1"/>
  <c r="BB17" i="8"/>
  <c r="BC17" i="8" s="1"/>
  <c r="AV17" i="8"/>
  <c r="AU17" i="8"/>
  <c r="AG17" i="8"/>
  <c r="AF17" i="8"/>
  <c r="N17" i="8"/>
  <c r="O17" i="8" s="1"/>
  <c r="I17" i="8"/>
  <c r="J17" i="8" s="1"/>
  <c r="D17" i="8"/>
  <c r="E17" i="8" s="1"/>
  <c r="BB16" i="8"/>
  <c r="BC16" i="8" s="1"/>
  <c r="AW16" i="8"/>
  <c r="AX16" i="8" s="1"/>
  <c r="AQ16" i="8"/>
  <c r="AP16" i="8"/>
  <c r="AH16" i="8"/>
  <c r="AI16" i="8" s="1"/>
  <c r="N16" i="8"/>
  <c r="O16" i="8" s="1"/>
  <c r="I16" i="8"/>
  <c r="J16" i="8" s="1"/>
  <c r="D16" i="8"/>
  <c r="E16" i="8" s="1"/>
  <c r="BB15" i="8"/>
  <c r="BC15" i="8" s="1"/>
  <c r="AW15" i="8"/>
  <c r="AX15" i="8" s="1"/>
  <c r="AR15" i="8"/>
  <c r="AS15" i="8" s="1"/>
  <c r="AH15" i="8"/>
  <c r="AI15" i="8" s="1"/>
  <c r="N15" i="8"/>
  <c r="O15" i="8" s="1"/>
  <c r="I15" i="8"/>
  <c r="J15" i="8" s="1"/>
  <c r="D15" i="8"/>
  <c r="E15" i="8" s="1"/>
  <c r="BB14" i="8"/>
  <c r="BC14" i="8" s="1"/>
  <c r="AW14" i="8"/>
  <c r="AX14" i="8" s="1"/>
  <c r="AR14" i="8"/>
  <c r="AS14" i="8" s="1"/>
  <c r="AH14" i="8"/>
  <c r="AI14" i="8" s="1"/>
  <c r="R14" i="8"/>
  <c r="Q14" i="8"/>
  <c r="N14" i="8"/>
  <c r="O14" i="8" s="1"/>
  <c r="I14" i="8"/>
  <c r="J14" i="8" s="1"/>
  <c r="D14" i="8"/>
  <c r="E14" i="8" s="1"/>
  <c r="BB13" i="8"/>
  <c r="BC13" i="8" s="1"/>
  <c r="AW13" i="8"/>
  <c r="AX13" i="8" s="1"/>
  <c r="AR13" i="8"/>
  <c r="AS13" i="8" s="1"/>
  <c r="AH13" i="8"/>
  <c r="AI13" i="8" s="1"/>
  <c r="S13" i="8"/>
  <c r="T13" i="8" s="1"/>
  <c r="N13" i="8"/>
  <c r="O13" i="8" s="1"/>
  <c r="I13" i="8"/>
  <c r="J13" i="8" s="1"/>
  <c r="D13" i="8"/>
  <c r="E13" i="8" s="1"/>
  <c r="BB12" i="8"/>
  <c r="BC12" i="8" s="1"/>
  <c r="AW12" i="8"/>
  <c r="AX12" i="8" s="1"/>
  <c r="AR12" i="8"/>
  <c r="AS12" i="8" s="1"/>
  <c r="AH12" i="8"/>
  <c r="AI12" i="8" s="1"/>
  <c r="W12" i="8"/>
  <c r="V12" i="8"/>
  <c r="S12" i="8"/>
  <c r="T12" i="8" s="1"/>
  <c r="N12" i="8"/>
  <c r="O12" i="8" s="1"/>
  <c r="I12" i="8"/>
  <c r="J12" i="8" s="1"/>
  <c r="D12" i="8"/>
  <c r="E12" i="8" s="1"/>
  <c r="BB11" i="8"/>
  <c r="BC11" i="8" s="1"/>
  <c r="AW11" i="8"/>
  <c r="AX11" i="8" s="1"/>
  <c r="AR11" i="8"/>
  <c r="AS11" i="8" s="1"/>
  <c r="AH11" i="8"/>
  <c r="AI11" i="8" s="1"/>
  <c r="X11" i="8"/>
  <c r="Y11" i="8" s="1"/>
  <c r="S11" i="8"/>
  <c r="T11" i="8" s="1"/>
  <c r="N11" i="8"/>
  <c r="O11" i="8" s="1"/>
  <c r="I11" i="8"/>
  <c r="J11" i="8" s="1"/>
  <c r="D11" i="8"/>
  <c r="E11" i="8" s="1"/>
  <c r="BB10" i="8"/>
  <c r="BC10" i="8" s="1"/>
  <c r="AW10" i="8"/>
  <c r="AX10" i="8" s="1"/>
  <c r="AR10" i="8"/>
  <c r="AS10" i="8" s="1"/>
  <c r="AL10" i="8"/>
  <c r="AH10" i="8"/>
  <c r="AI10" i="8" s="1"/>
  <c r="AB10" i="8"/>
  <c r="AA10" i="8"/>
  <c r="X10" i="8"/>
  <c r="Y10" i="8" s="1"/>
  <c r="S10" i="8"/>
  <c r="T10" i="8" s="1"/>
  <c r="N10" i="8"/>
  <c r="O10" i="8" s="1"/>
  <c r="I10" i="8"/>
  <c r="J10" i="8" s="1"/>
  <c r="D10" i="8"/>
  <c r="E10" i="8" s="1"/>
  <c r="BB9" i="8"/>
  <c r="BC9" i="8" s="1"/>
  <c r="AX9" i="8"/>
  <c r="AW9" i="8"/>
  <c r="AS9" i="8"/>
  <c r="AR9" i="8"/>
  <c r="AK9" i="8"/>
  <c r="AM9" i="8" s="1"/>
  <c r="AN9" i="8" s="1"/>
  <c r="AH9" i="8"/>
  <c r="AI9" i="8" s="1"/>
  <c r="AC9" i="8"/>
  <c r="AD9" i="8" s="1"/>
  <c r="X9" i="8"/>
  <c r="Y9" i="8" s="1"/>
  <c r="S9" i="8"/>
  <c r="T9" i="8" s="1"/>
  <c r="N9" i="8"/>
  <c r="O9" i="8" s="1"/>
  <c r="I9" i="8"/>
  <c r="J9" i="8" s="1"/>
  <c r="D9" i="8"/>
  <c r="E9" i="8" s="1"/>
  <c r="BB8" i="8"/>
  <c r="BC8" i="8" s="1"/>
  <c r="AW8" i="8"/>
  <c r="AX8" i="8" s="1"/>
  <c r="AR8" i="8"/>
  <c r="AS8" i="8" s="1"/>
  <c r="AM8" i="8"/>
  <c r="AN8" i="8" s="1"/>
  <c r="AK8" i="8"/>
  <c r="AI8" i="8"/>
  <c r="AH8" i="8"/>
  <c r="AD8" i="8"/>
  <c r="AC8" i="8"/>
  <c r="Y8" i="8"/>
  <c r="X8" i="8"/>
  <c r="T8" i="8"/>
  <c r="S8" i="8"/>
  <c r="O8" i="8"/>
  <c r="N8" i="8"/>
  <c r="J8" i="8"/>
  <c r="I8" i="8"/>
  <c r="E8" i="8"/>
  <c r="D8" i="8"/>
  <c r="BC7" i="8"/>
  <c r="BB7" i="8"/>
  <c r="AX7" i="8"/>
  <c r="AW7" i="8"/>
  <c r="AS7" i="8"/>
  <c r="AR7" i="8"/>
  <c r="AK7" i="8"/>
  <c r="AM7" i="8" s="1"/>
  <c r="AN7" i="8" s="1"/>
  <c r="AH7" i="8"/>
  <c r="AI7" i="8" s="1"/>
  <c r="AC7" i="8"/>
  <c r="AD7" i="8" s="1"/>
  <c r="X7" i="8"/>
  <c r="Y7" i="8" s="1"/>
  <c r="S7" i="8"/>
  <c r="T7" i="8" s="1"/>
  <c r="N7" i="8"/>
  <c r="O7" i="8" s="1"/>
  <c r="I7" i="8"/>
  <c r="J7" i="8" s="1"/>
  <c r="D7" i="8"/>
  <c r="E7" i="8" s="1"/>
  <c r="BB6" i="8"/>
  <c r="BC6" i="8" s="1"/>
  <c r="AW6" i="8"/>
  <c r="AW17" i="8" s="1"/>
  <c r="AR6" i="8"/>
  <c r="AS6" i="8" s="1"/>
  <c r="AM6" i="8"/>
  <c r="AM10" i="8" s="1"/>
  <c r="AK6" i="8"/>
  <c r="AK10" i="8" s="1"/>
  <c r="AI6" i="8"/>
  <c r="AH6" i="8"/>
  <c r="AD6" i="8"/>
  <c r="AC6" i="8"/>
  <c r="AC10" i="8" s="1"/>
  <c r="Y6" i="8"/>
  <c r="X6" i="8"/>
  <c r="T6" i="8"/>
  <c r="S6" i="8"/>
  <c r="O6" i="8"/>
  <c r="N6" i="8"/>
  <c r="N19" i="8" s="1"/>
  <c r="J6" i="8"/>
  <c r="I6" i="8"/>
  <c r="E6" i="8"/>
  <c r="D6" i="8"/>
  <c r="D27" i="8" s="1"/>
  <c r="BB5" i="8"/>
  <c r="AS16" i="8" l="1"/>
  <c r="BC19" i="8"/>
  <c r="E27" i="8"/>
  <c r="J22" i="8"/>
  <c r="O19" i="8"/>
  <c r="T14" i="8"/>
  <c r="Y12" i="8"/>
  <c r="AD10" i="8"/>
  <c r="AI17" i="8"/>
  <c r="X12" i="8"/>
  <c r="S14" i="8"/>
  <c r="AR16" i="8"/>
  <c r="AH17" i="8"/>
  <c r="BB19" i="8"/>
  <c r="I22" i="8"/>
  <c r="AN6" i="8"/>
  <c r="AN10" i="8" s="1"/>
  <c r="AX6" i="8"/>
  <c r="AX17" i="8" s="1"/>
  <c r="C5" i="6" l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B8" i="6" s="1"/>
  <c r="C8" i="6" s="1"/>
  <c r="D8" i="6" s="1"/>
  <c r="E8" i="6" s="1"/>
  <c r="F8" i="6" s="1"/>
  <c r="G8" i="6" s="1"/>
  <c r="B24" i="6" l="1"/>
  <c r="D24" i="6" s="1"/>
  <c r="E3" i="6"/>
  <c r="C25" i="6" l="1"/>
  <c r="E25" i="6" s="1"/>
  <c r="C26" i="6" l="1"/>
  <c r="E26" i="6" s="1"/>
  <c r="C27" i="6" l="1"/>
  <c r="E27" i="6" s="1"/>
  <c r="G24" i="6" l="1"/>
  <c r="I24" i="6" s="1"/>
  <c r="C28" i="6"/>
  <c r="E28" i="6" s="1"/>
  <c r="B25" i="6" l="1"/>
  <c r="D25" i="6" s="1"/>
  <c r="F24" i="6"/>
  <c r="C29" i="6"/>
  <c r="E29" i="6" s="1"/>
  <c r="G25" i="6"/>
  <c r="I25" i="6" s="1"/>
  <c r="F25" i="6" l="1"/>
  <c r="B26" i="6"/>
  <c r="D26" i="6" s="1"/>
  <c r="H24" i="6"/>
  <c r="J24" i="6" s="1"/>
  <c r="K24" i="6" s="1"/>
  <c r="G26" i="6"/>
  <c r="I26" i="6" s="1"/>
  <c r="C30" i="6"/>
  <c r="E30" i="6" s="1"/>
  <c r="L24" i="6" l="1"/>
  <c r="H25" i="6"/>
  <c r="F26" i="6"/>
  <c r="B27" i="6"/>
  <c r="D27" i="6" s="1"/>
  <c r="C31" i="6"/>
  <c r="E31" i="6" s="1"/>
  <c r="G27" i="6"/>
  <c r="I27" i="6" s="1"/>
  <c r="J25" i="6" l="1"/>
  <c r="K25" i="6" s="1"/>
  <c r="L25" i="6" s="1"/>
  <c r="H26" i="6"/>
  <c r="F27" i="6"/>
  <c r="B28" i="6"/>
  <c r="D28" i="6" s="1"/>
  <c r="G28" i="6"/>
  <c r="I28" i="6" s="1"/>
  <c r="C32" i="6"/>
  <c r="J26" i="6" l="1"/>
  <c r="K26" i="6" s="1"/>
  <c r="H27" i="6"/>
  <c r="F28" i="6"/>
  <c r="B29" i="6"/>
  <c r="D29" i="6" s="1"/>
  <c r="G29" i="6"/>
  <c r="I29" i="6" s="1"/>
  <c r="C33" i="6"/>
  <c r="E32" i="6"/>
  <c r="L26" i="6" l="1"/>
  <c r="J27" i="6"/>
  <c r="K27" i="6" s="1"/>
  <c r="H28" i="6"/>
  <c r="J28" i="6" s="1"/>
  <c r="K28" i="6" s="1"/>
  <c r="B30" i="6"/>
  <c r="D30" i="6" s="1"/>
  <c r="F29" i="6"/>
  <c r="C34" i="6"/>
  <c r="E33" i="6"/>
  <c r="G30" i="6"/>
  <c r="I30" i="6" s="1"/>
  <c r="L28" i="6" l="1"/>
  <c r="L27" i="6"/>
  <c r="H29" i="6"/>
  <c r="F30" i="6"/>
  <c r="B31" i="6"/>
  <c r="D31" i="6" s="1"/>
  <c r="B4" i="6" s="1"/>
  <c r="G31" i="6"/>
  <c r="C35" i="6"/>
  <c r="E34" i="6"/>
  <c r="I31" i="6" l="1"/>
  <c r="J29" i="6"/>
  <c r="K29" i="6" s="1"/>
  <c r="L29" i="6" s="1"/>
  <c r="H30" i="6"/>
  <c r="J30" i="6" s="1"/>
  <c r="K30" i="6" s="1"/>
  <c r="B32" i="6"/>
  <c r="D32" i="6" s="1"/>
  <c r="C36" i="6"/>
  <c r="E35" i="6"/>
  <c r="G32" i="6"/>
  <c r="I32" i="6" s="1"/>
  <c r="L30" i="6" l="1"/>
  <c r="E36" i="6"/>
  <c r="B33" i="6"/>
  <c r="F31" i="6"/>
  <c r="G33" i="6"/>
  <c r="I33" i="6" s="1"/>
  <c r="C37" i="6"/>
  <c r="H31" i="6" l="1"/>
  <c r="J31" i="6" s="1"/>
  <c r="K31" i="6" s="1"/>
  <c r="D33" i="6"/>
  <c r="E37" i="6"/>
  <c r="B34" i="6"/>
  <c r="D34" i="6" s="1"/>
  <c r="F32" i="6"/>
  <c r="H32" i="6" s="1"/>
  <c r="C38" i="6"/>
  <c r="G34" i="6"/>
  <c r="I34" i="6" s="1"/>
  <c r="L31" i="6" l="1"/>
  <c r="F15" i="5"/>
  <c r="E38" i="6"/>
  <c r="J32" i="6"/>
  <c r="K32" i="6" s="1"/>
  <c r="B35" i="6"/>
  <c r="D35" i="6" s="1"/>
  <c r="F33" i="6"/>
  <c r="G35" i="6"/>
  <c r="I35" i="6" s="1"/>
  <c r="C39" i="6"/>
  <c r="F16" i="5" l="1"/>
  <c r="L32" i="6"/>
  <c r="E39" i="6"/>
  <c r="F34" i="6"/>
  <c r="H34" i="6" s="1"/>
  <c r="H33" i="6"/>
  <c r="B36" i="6"/>
  <c r="D36" i="6" s="1"/>
  <c r="C40" i="6"/>
  <c r="G36" i="6"/>
  <c r="I36" i="6" s="1"/>
  <c r="E16" i="5" l="1"/>
  <c r="E40" i="6"/>
  <c r="F35" i="6"/>
  <c r="H35" i="6" s="1"/>
  <c r="B37" i="6"/>
  <c r="D37" i="6" s="1"/>
  <c r="C41" i="6"/>
  <c r="G37" i="6"/>
  <c r="I37" i="6" s="1"/>
  <c r="E41" i="6" l="1"/>
  <c r="F36" i="6"/>
  <c r="H36" i="6" s="1"/>
  <c r="B38" i="6"/>
  <c r="D38" i="6" s="1"/>
  <c r="G38" i="6"/>
  <c r="I38" i="6" s="1"/>
  <c r="C42" i="6"/>
  <c r="E42" i="6" l="1"/>
  <c r="F37" i="6"/>
  <c r="H37" i="6" s="1"/>
  <c r="J33" i="6"/>
  <c r="K33" i="6" s="1"/>
  <c r="B39" i="6"/>
  <c r="D39" i="6" s="1"/>
  <c r="J34" i="6"/>
  <c r="K34" i="6" s="1"/>
  <c r="C43" i="6"/>
  <c r="C68" i="6" s="1"/>
  <c r="D14" i="1" s="1"/>
  <c r="G39" i="6"/>
  <c r="I39" i="6" s="1"/>
  <c r="F18" i="5" l="1"/>
  <c r="L34" i="6"/>
  <c r="E18" i="5" s="1"/>
  <c r="E43" i="6"/>
  <c r="E67" i="6" s="1"/>
  <c r="F38" i="6"/>
  <c r="H38" i="6" s="1"/>
  <c r="J35" i="6"/>
  <c r="K35" i="6" s="1"/>
  <c r="B40" i="6"/>
  <c r="D40" i="6" s="1"/>
  <c r="G40" i="6"/>
  <c r="I40" i="6" s="1"/>
  <c r="C44" i="6"/>
  <c r="E44" i="6" s="1"/>
  <c r="F17" i="5" l="1"/>
  <c r="L33" i="6"/>
  <c r="E17" i="5" s="1"/>
  <c r="L35" i="6"/>
  <c r="E19" i="5" s="1"/>
  <c r="F19" i="5"/>
  <c r="B41" i="6"/>
  <c r="D41" i="6" s="1"/>
  <c r="J36" i="6"/>
  <c r="K36" i="6" s="1"/>
  <c r="C45" i="6"/>
  <c r="G41" i="6"/>
  <c r="I41" i="6" s="1"/>
  <c r="L36" i="6" l="1"/>
  <c r="E20" i="5" s="1"/>
  <c r="F20" i="5"/>
  <c r="E45" i="6"/>
  <c r="J37" i="6"/>
  <c r="K37" i="6" s="1"/>
  <c r="B42" i="6"/>
  <c r="D42" i="6" s="1"/>
  <c r="G42" i="6"/>
  <c r="I42" i="6" s="1"/>
  <c r="C46" i="6"/>
  <c r="L37" i="6" l="1"/>
  <c r="F21" i="5"/>
  <c r="E46" i="6"/>
  <c r="B43" i="6"/>
  <c r="J38" i="6"/>
  <c r="K38" i="6" s="1"/>
  <c r="C47" i="6"/>
  <c r="G43" i="6"/>
  <c r="G68" i="6" s="1"/>
  <c r="I43" i="6" l="1"/>
  <c r="I68" i="6" s="1"/>
  <c r="D15" i="1"/>
  <c r="L38" i="6"/>
  <c r="E22" i="5" s="1"/>
  <c r="F22" i="5"/>
  <c r="E21" i="5"/>
  <c r="D43" i="6"/>
  <c r="B68" i="6"/>
  <c r="E47" i="6"/>
  <c r="B44" i="6"/>
  <c r="G44" i="6"/>
  <c r="I44" i="6" s="1"/>
  <c r="C48" i="6"/>
  <c r="C4" i="6" l="1"/>
  <c r="D67" i="6"/>
  <c r="D44" i="6"/>
  <c r="D4" i="6" s="1"/>
  <c r="E48" i="6"/>
  <c r="B45" i="6"/>
  <c r="D45" i="6" s="1"/>
  <c r="E4" i="6" s="1"/>
  <c r="C49" i="6"/>
  <c r="G45" i="6"/>
  <c r="I45" i="6" s="1"/>
  <c r="E49" i="6" l="1"/>
  <c r="B46" i="6"/>
  <c r="G46" i="6"/>
  <c r="I46" i="6" s="1"/>
  <c r="C50" i="6"/>
  <c r="D46" i="6" l="1"/>
  <c r="F4" i="6" s="1"/>
  <c r="E50" i="6"/>
  <c r="B47" i="6"/>
  <c r="D47" i="6" s="1"/>
  <c r="G4" i="6" s="1"/>
  <c r="C51" i="6"/>
  <c r="G47" i="6"/>
  <c r="I47" i="6" s="1"/>
  <c r="E51" i="6" l="1"/>
  <c r="B48" i="6"/>
  <c r="D48" i="6" s="1"/>
  <c r="H4" i="6" s="1"/>
  <c r="G48" i="6"/>
  <c r="I48" i="6" s="1"/>
  <c r="C52" i="6"/>
  <c r="E52" i="6" l="1"/>
  <c r="K9" i="6" s="1"/>
  <c r="K10" i="6" s="1"/>
  <c r="B49" i="6"/>
  <c r="D49" i="6" s="1"/>
  <c r="I4" i="6" s="1"/>
  <c r="C53" i="6"/>
  <c r="G49" i="6"/>
  <c r="I49" i="6" s="1"/>
  <c r="C54" i="6" l="1"/>
  <c r="B50" i="6"/>
  <c r="D50" i="6" s="1"/>
  <c r="J4" i="6" s="1"/>
  <c r="G50" i="6"/>
  <c r="I50" i="6" s="1"/>
  <c r="C55" i="6" l="1"/>
  <c r="B51" i="6"/>
  <c r="D51" i="6" s="1"/>
  <c r="K4" i="6" s="1"/>
  <c r="G51" i="6"/>
  <c r="I51" i="6" s="1"/>
  <c r="C56" i="6" l="1"/>
  <c r="B52" i="6"/>
  <c r="D52" i="6" s="1"/>
  <c r="L4" i="6" s="1"/>
  <c r="G52" i="6"/>
  <c r="I52" i="6" l="1"/>
  <c r="G53" i="6"/>
  <c r="C57" i="6"/>
  <c r="B53" i="6"/>
  <c r="D53" i="6" s="1"/>
  <c r="M4" i="6" s="1"/>
  <c r="C58" i="6" l="1"/>
  <c r="B54" i="6"/>
  <c r="D54" i="6" s="1"/>
  <c r="N4" i="6" s="1"/>
  <c r="C59" i="6" l="1"/>
  <c r="B55" i="6"/>
  <c r="A13" i="1"/>
  <c r="A14" i="1" s="1"/>
  <c r="A15" i="1" s="1"/>
  <c r="A16" i="1" s="1"/>
  <c r="A17" i="1" s="1"/>
  <c r="D55" i="6" l="1"/>
  <c r="O4" i="6" s="1"/>
  <c r="B56" i="6"/>
  <c r="C60" i="6"/>
  <c r="C17" i="1"/>
  <c r="D56" i="6" l="1"/>
  <c r="P4" i="6" s="1"/>
  <c r="C61" i="6"/>
  <c r="B57" i="6"/>
  <c r="D57" i="6" l="1"/>
  <c r="B7" i="6" s="1"/>
  <c r="C62" i="6"/>
  <c r="B58" i="6"/>
  <c r="B31" i="5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D58" i="6" l="1"/>
  <c r="C7" i="6" s="1"/>
  <c r="C63" i="6"/>
  <c r="B59" i="6"/>
  <c r="H17" i="5"/>
  <c r="G16" i="5"/>
  <c r="D59" i="6" l="1"/>
  <c r="D7" i="6" s="1"/>
  <c r="C64" i="6"/>
  <c r="B60" i="6"/>
  <c r="D60" i="6" s="1"/>
  <c r="E7" i="6" s="1"/>
  <c r="H18" i="5"/>
  <c r="G17" i="5"/>
  <c r="C70" i="6" l="1"/>
  <c r="B61" i="6"/>
  <c r="D61" i="6" s="1"/>
  <c r="F7" i="6" s="1"/>
  <c r="G18" i="5"/>
  <c r="H19" i="5"/>
  <c r="B62" i="6" l="1"/>
  <c r="D62" i="6" s="1"/>
  <c r="G7" i="6" s="1"/>
  <c r="H20" i="5"/>
  <c r="G19" i="5"/>
  <c r="E14" i="1"/>
  <c r="B63" i="6" l="1"/>
  <c r="B64" i="6" s="1"/>
  <c r="G20" i="5"/>
  <c r="H21" i="5"/>
  <c r="B70" i="6" l="1"/>
  <c r="G21" i="5"/>
  <c r="H22" i="5"/>
  <c r="H23" i="5" l="1"/>
  <c r="G22" i="5"/>
  <c r="G23" i="5" l="1"/>
  <c r="H24" i="5"/>
  <c r="H25" i="5" l="1"/>
  <c r="G24" i="5"/>
  <c r="G25" i="5" l="1"/>
  <c r="H26" i="5"/>
  <c r="H27" i="5" l="1"/>
  <c r="G27" i="5" s="1"/>
  <c r="G26" i="5"/>
  <c r="E15" i="1" l="1"/>
  <c r="J15" i="5" l="1"/>
  <c r="I16" i="5" l="1"/>
  <c r="J16" i="5" s="1"/>
  <c r="I17" i="5" l="1"/>
  <c r="J17" i="5" s="1"/>
  <c r="I18" i="5" l="1"/>
  <c r="J18" i="5" s="1"/>
  <c r="I19" i="5" l="1"/>
  <c r="J19" i="5" s="1"/>
  <c r="I20" i="5" l="1"/>
  <c r="J20" i="5" s="1"/>
  <c r="I21" i="5" l="1"/>
  <c r="J21" i="5" s="1"/>
  <c r="I22" i="5" l="1"/>
  <c r="J22" i="5" s="1"/>
  <c r="F39" i="6" l="1"/>
  <c r="H39" i="6" l="1"/>
  <c r="J39" i="6" s="1"/>
  <c r="K39" i="6" s="1"/>
  <c r="F40" i="6"/>
  <c r="L39" i="6" l="1"/>
  <c r="F23" i="5"/>
  <c r="F41" i="6"/>
  <c r="H40" i="6"/>
  <c r="J40" i="6" s="1"/>
  <c r="K40" i="6" s="1"/>
  <c r="L40" i="6" l="1"/>
  <c r="E24" i="5" s="1"/>
  <c r="I24" i="5" s="1"/>
  <c r="F24" i="5"/>
  <c r="E23" i="5"/>
  <c r="H41" i="6"/>
  <c r="J41" i="6" s="1"/>
  <c r="K41" i="6" s="1"/>
  <c r="F42" i="6"/>
  <c r="I23" i="5" l="1"/>
  <c r="J23" i="5" s="1"/>
  <c r="J24" i="5" s="1"/>
  <c r="L41" i="6"/>
  <c r="E25" i="5" s="1"/>
  <c r="I25" i="5" s="1"/>
  <c r="F25" i="5"/>
  <c r="H42" i="6"/>
  <c r="J42" i="6" s="1"/>
  <c r="K42" i="6" s="1"/>
  <c r="F43" i="6"/>
  <c r="F68" i="6" s="1"/>
  <c r="J25" i="5" l="1"/>
  <c r="L42" i="6"/>
  <c r="E26" i="5" s="1"/>
  <c r="I26" i="5" s="1"/>
  <c r="F26" i="5"/>
  <c r="H43" i="6"/>
  <c r="F44" i="6"/>
  <c r="J26" i="5" l="1"/>
  <c r="J43" i="6"/>
  <c r="H68" i="6"/>
  <c r="H44" i="6"/>
  <c r="J44" i="6" s="1"/>
  <c r="K44" i="6" s="1"/>
  <c r="F45" i="6"/>
  <c r="K43" i="6" l="1"/>
  <c r="L43" i="6" s="1"/>
  <c r="H45" i="6"/>
  <c r="J45" i="6" s="1"/>
  <c r="K45" i="6" s="1"/>
  <c r="F46" i="6"/>
  <c r="K68" i="6" l="1"/>
  <c r="L44" i="6"/>
  <c r="F27" i="5"/>
  <c r="F30" i="5" s="1"/>
  <c r="L45" i="6"/>
  <c r="E27" i="5"/>
  <c r="L67" i="6"/>
  <c r="H46" i="6"/>
  <c r="J46" i="6" s="1"/>
  <c r="K46" i="6" s="1"/>
  <c r="F47" i="6"/>
  <c r="F31" i="5" l="1"/>
  <c r="L46" i="6"/>
  <c r="I27" i="5"/>
  <c r="E28" i="5"/>
  <c r="E29" i="5" s="1"/>
  <c r="H47" i="6"/>
  <c r="J47" i="6" s="1"/>
  <c r="K47" i="6" s="1"/>
  <c r="F48" i="6"/>
  <c r="L47" i="6" l="1"/>
  <c r="I28" i="5"/>
  <c r="J27" i="5"/>
  <c r="J30" i="5" s="1"/>
  <c r="D16" i="1" s="1"/>
  <c r="F49" i="6"/>
  <c r="H48" i="6"/>
  <c r="J48" i="6" s="1"/>
  <c r="K48" i="6" s="1"/>
  <c r="L48" i="6" l="1"/>
  <c r="D17" i="1"/>
  <c r="E16" i="1"/>
  <c r="H49" i="6"/>
  <c r="J49" i="6" s="1"/>
  <c r="K49" i="6" s="1"/>
  <c r="F50" i="6"/>
  <c r="E17" i="1" l="1"/>
  <c r="L49" i="6"/>
  <c r="H50" i="6"/>
  <c r="J50" i="6" s="1"/>
  <c r="K50" i="6" s="1"/>
  <c r="F51" i="6"/>
  <c r="L50" i="6" l="1"/>
  <c r="H51" i="6"/>
  <c r="J51" i="6" s="1"/>
  <c r="K51" i="6" s="1"/>
  <c r="F52" i="6"/>
  <c r="F53" i="6" l="1"/>
  <c r="H53" i="6" s="1"/>
  <c r="H52" i="6"/>
  <c r="J52" i="6" s="1"/>
  <c r="K52" i="6" s="1"/>
  <c r="L51" i="6"/>
  <c r="L52" i="6" l="1"/>
  <c r="F54" i="6"/>
  <c r="H54" i="6" s="1"/>
  <c r="F55" i="6" l="1"/>
  <c r="F56" i="6" s="1"/>
  <c r="H55" i="6" l="1"/>
  <c r="F57" i="6"/>
  <c r="H56" i="6"/>
  <c r="F58" i="6" l="1"/>
  <c r="H57" i="6"/>
  <c r="F59" i="6" l="1"/>
  <c r="H58" i="6"/>
  <c r="F60" i="6" l="1"/>
  <c r="H59" i="6"/>
  <c r="F61" i="6" l="1"/>
  <c r="H60" i="6"/>
  <c r="H61" i="6" l="1"/>
  <c r="F62" i="6"/>
  <c r="F63" i="6" l="1"/>
  <c r="F64" i="6" s="1"/>
  <c r="H64" i="6" s="1"/>
  <c r="H62" i="6"/>
  <c r="F70" i="6" l="1"/>
  <c r="H63" i="6"/>
  <c r="I53" i="6" l="1"/>
  <c r="J53" i="6" l="1"/>
  <c r="K53" i="6" s="1"/>
  <c r="G54" i="6"/>
  <c r="I54" i="6" s="1"/>
  <c r="L53" i="6" l="1"/>
  <c r="J54" i="6"/>
  <c r="K54" i="6" s="1"/>
  <c r="G55" i="6"/>
  <c r="I55" i="6" s="1"/>
  <c r="L54" i="6" l="1"/>
  <c r="J55" i="6"/>
  <c r="K55" i="6" s="1"/>
  <c r="G56" i="6"/>
  <c r="I56" i="6" s="1"/>
  <c r="L55" i="6" l="1"/>
  <c r="J56" i="6"/>
  <c r="K56" i="6" s="1"/>
  <c r="G57" i="6"/>
  <c r="I57" i="6" s="1"/>
  <c r="L56" i="6" l="1"/>
  <c r="J57" i="6"/>
  <c r="K57" i="6" s="1"/>
  <c r="G58" i="6"/>
  <c r="I58" i="6" s="1"/>
  <c r="L57" i="6" l="1"/>
  <c r="J58" i="6"/>
  <c r="K58" i="6" s="1"/>
  <c r="G59" i="6"/>
  <c r="I59" i="6" s="1"/>
  <c r="L58" i="6" l="1"/>
  <c r="J59" i="6"/>
  <c r="K59" i="6" s="1"/>
  <c r="G60" i="6"/>
  <c r="I60" i="6" s="1"/>
  <c r="L59" i="6" l="1"/>
  <c r="J60" i="6"/>
  <c r="K60" i="6" s="1"/>
  <c r="G61" i="6"/>
  <c r="I61" i="6" s="1"/>
  <c r="L60" i="6" l="1"/>
  <c r="J61" i="6"/>
  <c r="K61" i="6" s="1"/>
  <c r="G62" i="6"/>
  <c r="I62" i="6" s="1"/>
  <c r="L61" i="6" l="1"/>
  <c r="J62" i="6"/>
  <c r="K62" i="6" s="1"/>
  <c r="L62" i="6" s="1"/>
  <c r="G63" i="6"/>
  <c r="I63" i="6" s="1"/>
  <c r="J63" i="6" l="1"/>
  <c r="K63" i="6" s="1"/>
  <c r="L63" i="6" s="1"/>
  <c r="G64" i="6"/>
  <c r="G70" i="6" s="1"/>
  <c r="I64" i="6" l="1"/>
  <c r="J64" i="6" s="1"/>
  <c r="K64" i="6" s="1"/>
  <c r="L64" i="6" s="1"/>
  <c r="L70" i="6" s="1"/>
</calcChain>
</file>

<file path=xl/comments1.xml><?xml version="1.0" encoding="utf-8"?>
<comments xmlns="http://schemas.openxmlformats.org/spreadsheetml/2006/main">
  <authors>
    <author>Puget Sound Energy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Exported:6/3/16 10:01 AM</t>
        </r>
      </text>
    </comment>
  </commentList>
</comments>
</file>

<file path=xl/sharedStrings.xml><?xml version="1.0" encoding="utf-8"?>
<sst xmlns="http://schemas.openxmlformats.org/spreadsheetml/2006/main" count="252" uniqueCount="202">
  <si>
    <t>PUGET SOUND ENERGY-ELECTRIC</t>
  </si>
  <si>
    <t>LINE</t>
  </si>
  <si>
    <t>NO.</t>
  </si>
  <si>
    <t>DESCRIPTION</t>
  </si>
  <si>
    <t>TEST YEAR</t>
  </si>
  <si>
    <t>PROFORMA</t>
  </si>
  <si>
    <t>ADJUSTMENT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</si>
  <si>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</si>
  <si>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</si>
  <si>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</si>
  <si>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</si>
  <si>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</si>
  <si>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Accumulated</t>
  </si>
  <si>
    <t>Balance</t>
  </si>
  <si>
    <t>Expense</t>
  </si>
  <si>
    <t>a</t>
  </si>
  <si>
    <t>b</t>
  </si>
  <si>
    <t>c</t>
  </si>
  <si>
    <t>Book Basis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</si>
  <si>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</si>
  <si>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</si>
  <si>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</si>
  <si>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</si>
  <si>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</si>
  <si>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</si>
  <si>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</si>
  <si>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</si>
  <si>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</si>
  <si>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</si>
  <si>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</si>
  <si>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</si>
  <si>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</si>
  <si>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</si>
  <si>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</si>
  <si>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</si>
  <si>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</si>
  <si>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</si>
  <si>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</si>
  <si>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</si>
  <si>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</si>
  <si>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</si>
  <si>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</si>
  <si>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</si>
  <si>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</si>
  <si>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</si>
  <si>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</si>
  <si>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</si>
  <si>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</si>
  <si>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</si>
  <si>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</si>
  <si>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</si>
  <si>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</si>
  <si>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</si>
  <si>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</si>
  <si>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</si>
  <si>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</si>
  <si>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</si>
  <si>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</si>
  <si>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</si>
  <si>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</si>
  <si>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</si>
  <si>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</si>
  <si>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</si>
  <si>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</si>
  <si>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35%</t>
  </si>
  <si>
    <t>MACRS WITH 50% BONUS</t>
  </si>
  <si>
    <t>200DB</t>
  </si>
  <si>
    <t>STRAIGHT LINE (FOR SOFTWARE)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</si>
  <si>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</si>
  <si>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</si>
  <si>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</si>
  <si>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</si>
  <si>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</si>
  <si>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</si>
  <si>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</si>
  <si>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</si>
  <si>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</si>
  <si>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</si>
  <si>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with Bonus Depreciation</t>
  </si>
  <si>
    <t>check</t>
  </si>
  <si>
    <t>20 Year MACRS Table</t>
  </si>
  <si>
    <t>Total</t>
  </si>
  <si>
    <t>12ME December 2019</t>
  </si>
  <si>
    <t>12ME December 2020</t>
  </si>
  <si>
    <t>12ME December 2021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</si>
  <si>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</si>
  <si>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</si>
  <si>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</si>
  <si>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</si>
  <si>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</si>
  <si>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</si>
  <si>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</si>
  <si>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</si>
  <si>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</si>
  <si>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</si>
  <si>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</si>
  <si>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</si>
  <si>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</si>
  <si>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</si>
  <si>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</si>
  <si>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</si>
  <si>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</si>
  <si>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</si>
  <si>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Cumulative # of periods before final yr</t>
  </si>
  <si>
    <t>Portion of final year left to depreciate</t>
  </si>
  <si>
    <t>For Book Depreciaiton Final Year</t>
  </si>
  <si>
    <t xml:space="preserve">Life per rate </t>
  </si>
  <si>
    <t>MINT FARM CAPACITY UPGRADE</t>
  </si>
  <si>
    <t>MINT FARM CAPACITY UPGRADE RATEBASE (AMA)</t>
  </si>
  <si>
    <t>In service Date May 1, 2017</t>
  </si>
  <si>
    <t>x Depr % ÷ 12</t>
  </si>
  <si>
    <t>Use 100% of Book per Tax Dept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</si>
  <si>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</si>
  <si>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</si>
  <si>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</si>
  <si>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</si>
  <si>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</si>
  <si>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</si>
  <si>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</si>
  <si>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</si>
  <si>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</si>
  <si>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</si>
  <si>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</si>
  <si>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</si>
  <si>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</si>
  <si>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GRC RATE YEAR ENDED DECEMBER 31, 2018</t>
  </si>
  <si>
    <t>FOR THE TWELVE MONTHS ENDED SEPTEMBER 30, 2016</t>
  </si>
  <si>
    <t>Total - 12ME DEC '18</t>
  </si>
  <si>
    <t>AMA - 12ME DEC '18</t>
  </si>
  <si>
    <t>Page 9.10</t>
  </si>
  <si>
    <t>Depreciation Expense *</t>
  </si>
  <si>
    <t>RATE YEAR JANUARY 2018 to DECEMBER 31, 2018</t>
  </si>
  <si>
    <t>MINT FARM Capcity Upgrade Book &amp; Tax Depreciation: Jan 1, 2018 through Dec 31, 2018</t>
  </si>
  <si>
    <t>TOTAL GENERATORS - COMBINED CYCLE</t>
  </si>
  <si>
    <t xml:space="preserve">  FERNDALE</t>
  </si>
  <si>
    <t xml:space="preserve">  SUMAS</t>
  </si>
  <si>
    <t xml:space="preserve">  MINT FARM</t>
  </si>
  <si>
    <t xml:space="preserve">  GOLDENDALE</t>
  </si>
  <si>
    <t xml:space="preserve">  FREDERICKSON 1/EPCOR</t>
  </si>
  <si>
    <t xml:space="preserve">  ENCOGEN          </t>
  </si>
  <si>
    <t>GENERATORS - COMBINED CYCLE</t>
  </si>
  <si>
    <t>RATE</t>
  </si>
  <si>
    <t>DEPRECIATION</t>
  </si>
  <si>
    <t>All of the above costs will be trued up to actual amounts during the course of the proceeding.</t>
  </si>
  <si>
    <t>contract requires PSE to provide crane for installation of upgraded components.</t>
  </si>
  <si>
    <t>(f)</t>
  </si>
  <si>
    <t>Installation of additional equipment required by GE but not included in contract.</t>
  </si>
  <si>
    <t>(e)</t>
  </si>
  <si>
    <t>Estimated consulting fees for new source review associated with the increase in plant capacity.</t>
  </si>
  <si>
    <t>(d)</t>
  </si>
  <si>
    <t xml:space="preserve">provision for contractual payment if actual performance post upgrade exceeds minimum guaranteed performance (budgeted amount assumes maximum bonus). </t>
  </si>
  <si>
    <t>(c)</t>
  </si>
  <si>
    <t>transfer of capital portion of variable fees paid since the CI in 2014 from prepaid cap to capex.</t>
  </si>
  <si>
    <t>contracted milestone payment</t>
  </si>
  <si>
    <t>PSE Labor &amp; Labor OHs</t>
  </si>
  <si>
    <t>Construction OH</t>
  </si>
  <si>
    <t>Vehicle Costs</t>
  </si>
  <si>
    <t xml:space="preserve"> -   </t>
  </si>
  <si>
    <t>HGP Crane &amp; other support rental costs</t>
  </si>
  <si>
    <t>Rent/Lease</t>
  </si>
  <si>
    <t>CT valve/instrumentation install cost</t>
  </si>
  <si>
    <t>NSR review reqmt</t>
  </si>
  <si>
    <t>Upgrade &amp; Heat Rate Performance guarantees</t>
  </si>
  <si>
    <t>2017 Major Inspection Reverse ppd Cap.</t>
  </si>
  <si>
    <t>Outside Services</t>
  </si>
  <si>
    <t>Purchase of Optimization Package</t>
  </si>
  <si>
    <t>Materials - Direct Purch.</t>
  </si>
  <si>
    <t>Apr</t>
  </si>
  <si>
    <t>Mar</t>
  </si>
  <si>
    <t>Notes</t>
  </si>
  <si>
    <t>Description</t>
  </si>
  <si>
    <t>[MTF Hot Gas Path Capital S.01059.11]</t>
  </si>
  <si>
    <t>General Spending</t>
  </si>
  <si>
    <t>Proposed 2017GRC</t>
  </si>
  <si>
    <t>Current Rate</t>
  </si>
  <si>
    <t>CURRENT</t>
  </si>
  <si>
    <t>PROPOSED</t>
  </si>
  <si>
    <t>ACQUISITION</t>
  </si>
  <si>
    <t>VALUE</t>
  </si>
  <si>
    <t>EXPENSE</t>
  </si>
  <si>
    <t>%</t>
  </si>
  <si>
    <t>set_of_books_id</t>
  </si>
  <si>
    <t>start_month</t>
  </si>
  <si>
    <t>end_month</t>
  </si>
  <si>
    <t>gl_post_mo_yr</t>
  </si>
  <si>
    <t>begin_balance</t>
  </si>
  <si>
    <t>depreciation_base</t>
  </si>
  <si>
    <t>depreciation_rate</t>
  </si>
  <si>
    <t>depreciation_expense</t>
  </si>
  <si>
    <t>end_reserve</t>
  </si>
  <si>
    <t>10/1/2015 00:00:00</t>
  </si>
  <si>
    <t>9/1/2016 00:00:00</t>
  </si>
  <si>
    <t>11/1/2015 00:00:00</t>
  </si>
  <si>
    <t>12/1/2015 00:00:00</t>
  </si>
  <si>
    <t>1/1/2016 00:00:00</t>
  </si>
  <si>
    <t>2/1/2016 00:00:00</t>
  </si>
  <si>
    <t>3/1/2016 00:00:00</t>
  </si>
  <si>
    <t>4/1/2016 00:00:00</t>
  </si>
  <si>
    <t>5/1/2016 00:00:00</t>
  </si>
  <si>
    <t>6/1/2016 00:00:00</t>
  </si>
  <si>
    <t>7/1/2016 00:00:00</t>
  </si>
  <si>
    <t>8/1/2016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</si>
</sst>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000000"/>
    <numFmt numFmtId="169" formatCode="0.0000000"/>
    <numFmt numFmtId="170" formatCode="_(* ###0_);_(* \(###0\);_(* &quot;-&quot;_);_(@_)"/>
    <numFmt numFmtId="171" formatCode="0.000%"/>
    <numFmt numFmtId="172" formatCode="[$-409]mmm\-yy;@"/>
    <numFmt numFmtId="173" formatCode="_(* #,##0.0_);_(* \(#,##0.0\);_(* &quot;-&quot;_);_(@_)"/>
    <numFmt numFmtId="174" formatCode="d\.mmm\.yy"/>
    <numFmt numFmtId="175" formatCode="[$-409]mmmm\ d\,\ yyyy;@"/>
    <numFmt numFmtId="176" formatCode="#."/>
    <numFmt numFmtId="177" formatCode="mmmm\ d\,\ yyyy"/>
    <numFmt numFmtId="178" formatCode="_(&quot;$&quot;* #,##0.0000_);_(&quot;$&quot;* \(#,##0.0000\);_(&quot;$&quot;* &quot;-&quot;????_);_(@_)"/>
    <numFmt numFmtId="179" formatCode="&quot;$&quot;#,##0.00"/>
    <numFmt numFmtId="180" formatCode="_([$€-2]* #,##0.00_);_([$€-2]* \(#,##0.00\);_([$€-2]* &quot;-&quot;??_)"/>
    <numFmt numFmtId="181" formatCode="0.00000%"/>
    <numFmt numFmtId="182" formatCode="&quot;$&quot;#,##0;\-&quot;$&quot;#,##0"/>
    <numFmt numFmtId="183" formatCode="yyyy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0.0"/>
    <numFmt numFmtId="188" formatCode="0.000_)"/>
    <numFmt numFmtId="189" formatCode="_(* #,##0.000_);_(* \(#,##0.000\);_(* &quot;-&quot;??_);_(@_)"/>
    <numFmt numFmtId="190" formatCode="_-* #,##0.00_-;\-* #,##0.00_-;_-* &quot;-&quot;??_-;_-@_-"/>
    <numFmt numFmtId="191" formatCode="#,##0.0"/>
    <numFmt numFmtId="192" formatCode="m/d/yy\ h:mm"/>
    <numFmt numFmtId="193" formatCode="mmm\-yyyy"/>
    <numFmt numFmtId="194" formatCode="#,##0_);\-#,##0_);\-_)"/>
    <numFmt numFmtId="195" formatCode="#,##0.00_);\-#,##0.00_);\-_)"/>
    <numFmt numFmtId="196" formatCode="0.0000%"/>
    <numFmt numFmtId="197" formatCode="_(&quot;$&quot;* #,##0.000_);_(&quot;$&quot;* \(#,##0.000\);_(&quot;$&quot;* &quot;-&quot;??_);_(@_)"/>
    <numFmt numFmtId="198" formatCode="0.00\ ;\-0.00\ ;&quot;- &quot;"/>
    <numFmt numFmtId="199" formatCode="#,##0.0_);\-#,##0.0_);\-_)"/>
    <numFmt numFmtId="200" formatCode="0.0%"/>
    <numFmt numFmtId="201" formatCode="mmm\ dd\,\ yyyy"/>
    <numFmt numFmtId="202" formatCode="0.00\ "/>
    <numFmt numFmtId="203" formatCode="_-* #,##0.00\ _D_M_-;\-* #,##0.00\ _D_M_-;_-* &quot;-&quot;??\ _D_M_-;_-@_-"/>
    <numFmt numFmtId="204" formatCode="_-* #,##0.00\ &quot;DM&quot;_-;\-* #,##0.00\ &quot;DM&quot;_-;_-* &quot;-&quot;??\ &quot;DM&quot;_-;_-@_-"/>
    <numFmt numFmtId="205" formatCode="_(* #,##0.0000_);_(* \(#,##0.0000\);_(* &quot;-&quot;_);_(@_)"/>
    <numFmt numFmtId="206" formatCode="0.00000000%"/>
  </numFmts>
  <fonts count="1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Geneva"/>
    </font>
    <font>
      <sz val="8"/>
      <name val="Helv"/>
    </font>
    <font>
      <sz val="10"/>
      <name val="Helv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2"/>
      <name val="Times New Roman"/>
      <family val="1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color indexed="24"/>
      <name val="Arial"/>
      <family val="2"/>
    </font>
    <font>
      <sz val="11"/>
      <name val="univers (E1)"/>
    </font>
    <font>
      <sz val="10"/>
      <name val="Symbol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10"/>
      <name val="Arial Unicode MS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0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2"/>
      <name val="TIMES"/>
    </font>
    <font>
      <sz val="11"/>
      <color rgb="FF0000FF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6559">
    <xf numFmtId="0" fontId="0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9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25" fillId="0" borderId="0"/>
    <xf numFmtId="0" fontId="25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25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0" fontId="25" fillId="0" borderId="0"/>
    <xf numFmtId="0" fontId="25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9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25" fillId="0" borderId="0"/>
    <xf numFmtId="0" fontId="25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25" fillId="0" borderId="0"/>
    <xf numFmtId="0" fontId="2" fillId="2" borderId="0" applyNumberFormat="0" applyBorder="0" applyAlignment="0" applyProtection="0"/>
    <xf numFmtId="0" fontId="36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36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36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6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6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6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6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36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36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6" fillId="33" borderId="0" applyNumberFormat="0" applyBorder="0" applyAlignment="0" applyProtection="0"/>
    <xf numFmtId="0" fontId="2" fillId="12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174" fontId="12" fillId="0" borderId="0" applyFill="0" applyBorder="0" applyAlignment="0"/>
    <xf numFmtId="41" fontId="3" fillId="13" borderId="0"/>
    <xf numFmtId="0" fontId="39" fillId="47" borderId="35" applyNumberFormat="0" applyAlignment="0" applyProtection="0"/>
    <xf numFmtId="0" fontId="40" fillId="48" borderId="36" applyNumberFormat="0" applyAlignment="0" applyProtection="0"/>
    <xf numFmtId="41" fontId="3" fillId="14" borderId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/>
    <xf numFmtId="0" fontId="10" fillId="0" borderId="0"/>
    <xf numFmtId="0" fontId="26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6" fontId="27" fillId="0" borderId="0">
      <protection locked="0"/>
    </xf>
    <xf numFmtId="0" fontId="26" fillId="0" borderId="0"/>
    <xf numFmtId="0" fontId="13" fillId="0" borderId="0" applyNumberFormat="0" applyAlignment="0">
      <alignment horizontal="left"/>
    </xf>
    <xf numFmtId="0" fontId="14" fillId="0" borderId="0" applyNumberFormat="0" applyAlignment="0"/>
    <xf numFmtId="0" fontId="10" fillId="0" borderId="0"/>
    <xf numFmtId="0" fontId="26" fillId="0" borderId="0"/>
    <xf numFmtId="0" fontId="10" fillId="0" borderId="0"/>
    <xf numFmtId="0" fontId="2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" fillId="0" borderId="0"/>
    <xf numFmtId="180" fontId="3" fillId="0" borderId="0" applyFont="0" applyFill="0" applyBorder="0" applyAlignment="0" applyProtection="0">
      <alignment horizontal="left" wrapText="1"/>
    </xf>
    <xf numFmtId="0" fontId="41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10" fillId="0" borderId="0"/>
    <xf numFmtId="0" fontId="42" fillId="49" borderId="0" applyNumberFormat="0" applyBorder="0" applyAlignment="0" applyProtection="0"/>
    <xf numFmtId="38" fontId="5" fillId="14" borderId="0" applyNumberFormat="0" applyBorder="0" applyAlignment="0" applyProtection="0"/>
    <xf numFmtId="38" fontId="5" fillId="14" borderId="0" applyNumberFormat="0" applyBorder="0" applyAlignment="0" applyProtection="0"/>
    <xf numFmtId="38" fontId="5" fillId="14" borderId="0" applyNumberFormat="0" applyBorder="0" applyAlignment="0" applyProtection="0"/>
    <xf numFmtId="38" fontId="5" fillId="14" borderId="0" applyNumberFormat="0" applyBorder="0" applyAlignment="0" applyProtection="0"/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4" fillId="0" borderId="0" applyNumberFormat="0" applyFill="0" applyBorder="0" applyAlignment="0" applyProtection="0"/>
    <xf numFmtId="0" fontId="43" fillId="0" borderId="37" applyNumberFormat="0" applyFill="0" applyAlignment="0" applyProtection="0"/>
    <xf numFmtId="0" fontId="4" fillId="0" borderId="0" applyNumberFormat="0" applyFill="0" applyBorder="0" applyAlignment="0" applyProtection="0"/>
    <xf numFmtId="0" fontId="44" fillId="0" borderId="38" applyNumberFormat="0" applyFill="0" applyAlignment="0" applyProtection="0"/>
    <xf numFmtId="0" fontId="45" fillId="0" borderId="39" applyNumberFormat="0" applyFill="0" applyAlignment="0" applyProtection="0"/>
    <xf numFmtId="0" fontId="45" fillId="0" borderId="0" applyNumberFormat="0" applyFill="0" applyBorder="0" applyAlignment="0" applyProtection="0"/>
    <xf numFmtId="38" fontId="6" fillId="0" borderId="0"/>
    <xf numFmtId="40" fontId="6" fillId="0" borderId="0"/>
    <xf numFmtId="10" fontId="5" fillId="13" borderId="3" applyNumberFormat="0" applyBorder="0" applyAlignment="0" applyProtection="0"/>
    <xf numFmtId="10" fontId="5" fillId="13" borderId="3" applyNumberFormat="0" applyBorder="0" applyAlignment="0" applyProtection="0"/>
    <xf numFmtId="10" fontId="5" fillId="13" borderId="3" applyNumberFormat="0" applyBorder="0" applyAlignment="0" applyProtection="0"/>
    <xf numFmtId="10" fontId="5" fillId="13" borderId="3" applyNumberFormat="0" applyBorder="0" applyAlignment="0" applyProtection="0"/>
    <xf numFmtId="0" fontId="46" fillId="50" borderId="35" applyNumberFormat="0" applyAlignment="0" applyProtection="0"/>
    <xf numFmtId="41" fontId="11" fillId="15" borderId="4">
      <alignment horizontal="left"/>
      <protection locked="0"/>
    </xf>
    <xf numFmtId="10" fontId="11" fillId="15" borderId="4">
      <alignment horizontal="right"/>
      <protection locked="0"/>
    </xf>
    <xf numFmtId="0" fontId="5" fillId="14" borderId="0"/>
    <xf numFmtId="3" fontId="28" fillId="0" borderId="0" applyFill="0" applyBorder="0" applyAlignment="0" applyProtection="0"/>
    <xf numFmtId="0" fontId="47" fillId="0" borderId="40" applyNumberFormat="0" applyFill="0" applyAlignment="0" applyProtection="0"/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0" fontId="48" fillId="51" borderId="0" applyNumberFormat="0" applyBorder="0" applyAlignment="0" applyProtection="0"/>
    <xf numFmtId="37" fontId="16" fillId="0" borderId="0"/>
    <xf numFmtId="168" fontId="8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>
      <alignment horizontal="left" wrapText="1"/>
    </xf>
    <xf numFmtId="0" fontId="3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3" fillId="0" borderId="0"/>
    <xf numFmtId="0" fontId="2" fillId="5" borderId="7" applyNumberFormat="0" applyFont="0" applyAlignment="0" applyProtection="0"/>
    <xf numFmtId="0" fontId="2" fillId="52" borderId="41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49" fillId="47" borderId="42" applyNumberFormat="0" applyAlignment="0" applyProtection="0"/>
    <xf numFmtId="0" fontId="10" fillId="0" borderId="0"/>
    <xf numFmtId="0" fontId="10" fillId="0" borderId="0"/>
    <xf numFmtId="0" fontId="2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16" borderId="4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8">
      <alignment horizontal="center"/>
    </xf>
    <xf numFmtId="3" fontId="17" fillId="0" borderId="0" applyFont="0" applyFill="0" applyBorder="0" applyAlignment="0" applyProtection="0"/>
    <xf numFmtId="0" fontId="17" fillId="17" borderId="0" applyNumberFormat="0" applyFont="0" applyBorder="0" applyAlignment="0" applyProtection="0"/>
    <xf numFmtId="0" fontId="26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3" fillId="13" borderId="0"/>
    <xf numFmtId="42" fontId="3" fillId="13" borderId="9">
      <alignment vertical="center"/>
    </xf>
    <xf numFmtId="0" fontId="7" fillId="13" borderId="10" applyNumberFormat="0">
      <alignment horizontal="center" vertical="center" wrapText="1"/>
    </xf>
    <xf numFmtId="10" fontId="3" fillId="13" borderId="0"/>
    <xf numFmtId="178" fontId="3" fillId="13" borderId="0"/>
    <xf numFmtId="165" fontId="6" fillId="0" borderId="0" applyBorder="0" applyAlignment="0"/>
    <xf numFmtId="42" fontId="3" fillId="13" borderId="11">
      <alignment horizontal="left"/>
    </xf>
    <xf numFmtId="178" fontId="24" fillId="13" borderId="11">
      <alignment horizontal="left"/>
    </xf>
    <xf numFmtId="14" fontId="9" fillId="0" borderId="0" applyNumberFormat="0" applyFill="0" applyBorder="0" applyAlignment="0" applyProtection="0">
      <alignment horizontal="left"/>
    </xf>
    <xf numFmtId="173" fontId="3" fillId="0" borderId="0" applyFont="0" applyFill="0" applyAlignment="0">
      <alignment horizontal="right"/>
    </xf>
    <xf numFmtId="39" fontId="3" fillId="18" borderId="0"/>
    <xf numFmtId="38" fontId="5" fillId="0" borderId="12"/>
    <xf numFmtId="38" fontId="5" fillId="0" borderId="12"/>
    <xf numFmtId="38" fontId="5" fillId="0" borderId="12"/>
    <xf numFmtId="38" fontId="5" fillId="0" borderId="12"/>
    <xf numFmtId="38" fontId="6" fillId="0" borderId="11"/>
    <xf numFmtId="39" fontId="9" fillId="19" borderId="0"/>
    <xf numFmtId="166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40" fontId="19" fillId="0" borderId="0" applyBorder="0">
      <alignment horizontal="right"/>
    </xf>
    <xf numFmtId="41" fontId="31" fillId="13" borderId="0">
      <alignment horizontal="left"/>
    </xf>
    <xf numFmtId="0" fontId="50" fillId="0" borderId="0" applyNumberFormat="0" applyFill="0" applyBorder="0" applyAlignment="0" applyProtection="0"/>
    <xf numFmtId="179" fontId="32" fillId="13" borderId="0">
      <alignment horizontal="left" vertical="center"/>
    </xf>
    <xf numFmtId="0" fontId="7" fillId="13" borderId="0">
      <alignment horizontal="left" wrapText="1"/>
    </xf>
    <xf numFmtId="0" fontId="20" fillId="0" borderId="0">
      <alignment horizontal="left" vertical="center"/>
    </xf>
    <xf numFmtId="0" fontId="4" fillId="0" borderId="13" applyNumberFormat="0" applyFont="0" applyFill="0" applyAlignment="0" applyProtection="0"/>
    <xf numFmtId="0" fontId="51" fillId="0" borderId="43" applyNumberFormat="0" applyFill="0" applyAlignment="0" applyProtection="0"/>
    <xf numFmtId="0" fontId="26" fillId="0" borderId="14"/>
    <xf numFmtId="0" fontId="52" fillId="0" borderId="0" applyNumberFormat="0" applyFill="0" applyBorder="0" applyAlignment="0" applyProtection="0"/>
    <xf numFmtId="0" fontId="56" fillId="0" borderId="0"/>
    <xf numFmtId="42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>
      <alignment vertical="top"/>
    </xf>
    <xf numFmtId="43" fontId="5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25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60" fillId="0" borderId="44"/>
    <xf numFmtId="0" fontId="6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2" fillId="5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6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3" fillId="55" borderId="0" applyNumberFormat="0" applyBorder="0" applyAlignment="0" applyProtection="0"/>
    <xf numFmtId="0" fontId="2" fillId="2" borderId="0" applyNumberFormat="0" applyBorder="0" applyAlignment="0" applyProtection="0"/>
    <xf numFmtId="0" fontId="36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6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3" fillId="56" borderId="0" applyNumberFormat="0" applyBorder="0" applyAlignment="0" applyProtection="0"/>
    <xf numFmtId="0" fontId="2" fillId="4" borderId="0" applyNumberFormat="0" applyBorder="0" applyAlignment="0" applyProtection="0"/>
    <xf numFmtId="0" fontId="36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3" fillId="56" borderId="0" applyNumberFormat="0" applyBorder="0" applyAlignment="0" applyProtection="0"/>
    <xf numFmtId="0" fontId="2" fillId="6" borderId="0" applyNumberFormat="0" applyBorder="0" applyAlignment="0" applyProtection="0"/>
    <xf numFmtId="0" fontId="36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2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6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3" fillId="55" borderId="0" applyNumberFormat="0" applyBorder="0" applyAlignment="0" applyProtection="0"/>
    <xf numFmtId="0" fontId="2" fillId="7" borderId="0" applyNumberFormat="0" applyBorder="0" applyAlignment="0" applyProtection="0"/>
    <xf numFmtId="0" fontId="36" fillId="25" borderId="0" applyNumberFormat="0" applyBorder="0" applyAlignment="0" applyProtection="0"/>
    <xf numFmtId="0" fontId="64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6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3" fillId="5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6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3" fillId="56" borderId="0" applyNumberFormat="0" applyBorder="0" applyAlignment="0" applyProtection="0"/>
    <xf numFmtId="0" fontId="2" fillId="3" borderId="0" applyNumberFormat="0" applyBorder="0" applyAlignment="0" applyProtection="0"/>
    <xf numFmtId="0" fontId="36" fillId="2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2" fillId="5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3" fillId="57" borderId="0" applyNumberFormat="0" applyBorder="0" applyAlignment="0" applyProtection="0"/>
    <xf numFmtId="0" fontId="2" fillId="9" borderId="0" applyNumberFormat="0" applyBorder="0" applyAlignment="0" applyProtection="0"/>
    <xf numFmtId="0" fontId="36" fillId="28" borderId="0" applyNumberFormat="0" applyBorder="0" applyAlignment="0" applyProtection="0"/>
    <xf numFmtId="0" fontId="64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6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3" fillId="5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2" fillId="5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6" fillId="5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3" fillId="56" borderId="0" applyNumberFormat="0" applyBorder="0" applyAlignment="0" applyProtection="0"/>
    <xf numFmtId="0" fontId="2" fillId="11" borderId="0" applyNumberFormat="0" applyBorder="0" applyAlignment="0" applyProtection="0"/>
    <xf numFmtId="0" fontId="36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2" fillId="5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6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3" fillId="55" borderId="0" applyNumberFormat="0" applyBorder="0" applyAlignment="0" applyProtection="0"/>
    <xf numFmtId="0" fontId="2" fillId="7" borderId="0" applyNumberFormat="0" applyBorder="0" applyAlignment="0" applyProtection="0"/>
    <xf numFmtId="0" fontId="36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3" fillId="57" borderId="0" applyNumberFormat="0" applyBorder="0" applyAlignment="0" applyProtection="0"/>
    <xf numFmtId="0" fontId="2" fillId="9" borderId="0" applyNumberFormat="0" applyBorder="0" applyAlignment="0" applyProtection="0"/>
    <xf numFmtId="0" fontId="36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6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3" fillId="56" borderId="0" applyNumberFormat="0" applyBorder="0" applyAlignment="0" applyProtection="0"/>
    <xf numFmtId="0" fontId="2" fillId="12" borderId="0" applyNumberFormat="0" applyBorder="0" applyAlignment="0" applyProtection="0"/>
    <xf numFmtId="0" fontId="36" fillId="33" borderId="0" applyNumberFormat="0" applyBorder="0" applyAlignment="0" applyProtection="0"/>
    <xf numFmtId="0" fontId="37" fillId="8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37" fillId="34" borderId="0" applyNumberFormat="0" applyBorder="0" applyAlignment="0" applyProtection="0"/>
    <xf numFmtId="0" fontId="65" fillId="60" borderId="0" applyNumberFormat="0" applyBorder="0" applyAlignment="0" applyProtection="0"/>
    <xf numFmtId="0" fontId="37" fillId="6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37" fillId="35" borderId="0" applyNumberFormat="0" applyBorder="0" applyAlignment="0" applyProtection="0"/>
    <xf numFmtId="0" fontId="65" fillId="10" borderId="0" applyNumberFormat="0" applyBorder="0" applyAlignment="0" applyProtection="0"/>
    <xf numFmtId="0" fontId="3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37" fillId="36" borderId="0" applyNumberFormat="0" applyBorder="0" applyAlignment="0" applyProtection="0"/>
    <xf numFmtId="0" fontId="65" fillId="11" borderId="0" applyNumberFormat="0" applyBorder="0" applyAlignment="0" applyProtection="0"/>
    <xf numFmtId="0" fontId="37" fillId="4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37" fillId="37" borderId="0" applyNumberFormat="0" applyBorder="0" applyAlignment="0" applyProtection="0"/>
    <xf numFmtId="0" fontId="65" fillId="62" borderId="0" applyNumberFormat="0" applyBorder="0" applyAlignment="0" applyProtection="0"/>
    <xf numFmtId="0" fontId="37" fillId="8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37" fillId="38" borderId="0" applyNumberFormat="0" applyBorder="0" applyAlignment="0" applyProtection="0"/>
    <xf numFmtId="0" fontId="65" fillId="63" borderId="0" applyNumberFormat="0" applyBorder="0" applyAlignment="0" applyProtection="0"/>
    <xf numFmtId="0" fontId="37" fillId="1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37" fillId="39" borderId="0" applyNumberFormat="0" applyBorder="0" applyAlignment="0" applyProtection="0"/>
    <xf numFmtId="0" fontId="65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65" fillId="67" borderId="0" applyNumberFormat="0" applyBorder="0" applyAlignment="0" applyProtection="0"/>
    <xf numFmtId="0" fontId="37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37" fillId="40" borderId="0" applyNumberFormat="0" applyBorder="0" applyAlignment="0" applyProtection="0"/>
    <xf numFmtId="0" fontId="65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65" fillId="72" borderId="0" applyNumberFormat="0" applyBorder="0" applyAlignment="0" applyProtection="0"/>
    <xf numFmtId="0" fontId="37" fillId="61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37" fillId="41" borderId="0" applyNumberFormat="0" applyBorder="0" applyAlignment="0" applyProtection="0"/>
    <xf numFmtId="0" fontId="65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65" fillId="76" borderId="0" applyNumberFormat="0" applyBorder="0" applyAlignment="0" applyProtection="0"/>
    <xf numFmtId="0" fontId="37" fillId="12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37" fillId="42" borderId="0" applyNumberFormat="0" applyBorder="0" applyAlignment="0" applyProtection="0"/>
    <xf numFmtId="0" fontId="65" fillId="77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65" fillId="76" borderId="0" applyNumberFormat="0" applyBorder="0" applyAlignment="0" applyProtection="0"/>
    <xf numFmtId="0" fontId="37" fillId="78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37" fillId="43" borderId="0" applyNumberFormat="0" applyBorder="0" applyAlignment="0" applyProtection="0"/>
    <xf numFmtId="0" fontId="65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65" fillId="66" borderId="0" applyNumberFormat="0" applyBorder="0" applyAlignment="0" applyProtection="0"/>
    <xf numFmtId="0" fontId="37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" fillId="79" borderId="0" applyNumberFormat="0" applyBorder="0" applyAlignment="0" applyProtection="0"/>
    <xf numFmtId="0" fontId="2" fillId="71" borderId="0" applyNumberFormat="0" applyBorder="0" applyAlignment="0" applyProtection="0"/>
    <xf numFmtId="0" fontId="65" fillId="80" borderId="0" applyNumberFormat="0" applyBorder="0" applyAlignment="0" applyProtection="0"/>
    <xf numFmtId="0" fontId="37" fillId="73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37" fillId="45" borderId="0" applyNumberFormat="0" applyBorder="0" applyAlignment="0" applyProtection="0"/>
    <xf numFmtId="0" fontId="65" fillId="61" borderId="0" applyNumberFormat="0" applyBorder="0" applyAlignment="0" applyProtection="0"/>
    <xf numFmtId="0" fontId="38" fillId="7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0" borderId="0"/>
    <xf numFmtId="0" fontId="67" fillId="0" borderId="0"/>
    <xf numFmtId="0" fontId="2" fillId="0" borderId="0"/>
    <xf numFmtId="1" fontId="68" fillId="81" borderId="17" applyNumberFormat="0" applyBorder="0" applyAlignment="0">
      <alignment horizontal="center" vertical="top" wrapText="1"/>
      <protection hidden="1"/>
    </xf>
    <xf numFmtId="0" fontId="2" fillId="0" borderId="0"/>
    <xf numFmtId="0" fontId="5" fillId="0" borderId="0">
      <alignment vertical="center"/>
    </xf>
    <xf numFmtId="0" fontId="69" fillId="0" borderId="45">
      <alignment horizontal="left" vertical="center"/>
    </xf>
    <xf numFmtId="184" fontId="70" fillId="0" borderId="0">
      <alignment horizontal="right" vertical="center"/>
    </xf>
    <xf numFmtId="185" fontId="5" fillId="0" borderId="0">
      <alignment horizontal="right" vertical="center"/>
    </xf>
    <xf numFmtId="185" fontId="69" fillId="0" borderId="0">
      <alignment horizontal="right" vertical="center"/>
    </xf>
    <xf numFmtId="186" fontId="5" fillId="0" borderId="0" applyFont="0" applyFill="0" applyBorder="0" applyAlignment="0" applyProtection="0">
      <alignment horizontal="right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39" fillId="4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1" fillId="0" borderId="46">
      <alignment vertical="top"/>
    </xf>
    <xf numFmtId="187" fontId="6" fillId="0" borderId="0" applyBorder="0">
      <alignment horizontal="right"/>
    </xf>
    <xf numFmtId="187" fontId="6" fillId="0" borderId="8" applyAlignment="0">
      <alignment horizontal="right"/>
    </xf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7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5" fillId="0" borderId="0"/>
    <xf numFmtId="191" fontId="76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1" fillId="0" borderId="0" applyFont="0" applyFill="0" applyBorder="0" applyAlignment="0" applyProtection="0">
      <alignment wrapText="1"/>
    </xf>
    <xf numFmtId="192" fontId="1" fillId="0" borderId="0" applyFont="0" applyFill="0" applyBorder="0" applyAlignment="0" applyProtection="0">
      <alignment wrapText="1"/>
    </xf>
    <xf numFmtId="0" fontId="2" fillId="0" borderId="0"/>
    <xf numFmtId="0" fontId="54" fillId="82" borderId="0" applyNumberFormat="0" applyBorder="0" applyAlignment="0" applyProtection="0"/>
    <xf numFmtId="0" fontId="54" fillId="83" borderId="0" applyNumberFormat="0" applyBorder="0" applyAlignment="0" applyProtection="0"/>
    <xf numFmtId="0" fontId="54" fillId="84" borderId="0" applyNumberFormat="0" applyBorder="0" applyAlignment="0" applyProtection="0"/>
    <xf numFmtId="166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7" fillId="85" borderId="15" applyNumberFormat="0" applyBorder="0" applyAlignment="0">
      <alignment horizontal="centerContinuous" vertical="center"/>
      <protection locked="0"/>
    </xf>
    <xf numFmtId="191" fontId="5" fillId="0" borderId="0"/>
    <xf numFmtId="186" fontId="78" fillId="0" borderId="0">
      <alignment horizontal="right"/>
    </xf>
    <xf numFmtId="0" fontId="79" fillId="0" borderId="0">
      <alignment vertical="center"/>
    </xf>
    <xf numFmtId="0" fontId="80" fillId="0" borderId="0">
      <alignment horizontal="right"/>
    </xf>
    <xf numFmtId="185" fontId="81" fillId="0" borderId="0">
      <alignment horizontal="right" vertical="center"/>
    </xf>
    <xf numFmtId="185" fontId="78" fillId="0" borderId="0" applyFill="0" applyBorder="0">
      <alignment horizontal="right" vertical="center"/>
    </xf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81" borderId="0" applyNumberFormat="0" applyBorder="0" applyAlignment="0">
      <protection hidden="1"/>
    </xf>
    <xf numFmtId="0" fontId="2" fillId="0" borderId="0"/>
    <xf numFmtId="0" fontId="2" fillId="0" borderId="0"/>
    <xf numFmtId="0" fontId="2" fillId="0" borderId="0"/>
    <xf numFmtId="0" fontId="43" fillId="0" borderId="37" applyNumberFormat="0" applyFill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44" fillId="0" borderId="38" applyNumberFormat="0" applyFill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5" fillId="13" borderId="3" applyNumberFormat="0" applyBorder="0" applyAlignment="0" applyProtection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41" fontId="11" fillId="15" borderId="4">
      <alignment horizontal="left"/>
      <protection locked="0"/>
    </xf>
    <xf numFmtId="0" fontId="2" fillId="0" borderId="0"/>
    <xf numFmtId="0" fontId="5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5" applyNumberFormat="0" applyFont="0" applyAlignment="0">
      <alignment horizontal="center"/>
    </xf>
    <xf numFmtId="0" fontId="2" fillId="0" borderId="0"/>
    <xf numFmtId="0" fontId="2" fillId="0" borderId="0"/>
    <xf numFmtId="0" fontId="2" fillId="0" borderId="0"/>
    <xf numFmtId="44" fontId="7" fillId="0" borderId="6" applyNumberFormat="0" applyFont="0" applyAlignment="0">
      <alignment horizontal="center"/>
    </xf>
    <xf numFmtId="0" fontId="2" fillId="0" borderId="0"/>
    <xf numFmtId="0" fontId="2" fillId="0" borderId="0"/>
    <xf numFmtId="193" fontId="5" fillId="86" borderId="0">
      <alignment horizontal="center"/>
    </xf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8" fillId="0" borderId="0"/>
    <xf numFmtId="194" fontId="5" fillId="0" borderId="0"/>
    <xf numFmtId="195" fontId="5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164" fontId="1" fillId="0" borderId="0">
      <alignment horizontal="left" wrapText="1"/>
    </xf>
    <xf numFmtId="0" fontId="64" fillId="0" borderId="0"/>
    <xf numFmtId="166" fontId="1" fillId="0" borderId="0">
      <alignment horizontal="left" wrapText="1"/>
    </xf>
    <xf numFmtId="0" fontId="36" fillId="0" borderId="0"/>
    <xf numFmtId="0" fontId="64" fillId="0" borderId="0"/>
    <xf numFmtId="166" fontId="1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1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182" fontId="9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182" fontId="9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166" fontId="1" fillId="0" borderId="0">
      <alignment horizontal="left" wrapText="1"/>
    </xf>
    <xf numFmtId="0" fontId="64" fillId="0" borderId="0"/>
    <xf numFmtId="0" fontId="1" fillId="0" borderId="0"/>
    <xf numFmtId="0" fontId="64" fillId="0" borderId="0"/>
    <xf numFmtId="0" fontId="1" fillId="0" borderId="0"/>
    <xf numFmtId="196" fontId="1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166" fontId="9" fillId="0" borderId="0">
      <alignment horizontal="left" wrapText="1"/>
    </xf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59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167" fontId="1" fillId="0" borderId="0">
      <alignment horizontal="left" wrapText="1"/>
    </xf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197" fontId="1" fillId="0" borderId="0">
      <alignment horizontal="left" wrapText="1"/>
    </xf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64" fillId="0" borderId="0"/>
    <xf numFmtId="166" fontId="1" fillId="0" borderId="0">
      <alignment horizontal="left" wrapText="1"/>
    </xf>
    <xf numFmtId="0" fontId="64" fillId="0" borderId="0"/>
    <xf numFmtId="0" fontId="1" fillId="0" borderId="0"/>
    <xf numFmtId="0" fontId="64" fillId="0" borderId="0"/>
    <xf numFmtId="166" fontId="1" fillId="0" borderId="0">
      <alignment horizontal="left" wrapText="1"/>
    </xf>
    <xf numFmtId="0" fontId="64" fillId="0" borderId="0"/>
    <xf numFmtId="0" fontId="1" fillId="0" borderId="0"/>
    <xf numFmtId="0" fontId="1" fillId="0" borderId="0">
      <alignment wrapText="1"/>
    </xf>
    <xf numFmtId="0" fontId="64" fillId="0" borderId="0"/>
    <xf numFmtId="0" fontId="1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1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166" fontId="1" fillId="0" borderId="0">
      <alignment horizontal="left" wrapText="1"/>
    </xf>
    <xf numFmtId="0" fontId="55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1" fillId="0" borderId="0"/>
    <xf numFmtId="0" fontId="1" fillId="0" borderId="0"/>
    <xf numFmtId="0" fontId="2" fillId="52" borderId="41" applyNumberFormat="0" applyFont="0" applyAlignment="0" applyProtection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2" fillId="52" borderId="41" applyNumberFormat="0" applyFont="0" applyAlignment="0" applyProtection="0"/>
    <xf numFmtId="0" fontId="64" fillId="0" borderId="0"/>
    <xf numFmtId="0" fontId="64" fillId="0" borderId="0"/>
    <xf numFmtId="0" fontId="2" fillId="52" borderId="41" applyNumberFormat="0" applyFont="0" applyAlignment="0" applyProtection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10" fontId="1" fillId="0" borderId="0" applyFont="0" applyFill="0" applyBorder="0" applyAlignment="0" applyProtection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64" fillId="0" borderId="0"/>
    <xf numFmtId="0" fontId="36" fillId="0" borderId="0"/>
    <xf numFmtId="9" fontId="1" fillId="0" borderId="0" applyFont="0" applyFill="0" applyBorder="0" applyAlignment="0" applyProtection="0"/>
    <xf numFmtId="0" fontId="36" fillId="0" borderId="0"/>
    <xf numFmtId="0" fontId="36" fillId="0" borderId="0"/>
    <xf numFmtId="9" fontId="1" fillId="0" borderId="0" applyFont="0" applyFill="0" applyBorder="0" applyAlignment="0" applyProtection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9" fontId="34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9" fontId="1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9" fontId="1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9" fontId="73" fillId="0" borderId="0" applyFont="0" applyFill="0" applyBorder="0" applyAlignment="0" applyProtection="0"/>
    <xf numFmtId="0" fontId="64" fillId="0" borderId="0"/>
    <xf numFmtId="0" fontId="36" fillId="0" borderId="0"/>
    <xf numFmtId="0" fontId="64" fillId="0" borderId="0"/>
    <xf numFmtId="0" fontId="3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198" fontId="83" fillId="14" borderId="0" applyBorder="0" applyAlignment="0">
      <protection hidden="1"/>
    </xf>
    <xf numFmtId="1" fontId="83" fillId="14" borderId="0">
      <alignment horizontal="center"/>
    </xf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7" fillId="13" borderId="10" applyNumberFormat="0">
      <alignment horizontal="center" vertical="center" wrapText="1"/>
    </xf>
    <xf numFmtId="0" fontId="64" fillId="0" borderId="0"/>
    <xf numFmtId="0" fontId="36" fillId="0" borderId="0"/>
    <xf numFmtId="10" fontId="1" fillId="13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178" fontId="1" fillId="13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42" fontId="1" fillId="13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173" fontId="1" fillId="0" borderId="0" applyFont="0" applyFill="0" applyAlignment="0">
      <alignment horizontal="right"/>
    </xf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199" fontId="84" fillId="0" borderId="0"/>
    <xf numFmtId="4" fontId="74" fillId="15" borderId="47" applyNumberFormat="0" applyProtection="0">
      <alignment vertical="center"/>
    </xf>
    <xf numFmtId="0" fontId="36" fillId="0" borderId="0"/>
    <xf numFmtId="0" fontId="64" fillId="0" borderId="0"/>
    <xf numFmtId="4" fontId="85" fillId="15" borderId="47" applyNumberFormat="0" applyProtection="0">
      <alignment vertical="center"/>
    </xf>
    <xf numFmtId="0" fontId="36" fillId="0" borderId="0"/>
    <xf numFmtId="0" fontId="64" fillId="0" borderId="0"/>
    <xf numFmtId="4" fontId="74" fillId="15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15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53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88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89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0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1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2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3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20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4" borderId="47" applyNumberFormat="0" applyProtection="0">
      <alignment horizontal="right" vertical="center"/>
    </xf>
    <xf numFmtId="0" fontId="36" fillId="0" borderId="0"/>
    <xf numFmtId="0" fontId="64" fillId="0" borderId="0"/>
    <xf numFmtId="4" fontId="86" fillId="95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5" borderId="48" applyNumberFormat="0" applyProtection="0">
      <alignment horizontal="left" vertical="center" indent="1"/>
    </xf>
    <xf numFmtId="0" fontId="36" fillId="0" borderId="0"/>
    <xf numFmtId="0" fontId="64" fillId="0" borderId="0"/>
    <xf numFmtId="4" fontId="58" fillId="96" borderId="0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5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9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8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8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14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14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54" borderId="3" applyNumberFormat="0">
      <protection locked="0"/>
    </xf>
    <xf numFmtId="0" fontId="6" fillId="78" borderId="49" applyBorder="0"/>
    <xf numFmtId="4" fontId="74" fillId="86" borderId="47" applyNumberFormat="0" applyProtection="0">
      <alignment vertical="center"/>
    </xf>
    <xf numFmtId="0" fontId="36" fillId="0" borderId="0"/>
    <xf numFmtId="0" fontId="64" fillId="0" borderId="0"/>
    <xf numFmtId="4" fontId="85" fillId="86" borderId="47" applyNumberFormat="0" applyProtection="0">
      <alignment vertical="center"/>
    </xf>
    <xf numFmtId="0" fontId="36" fillId="0" borderId="0"/>
    <xf numFmtId="0" fontId="64" fillId="0" borderId="0"/>
    <xf numFmtId="4" fontId="74" fillId="86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6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5" borderId="47" applyNumberFormat="0" applyProtection="0">
      <alignment horizontal="right" vertical="center"/>
    </xf>
    <xf numFmtId="0" fontId="36" fillId="0" borderId="0"/>
    <xf numFmtId="0" fontId="64" fillId="0" borderId="0"/>
    <xf numFmtId="0" fontId="36" fillId="0" borderId="0"/>
    <xf numFmtId="0" fontId="64" fillId="0" borderId="0"/>
    <xf numFmtId="4" fontId="85" fillId="85" borderId="47" applyNumberFormat="0" applyProtection="0">
      <alignment horizontal="right" vertical="center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87" fillId="0" borderId="0"/>
    <xf numFmtId="0" fontId="36" fillId="0" borderId="0"/>
    <xf numFmtId="0" fontId="64" fillId="0" borderId="0"/>
    <xf numFmtId="0" fontId="5" fillId="56" borderId="3"/>
    <xf numFmtId="4" fontId="88" fillId="85" borderId="47" applyNumberFormat="0" applyProtection="0">
      <alignment horizontal="right" vertical="center"/>
    </xf>
    <xf numFmtId="0" fontId="36" fillId="0" borderId="0"/>
    <xf numFmtId="0" fontId="64" fillId="0" borderId="0"/>
    <xf numFmtId="39" fontId="1" fillId="18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89" fillId="0" borderId="0" applyNumberForma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38" fontId="5" fillId="0" borderId="12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178" fontId="1" fillId="0" borderId="0">
      <alignment horizontal="left" wrapText="1"/>
    </xf>
    <xf numFmtId="178" fontId="1" fillId="0" borderId="0">
      <alignment horizontal="left" wrapText="1"/>
    </xf>
    <xf numFmtId="0" fontId="64" fillId="0" borderId="0"/>
    <xf numFmtId="178" fontId="1" fillId="0" borderId="0">
      <alignment horizontal="left" wrapText="1"/>
    </xf>
    <xf numFmtId="0" fontId="36" fillId="0" borderId="0"/>
    <xf numFmtId="0" fontId="64" fillId="0" borderId="0"/>
    <xf numFmtId="178" fontId="1" fillId="0" borderId="0">
      <alignment horizontal="left" wrapText="1"/>
    </xf>
    <xf numFmtId="0" fontId="64" fillId="0" borderId="0"/>
    <xf numFmtId="0" fontId="36" fillId="0" borderId="0"/>
    <xf numFmtId="0" fontId="36" fillId="0" borderId="0"/>
    <xf numFmtId="0" fontId="64" fillId="0" borderId="0"/>
    <xf numFmtId="197" fontId="1" fillId="0" borderId="0">
      <alignment horizontal="left" wrapText="1"/>
    </xf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181" fontId="1" fillId="0" borderId="0">
      <alignment horizontal="left" wrapText="1"/>
    </xf>
    <xf numFmtId="181" fontId="1" fillId="0" borderId="0">
      <alignment horizontal="left" wrapText="1"/>
    </xf>
    <xf numFmtId="0" fontId="36" fillId="0" borderId="0"/>
    <xf numFmtId="0" fontId="64" fillId="0" borderId="0"/>
    <xf numFmtId="181" fontId="1" fillId="0" borderId="0">
      <alignment horizontal="left" wrapText="1"/>
    </xf>
    <xf numFmtId="0" fontId="36" fillId="0" borderId="0"/>
    <xf numFmtId="0" fontId="64" fillId="0" borderId="0"/>
    <xf numFmtId="181" fontId="1" fillId="0" borderId="0">
      <alignment horizontal="left" wrapText="1"/>
    </xf>
    <xf numFmtId="0" fontId="36" fillId="0" borderId="0"/>
    <xf numFmtId="0" fontId="64" fillId="0" borderId="0"/>
    <xf numFmtId="200" fontId="1" fillId="0" borderId="0">
      <alignment horizontal="left" wrapText="1"/>
    </xf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1" fillId="99" borderId="0" applyNumberFormat="0" applyBorder="0">
      <alignment horizontal="center" wrapText="1"/>
    </xf>
    <xf numFmtId="0" fontId="36" fillId="0" borderId="0"/>
    <xf numFmtId="0" fontId="1" fillId="100" borderId="50" applyNumberFormat="0">
      <alignment wrapText="1"/>
    </xf>
    <xf numFmtId="0" fontId="36" fillId="0" borderId="0"/>
    <xf numFmtId="0" fontId="1" fillId="100" borderId="0" applyNumberFormat="0" applyBorder="0">
      <alignment wrapText="1"/>
    </xf>
    <xf numFmtId="0" fontId="36" fillId="0" borderId="0"/>
    <xf numFmtId="0" fontId="1" fillId="0" borderId="0" applyNumberFormat="0" applyFill="0" applyBorder="0" applyProtection="0">
      <alignment horizontal="right" wrapText="1"/>
    </xf>
    <xf numFmtId="0" fontId="36" fillId="0" borderId="0"/>
    <xf numFmtId="201" fontId="1" fillId="0" borderId="0" applyFill="0" applyBorder="0" applyAlignment="0" applyProtection="0">
      <alignment wrapText="1"/>
    </xf>
    <xf numFmtId="0" fontId="36" fillId="0" borderId="0"/>
    <xf numFmtId="183" fontId="1" fillId="0" borderId="0" applyFill="0" applyBorder="0" applyAlignment="0" applyProtection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 applyNumberFormat="0" applyFill="0" applyBorder="0">
      <alignment horizontal="right" wrapText="1"/>
    </xf>
    <xf numFmtId="0" fontId="36" fillId="0" borderId="0"/>
    <xf numFmtId="17" fontId="1" fillId="0" borderId="0" applyFill="0" applyBorder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199" fontId="90" fillId="0" borderId="0"/>
    <xf numFmtId="191" fontId="15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199" fontId="91" fillId="101" borderId="0" applyFont="0" applyBorder="0" applyAlignment="0">
      <alignment vertical="top" wrapText="1"/>
    </xf>
    <xf numFmtId="199" fontId="92" fillId="101" borderId="51" applyBorder="0">
      <alignment horizontal="right" vertical="top" wrapText="1"/>
    </xf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7" fillId="13" borderId="0">
      <alignment horizontal="left" wrapText="1"/>
    </xf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187" fontId="93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51" fillId="0" borderId="43" applyNumberFormat="0" applyFill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187" fontId="6" fillId="0" borderId="52"/>
    <xf numFmtId="194" fontId="71" fillId="0" borderId="52" applyAlignment="0"/>
    <xf numFmtId="195" fontId="71" fillId="0" borderId="52" applyAlignment="0"/>
    <xf numFmtId="199" fontId="71" fillId="0" borderId="52" applyAlignment="0">
      <alignment horizontal="right"/>
    </xf>
    <xf numFmtId="202" fontId="83" fillId="14" borderId="17" applyBorder="0">
      <alignment horizontal="right" vertical="center"/>
      <protection locked="0"/>
    </xf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1" fontId="1" fillId="0" borderId="0">
      <alignment horizontal="center"/>
    </xf>
    <xf numFmtId="1" fontId="1" fillId="0" borderId="0">
      <alignment horizont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79" borderId="0" applyNumberFormat="0" applyBorder="0" applyAlignment="0" applyProtection="0"/>
    <xf numFmtId="0" fontId="2" fillId="71" borderId="0" applyNumberFormat="0" applyBorder="0" applyAlignment="0" applyProtection="0"/>
    <xf numFmtId="174" fontId="12" fillId="0" borderId="0" applyFill="0" applyBorder="0" applyAlignment="0"/>
    <xf numFmtId="43" fontId="36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8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98" fillId="0" borderId="0"/>
    <xf numFmtId="0" fontId="13" fillId="0" borderId="0" applyNumberFormat="0" applyAlignment="0">
      <alignment horizontal="left"/>
    </xf>
    <xf numFmtId="0" fontId="13" fillId="0" borderId="0" applyNumberFormat="0" applyAlignment="0">
      <alignment horizontal="left"/>
    </xf>
    <xf numFmtId="0" fontId="14" fillId="0" borderId="0" applyNumberFormat="0" applyAlignment="0"/>
    <xf numFmtId="0" fontId="14" fillId="0" borderId="0" applyNumberFormat="0" applyAlignment="0"/>
    <xf numFmtId="0" fontId="98" fillId="0" borderId="0"/>
    <xf numFmtId="0" fontId="98" fillId="0" borderId="0"/>
    <xf numFmtId="4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5" fillId="0" borderId="1" applyNumberFormat="0" applyAlignment="0" applyProtection="0">
      <alignment horizontal="left"/>
    </xf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6" fillId="0" borderId="0"/>
    <xf numFmtId="38" fontId="6" fillId="0" borderId="0"/>
    <xf numFmtId="40" fontId="6" fillId="0" borderId="0"/>
    <xf numFmtId="40" fontId="6" fillId="0" borderId="0"/>
    <xf numFmtId="3" fontId="28" fillId="0" borderId="0" applyFill="0" applyBorder="0" applyAlignment="0" applyProtection="0"/>
    <xf numFmtId="3" fontId="28" fillId="0" borderId="0" applyFill="0" applyBorder="0" applyAlignment="0" applyProtection="0"/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37" fontId="16" fillId="0" borderId="0"/>
    <xf numFmtId="37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6" fillId="0" borderId="0" applyBorder="0" applyAlignment="0"/>
    <xf numFmtId="0" fontId="1" fillId="54" borderId="3" applyNumberFormat="0">
      <protection locked="0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00" fillId="0" borderId="0"/>
    <xf numFmtId="0" fontId="74" fillId="102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54" borderId="0" applyNumberFormat="0" applyBorder="0" applyAlignment="0" applyProtection="0"/>
    <xf numFmtId="0" fontId="74" fillId="9" borderId="0" applyNumberFormat="0" applyBorder="0" applyAlignment="0" applyProtection="0"/>
    <xf numFmtId="0" fontId="74" fillId="4" borderId="0" applyNumberFormat="0" applyBorder="0" applyAlignment="0" applyProtection="0"/>
    <xf numFmtId="0" fontId="74" fillId="78" borderId="0" applyNumberFormat="0" applyBorder="0" applyAlignment="0" applyProtection="0"/>
    <xf numFmtId="0" fontId="74" fillId="10" borderId="0" applyNumberFormat="0" applyBorder="0" applyAlignment="0" applyProtection="0"/>
    <xf numFmtId="0" fontId="74" fillId="77" borderId="0" applyNumberFormat="0" applyBorder="0" applyAlignment="0" applyProtection="0"/>
    <xf numFmtId="0" fontId="74" fillId="58" borderId="0" applyNumberFormat="0" applyBorder="0" applyAlignment="0" applyProtection="0"/>
    <xf numFmtId="0" fontId="74" fillId="78" borderId="0" applyNumberFormat="0" applyBorder="0" applyAlignment="0" applyProtection="0"/>
    <xf numFmtId="0" fontId="74" fillId="3" borderId="0" applyNumberFormat="0" applyBorder="0" applyAlignment="0" applyProtection="0"/>
    <xf numFmtId="0" fontId="101" fillId="78" borderId="0" applyNumberFormat="0" applyBorder="0" applyAlignment="0" applyProtection="0"/>
    <xf numFmtId="0" fontId="101" fillId="10" borderId="0" applyNumberFormat="0" applyBorder="0" applyAlignment="0" applyProtection="0"/>
    <xf numFmtId="0" fontId="101" fillId="77" borderId="0" applyNumberFormat="0" applyBorder="0" applyAlignment="0" applyProtection="0"/>
    <xf numFmtId="0" fontId="101" fillId="58" borderId="0" applyNumberFormat="0" applyBorder="0" applyAlignment="0" applyProtection="0"/>
    <xf numFmtId="0" fontId="101" fillId="78" borderId="0" applyNumberFormat="0" applyBorder="0" applyAlignment="0" applyProtection="0"/>
    <xf numFmtId="0" fontId="101" fillId="3" borderId="0" applyNumberFormat="0" applyBorder="0" applyAlignment="0" applyProtection="0"/>
    <xf numFmtId="0" fontId="65" fillId="103" borderId="0" applyNumberFormat="0" applyBorder="0" applyAlignment="0" applyProtection="0"/>
    <xf numFmtId="0" fontId="65" fillId="104" borderId="0" applyNumberFormat="0" applyBorder="0" applyAlignment="0" applyProtection="0"/>
    <xf numFmtId="0" fontId="65" fillId="72" borderId="0" applyNumberFormat="0" applyBorder="0" applyAlignment="0" applyProtection="0"/>
    <xf numFmtId="0" fontId="65" fillId="105" borderId="0" applyNumberFormat="0" applyBorder="0" applyAlignment="0" applyProtection="0"/>
    <xf numFmtId="0" fontId="65" fillId="106" borderId="0" applyNumberFormat="0" applyBorder="0" applyAlignment="0" applyProtection="0"/>
    <xf numFmtId="0" fontId="65" fillId="107" borderId="0" applyNumberFormat="0" applyBorder="0" applyAlignment="0" applyProtection="0"/>
    <xf numFmtId="0" fontId="102" fillId="71" borderId="0" applyNumberFormat="0" applyBorder="0" applyAlignment="0" applyProtection="0"/>
    <xf numFmtId="0" fontId="103" fillId="108" borderId="64" applyNumberFormat="0" applyAlignment="0" applyProtection="0"/>
    <xf numFmtId="0" fontId="104" fillId="72" borderId="65" applyNumberFormat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109" borderId="0" applyNumberFormat="0" applyBorder="0" applyAlignment="0" applyProtection="0"/>
    <xf numFmtId="0" fontId="107" fillId="0" borderId="66" applyNumberFormat="0" applyFill="0" applyAlignment="0" applyProtection="0"/>
    <xf numFmtId="0" fontId="108" fillId="0" borderId="67" applyNumberFormat="0" applyFill="0" applyAlignment="0" applyProtection="0"/>
    <xf numFmtId="0" fontId="109" fillId="0" borderId="68" applyNumberFormat="0" applyFill="0" applyAlignment="0" applyProtection="0"/>
    <xf numFmtId="0" fontId="109" fillId="0" borderId="0" applyNumberFormat="0" applyFill="0" applyBorder="0" applyAlignment="0" applyProtection="0"/>
    <xf numFmtId="0" fontId="110" fillId="80" borderId="64" applyNumberFormat="0" applyAlignment="0" applyProtection="0"/>
    <xf numFmtId="0" fontId="111" fillId="0" borderId="69" applyNumberFormat="0" applyFill="0" applyAlignment="0" applyProtection="0"/>
    <xf numFmtId="0" fontId="63" fillId="80" borderId="0" applyNumberFormat="0" applyBorder="0" applyAlignment="0" applyProtection="0"/>
    <xf numFmtId="0" fontId="1" fillId="79" borderId="7" applyNumberFormat="0" applyFont="0" applyAlignment="0" applyProtection="0"/>
    <xf numFmtId="0" fontId="112" fillId="108" borderId="47" applyNumberFormat="0" applyAlignment="0" applyProtection="0"/>
    <xf numFmtId="9" fontId="1" fillId="0" borderId="0" applyFont="0" applyFill="0" applyBorder="0" applyAlignment="0" applyProtection="0"/>
    <xf numFmtId="4" fontId="86" fillId="59" borderId="70" applyNumberFormat="0" applyProtection="0">
      <alignment vertical="center"/>
    </xf>
    <xf numFmtId="4" fontId="113" fillId="59" borderId="70" applyNumberFormat="0" applyProtection="0">
      <alignment vertical="center"/>
    </xf>
    <xf numFmtId="4" fontId="86" fillId="59" borderId="70" applyNumberFormat="0" applyProtection="0">
      <alignment horizontal="left" vertical="center" indent="1"/>
    </xf>
    <xf numFmtId="0" fontId="86" fillId="59" borderId="70" applyNumberFormat="0" applyProtection="0">
      <alignment horizontal="left" vertical="top" indent="1"/>
    </xf>
    <xf numFmtId="4" fontId="86" fillId="102" borderId="0" applyNumberFormat="0" applyProtection="0">
      <alignment horizontal="left" vertical="center" indent="1"/>
    </xf>
    <xf numFmtId="4" fontId="74" fillId="4" borderId="70" applyNumberFormat="0" applyProtection="0">
      <alignment horizontal="right" vertical="center"/>
    </xf>
    <xf numFmtId="4" fontId="74" fillId="10" borderId="70" applyNumberFormat="0" applyProtection="0">
      <alignment horizontal="right" vertical="center"/>
    </xf>
    <xf numFmtId="4" fontId="74" fillId="73" borderId="70" applyNumberFormat="0" applyProtection="0">
      <alignment horizontal="right" vertical="center"/>
    </xf>
    <xf numFmtId="4" fontId="74" fillId="12" borderId="70" applyNumberFormat="0" applyProtection="0">
      <alignment horizontal="right" vertical="center"/>
    </xf>
    <xf numFmtId="4" fontId="74" fillId="64" borderId="70" applyNumberFormat="0" applyProtection="0">
      <alignment horizontal="right" vertical="center"/>
    </xf>
    <xf numFmtId="4" fontId="74" fillId="61" borderId="70" applyNumberFormat="0" applyProtection="0">
      <alignment horizontal="right" vertical="center"/>
    </xf>
    <xf numFmtId="4" fontId="74" fillId="77" borderId="70" applyNumberFormat="0" applyProtection="0">
      <alignment horizontal="right" vertical="center"/>
    </xf>
    <xf numFmtId="4" fontId="74" fillId="110" borderId="70" applyNumberFormat="0" applyProtection="0">
      <alignment horizontal="right" vertical="center"/>
    </xf>
    <xf numFmtId="4" fontId="74" fillId="11" borderId="70" applyNumberFormat="0" applyProtection="0">
      <alignment horizontal="right" vertical="center"/>
    </xf>
    <xf numFmtId="4" fontId="86" fillId="111" borderId="71" applyNumberFormat="0" applyProtection="0">
      <alignment horizontal="left" vertical="center" indent="1"/>
    </xf>
    <xf numFmtId="4" fontId="74" fillId="112" borderId="0" applyNumberFormat="0" applyProtection="0">
      <alignment horizontal="left" vertical="center" indent="1"/>
    </xf>
    <xf numFmtId="4" fontId="58" fillId="78" borderId="0" applyNumberFormat="0" applyProtection="0">
      <alignment horizontal="left" vertical="center" indent="1"/>
    </xf>
    <xf numFmtId="4" fontId="74" fillId="102" borderId="70" applyNumberFormat="0" applyProtection="0">
      <alignment horizontal="right" vertical="center"/>
    </xf>
    <xf numFmtId="4" fontId="74" fillId="112" borderId="0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1" fillId="78" borderId="70" applyNumberFormat="0" applyProtection="0">
      <alignment horizontal="left" vertical="center" indent="1"/>
    </xf>
    <xf numFmtId="0" fontId="1" fillId="78" borderId="70" applyNumberFormat="0" applyProtection="0">
      <alignment horizontal="left" vertical="top" indent="1"/>
    </xf>
    <xf numFmtId="0" fontId="1" fillId="102" borderId="70" applyNumberFormat="0" applyProtection="0">
      <alignment horizontal="left" vertical="center" indent="1"/>
    </xf>
    <xf numFmtId="0" fontId="1" fillId="102" borderId="70" applyNumberFormat="0" applyProtection="0">
      <alignment horizontal="left" vertical="top" indent="1"/>
    </xf>
    <xf numFmtId="0" fontId="1" fillId="9" borderId="70" applyNumberFormat="0" applyProtection="0">
      <alignment horizontal="left" vertical="center" indent="1"/>
    </xf>
    <xf numFmtId="0" fontId="1" fillId="9" borderId="70" applyNumberFormat="0" applyProtection="0">
      <alignment horizontal="left" vertical="top" indent="1"/>
    </xf>
    <xf numFmtId="0" fontId="1" fillId="112" borderId="70" applyNumberFormat="0" applyProtection="0">
      <alignment horizontal="left" vertical="center" indent="1"/>
    </xf>
    <xf numFmtId="0" fontId="1" fillId="112" borderId="70" applyNumberFormat="0" applyProtection="0">
      <alignment horizontal="left" vertical="top" indent="1"/>
    </xf>
    <xf numFmtId="4" fontId="74" fillId="5" borderId="70" applyNumberFormat="0" applyProtection="0">
      <alignment vertical="center"/>
    </xf>
    <xf numFmtId="4" fontId="85" fillId="5" borderId="70" applyNumberFormat="0" applyProtection="0">
      <alignment vertical="center"/>
    </xf>
    <xf numFmtId="4" fontId="74" fillId="5" borderId="70" applyNumberFormat="0" applyProtection="0">
      <alignment horizontal="left" vertical="center" indent="1"/>
    </xf>
    <xf numFmtId="0" fontId="74" fillId="5" borderId="70" applyNumberFormat="0" applyProtection="0">
      <alignment horizontal="left" vertical="top" indent="1"/>
    </xf>
    <xf numFmtId="4" fontId="74" fillId="112" borderId="70" applyNumberFormat="0" applyProtection="0">
      <alignment horizontal="right" vertical="center"/>
    </xf>
    <xf numFmtId="4" fontId="85" fillId="112" borderId="70" applyNumberFormat="0" applyProtection="0">
      <alignment horizontal="right" vertical="center"/>
    </xf>
    <xf numFmtId="4" fontId="74" fillId="102" borderId="70" applyNumberFormat="0" applyProtection="0">
      <alignment horizontal="left" vertical="center" indent="1"/>
    </xf>
    <xf numFmtId="0" fontId="74" fillId="102" borderId="70" applyNumberFormat="0" applyProtection="0">
      <alignment horizontal="left" vertical="top" indent="1"/>
    </xf>
    <xf numFmtId="4" fontId="114" fillId="113" borderId="0" applyNumberFormat="0" applyProtection="0">
      <alignment horizontal="left" vertical="center" indent="1"/>
    </xf>
    <xf numFmtId="4" fontId="88" fillId="112" borderId="70" applyNumberFormat="0" applyProtection="0">
      <alignment horizontal="right" vertical="center"/>
    </xf>
    <xf numFmtId="0" fontId="89" fillId="0" borderId="0" applyNumberFormat="0" applyFill="0" applyBorder="0" applyAlignment="0" applyProtection="0"/>
    <xf numFmtId="0" fontId="54" fillId="0" borderId="72" applyNumberFormat="0" applyFill="0" applyAlignment="0" applyProtection="0"/>
    <xf numFmtId="0" fontId="115" fillId="0" borderId="0" applyNumberFormat="0" applyFill="0" applyBorder="0" applyAlignment="0" applyProtection="0"/>
    <xf numFmtId="4" fontId="74" fillId="112" borderId="0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5" fillId="56" borderId="3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74" fillId="102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54" borderId="0" applyNumberFormat="0" applyBorder="0" applyAlignment="0" applyProtection="0"/>
    <xf numFmtId="0" fontId="74" fillId="9" borderId="0" applyNumberFormat="0" applyBorder="0" applyAlignment="0" applyProtection="0"/>
    <xf numFmtId="0" fontId="74" fillId="4" borderId="0" applyNumberFormat="0" applyBorder="0" applyAlignment="0" applyProtection="0"/>
    <xf numFmtId="0" fontId="74" fillId="78" borderId="0" applyNumberFormat="0" applyBorder="0" applyAlignment="0" applyProtection="0"/>
    <xf numFmtId="0" fontId="74" fillId="10" borderId="0" applyNumberFormat="0" applyBorder="0" applyAlignment="0" applyProtection="0"/>
    <xf numFmtId="0" fontId="74" fillId="77" borderId="0" applyNumberFormat="0" applyBorder="0" applyAlignment="0" applyProtection="0"/>
    <xf numFmtId="0" fontId="74" fillId="58" borderId="0" applyNumberFormat="0" applyBorder="0" applyAlignment="0" applyProtection="0"/>
    <xf numFmtId="0" fontId="74" fillId="78" borderId="0" applyNumberFormat="0" applyBorder="0" applyAlignment="0" applyProtection="0"/>
    <xf numFmtId="0" fontId="74" fillId="3" borderId="0" applyNumberFormat="0" applyBorder="0" applyAlignment="0" applyProtection="0"/>
    <xf numFmtId="0" fontId="101" fillId="78" borderId="0" applyNumberFormat="0" applyBorder="0" applyAlignment="0" applyProtection="0"/>
    <xf numFmtId="0" fontId="101" fillId="10" borderId="0" applyNumberFormat="0" applyBorder="0" applyAlignment="0" applyProtection="0"/>
    <xf numFmtId="0" fontId="101" fillId="77" borderId="0" applyNumberFormat="0" applyBorder="0" applyAlignment="0" applyProtection="0"/>
    <xf numFmtId="0" fontId="101" fillId="58" borderId="0" applyNumberFormat="0" applyBorder="0" applyAlignment="0" applyProtection="0"/>
    <xf numFmtId="0" fontId="101" fillId="78" borderId="0" applyNumberFormat="0" applyBorder="0" applyAlignment="0" applyProtection="0"/>
    <xf numFmtId="0" fontId="101" fillId="3" borderId="0" applyNumberFormat="0" applyBorder="0" applyAlignment="0" applyProtection="0"/>
    <xf numFmtId="0" fontId="65" fillId="103" borderId="0" applyNumberFormat="0" applyBorder="0" applyAlignment="0" applyProtection="0"/>
    <xf numFmtId="0" fontId="65" fillId="104" borderId="0" applyNumberFormat="0" applyBorder="0" applyAlignment="0" applyProtection="0"/>
    <xf numFmtId="0" fontId="65" fillId="72" borderId="0" applyNumberFormat="0" applyBorder="0" applyAlignment="0" applyProtection="0"/>
    <xf numFmtId="0" fontId="65" fillId="105" borderId="0" applyNumberFormat="0" applyBorder="0" applyAlignment="0" applyProtection="0"/>
    <xf numFmtId="0" fontId="65" fillId="106" borderId="0" applyNumberFormat="0" applyBorder="0" applyAlignment="0" applyProtection="0"/>
    <xf numFmtId="0" fontId="65" fillId="107" borderId="0" applyNumberFormat="0" applyBorder="0" applyAlignment="0" applyProtection="0"/>
    <xf numFmtId="0" fontId="102" fillId="71" borderId="0" applyNumberFormat="0" applyBorder="0" applyAlignment="0" applyProtection="0"/>
    <xf numFmtId="0" fontId="103" fillId="108" borderId="64" applyNumberFormat="0" applyAlignment="0" applyProtection="0"/>
    <xf numFmtId="0" fontId="104" fillId="72" borderId="65" applyNumberFormat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109" borderId="0" applyNumberFormat="0" applyBorder="0" applyAlignment="0" applyProtection="0"/>
    <xf numFmtId="0" fontId="107" fillId="0" borderId="66" applyNumberFormat="0" applyFill="0" applyAlignment="0" applyProtection="0"/>
    <xf numFmtId="0" fontId="108" fillId="0" borderId="67" applyNumberFormat="0" applyFill="0" applyAlignment="0" applyProtection="0"/>
    <xf numFmtId="0" fontId="109" fillId="0" borderId="68" applyNumberFormat="0" applyFill="0" applyAlignment="0" applyProtection="0"/>
    <xf numFmtId="0" fontId="109" fillId="0" borderId="0" applyNumberFormat="0" applyFill="0" applyBorder="0" applyAlignment="0" applyProtection="0"/>
    <xf numFmtId="0" fontId="110" fillId="80" borderId="64" applyNumberFormat="0" applyAlignment="0" applyProtection="0"/>
    <xf numFmtId="0" fontId="111" fillId="0" borderId="69" applyNumberFormat="0" applyFill="0" applyAlignment="0" applyProtection="0"/>
    <xf numFmtId="0" fontId="63" fillId="80" borderId="0" applyNumberFormat="0" applyBorder="0" applyAlignment="0" applyProtection="0"/>
    <xf numFmtId="0" fontId="1" fillId="79" borderId="7" applyNumberFormat="0" applyFont="0" applyAlignment="0" applyProtection="0"/>
    <xf numFmtId="0" fontId="112" fillId="108" borderId="47" applyNumberFormat="0" applyAlignment="0" applyProtection="0"/>
    <xf numFmtId="9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54" fillId="0" borderId="72" applyNumberFormat="0" applyFill="0" applyAlignment="0" applyProtection="0"/>
    <xf numFmtId="0" fontId="115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2" fillId="0" borderId="0"/>
    <xf numFmtId="0" fontId="121" fillId="0" borderId="0"/>
    <xf numFmtId="9" fontId="36" fillId="0" borderId="0" applyFont="0" applyFill="0" applyBorder="0" applyAlignment="0" applyProtection="0"/>
    <xf numFmtId="0" fontId="124" fillId="0" borderId="0"/>
  </cellStyleXfs>
  <cellXfs count="240">
    <xf numFmtId="0" fontId="0" fillId="0" borderId="0" xfId="0"/>
    <xf numFmtId="0" fontId="7" fillId="0" borderId="0" xfId="322" applyFont="1"/>
    <xf numFmtId="0" fontId="22" fillId="0" borderId="0" xfId="322" applyFont="1" applyFill="1"/>
    <xf numFmtId="0" fontId="21" fillId="0" borderId="0" xfId="322" applyFont="1" applyFill="1"/>
    <xf numFmtId="0" fontId="22" fillId="0" borderId="0" xfId="322" applyFont="1" applyFill="1" applyAlignment="1">
      <alignment horizontal="center"/>
    </xf>
    <xf numFmtId="0" fontId="21" fillId="0" borderId="0" xfId="322" applyFont="1" applyFill="1" applyAlignment="1" applyProtection="1">
      <alignment horizontal="center"/>
      <protection locked="0"/>
    </xf>
    <xf numFmtId="0" fontId="21" fillId="0" borderId="0" xfId="322" applyFont="1" applyFill="1" applyAlignment="1">
      <alignment horizontal="center"/>
    </xf>
    <xf numFmtId="0" fontId="21" fillId="0" borderId="10" xfId="322" applyFont="1" applyFill="1" applyBorder="1" applyAlignment="1">
      <alignment horizontal="center"/>
    </xf>
    <xf numFmtId="0" fontId="21" fillId="0" borderId="10" xfId="322" applyFont="1" applyFill="1" applyBorder="1"/>
    <xf numFmtId="41" fontId="22" fillId="0" borderId="0" xfId="204" applyNumberFormat="1" applyFont="1" applyFill="1" applyBorder="1"/>
    <xf numFmtId="166" fontId="21" fillId="0" borderId="0" xfId="302" applyFont="1" applyFill="1" applyAlignment="1" applyProtection="1">
      <alignment horizontal="centerContinuous"/>
      <protection locked="0"/>
    </xf>
    <xf numFmtId="166" fontId="21" fillId="0" borderId="0" xfId="302" applyFont="1" applyFill="1" applyAlignment="1">
      <alignment horizontal="centerContinuous"/>
    </xf>
    <xf numFmtId="15" fontId="21" fillId="0" borderId="0" xfId="302" applyNumberFormat="1" applyFont="1" applyFill="1" applyAlignment="1">
      <alignment horizontal="centerContinuous"/>
    </xf>
    <xf numFmtId="18" fontId="21" fillId="0" borderId="0" xfId="302" applyNumberFormat="1" applyFont="1" applyFill="1" applyAlignment="1">
      <alignment horizontal="centerContinuous"/>
    </xf>
    <xf numFmtId="166" fontId="23" fillId="0" borderId="0" xfId="374" applyFont="1" applyAlignment="1">
      <alignment horizontal="left"/>
    </xf>
    <xf numFmtId="166" fontId="21" fillId="0" borderId="0" xfId="374" applyFont="1" applyFill="1" applyAlignment="1">
      <alignment horizontal="right"/>
    </xf>
    <xf numFmtId="0" fontId="22" fillId="0" borderId="0" xfId="302" applyNumberFormat="1" applyFont="1" applyFill="1" applyAlignment="1">
      <alignment horizontal="left" indent="2"/>
    </xf>
    <xf numFmtId="166" fontId="22" fillId="0" borderId="0" xfId="374" applyFont="1" applyFill="1" applyAlignment="1">
      <alignment horizontal="left"/>
    </xf>
    <xf numFmtId="166" fontId="22" fillId="0" borderId="0" xfId="374" applyFont="1" applyFill="1" applyAlignment="1">
      <alignment horizontal="left" indent="2"/>
    </xf>
    <xf numFmtId="42" fontId="22" fillId="0" borderId="0" xfId="204" applyNumberFormat="1" applyFont="1" applyFill="1"/>
    <xf numFmtId="41" fontId="22" fillId="0" borderId="0" xfId="204" applyNumberFormat="1" applyFont="1" applyFill="1"/>
    <xf numFmtId="42" fontId="22" fillId="0" borderId="9" xfId="322" applyNumberFormat="1" applyFont="1" applyFill="1" applyBorder="1"/>
    <xf numFmtId="0" fontId="0" fillId="0" borderId="0" xfId="0" applyNumberFormat="1" applyAlignment="1"/>
    <xf numFmtId="166" fontId="1" fillId="0" borderId="0" xfId="374" applyFont="1" applyFill="1" applyAlignment="1">
      <alignment horizontal="left"/>
    </xf>
    <xf numFmtId="0" fontId="1" fillId="0" borderId="0" xfId="321" applyFont="1"/>
    <xf numFmtId="0" fontId="1" fillId="0" borderId="0" xfId="321" applyFont="1" applyFill="1"/>
    <xf numFmtId="0" fontId="1" fillId="0" borderId="0" xfId="321" applyFont="1" applyFill="1" applyBorder="1"/>
    <xf numFmtId="166" fontId="1" fillId="0" borderId="0" xfId="374" applyFont="1" applyFill="1" applyBorder="1" applyAlignment="1">
      <alignment horizontal="left"/>
    </xf>
    <xf numFmtId="41" fontId="1" fillId="0" borderId="21" xfId="37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24" fillId="0" borderId="0" xfId="0" applyNumberFormat="1" applyFont="1" applyFill="1" applyAlignment="1">
      <alignment horizontal="left"/>
    </xf>
    <xf numFmtId="0" fontId="0" fillId="0" borderId="23" xfId="0" applyNumberFormat="1" applyFill="1" applyBorder="1" applyAlignment="1">
      <alignment horizontal="center"/>
    </xf>
    <xf numFmtId="166" fontId="1" fillId="0" borderId="30" xfId="0" applyNumberFormat="1" applyFont="1" applyFill="1" applyBorder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/>
    </xf>
    <xf numFmtId="166" fontId="1" fillId="0" borderId="31" xfId="0" applyNumberFormat="1" applyFont="1" applyFill="1" applyBorder="1" applyAlignment="1">
      <alignment horizontal="centerContinuous"/>
    </xf>
    <xf numFmtId="0" fontId="0" fillId="0" borderId="32" xfId="0" applyNumberFormat="1" applyFill="1" applyBorder="1" applyAlignment="1">
      <alignment horizontal="center"/>
    </xf>
    <xf numFmtId="166" fontId="1" fillId="0" borderId="15" xfId="374" applyFont="1" applyFill="1" applyBorder="1" applyAlignment="1">
      <alignment horizontal="left"/>
    </xf>
    <xf numFmtId="166" fontId="1" fillId="0" borderId="2" xfId="374" applyFont="1" applyFill="1" applyBorder="1" applyAlignment="1">
      <alignment horizontal="centerContinuous"/>
    </xf>
    <xf numFmtId="166" fontId="1" fillId="0" borderId="31" xfId="374" applyFont="1" applyFill="1" applyBorder="1" applyAlignment="1">
      <alignment horizontal="centerContinuous"/>
    </xf>
    <xf numFmtId="166" fontId="1" fillId="0" borderId="30" xfId="374" applyFont="1" applyFill="1" applyBorder="1" applyAlignment="1">
      <alignment horizontal="centerContinuous"/>
    </xf>
    <xf numFmtId="166" fontId="1" fillId="0" borderId="16" xfId="374" applyFont="1" applyFill="1" applyBorder="1" applyAlignment="1">
      <alignment horizontal="left"/>
    </xf>
    <xf numFmtId="166" fontId="1" fillId="0" borderId="17" xfId="374" applyFont="1" applyFill="1" applyBorder="1" applyAlignment="1">
      <alignment horizontal="left"/>
    </xf>
    <xf numFmtId="166" fontId="1" fillId="0" borderId="21" xfId="374" applyFont="1" applyFill="1" applyBorder="1" applyAlignment="1">
      <alignment horizontal="center"/>
    </xf>
    <xf numFmtId="166" fontId="1" fillId="0" borderId="17" xfId="374" applyFont="1" applyFill="1" applyBorder="1" applyAlignment="1">
      <alignment horizontal="centerContinuous"/>
    </xf>
    <xf numFmtId="166" fontId="1" fillId="0" borderId="0" xfId="374" applyFont="1" applyFill="1" applyBorder="1" applyAlignment="1">
      <alignment horizontal="centerContinuous"/>
    </xf>
    <xf numFmtId="166" fontId="1" fillId="0" borderId="21" xfId="374" applyFont="1" applyFill="1" applyBorder="1" applyAlignment="1">
      <alignment horizontal="left"/>
    </xf>
    <xf numFmtId="166" fontId="1" fillId="0" borderId="17" xfId="374" applyFont="1" applyFill="1" applyBorder="1" applyAlignment="1">
      <alignment horizontal="center"/>
    </xf>
    <xf numFmtId="166" fontId="1" fillId="0" borderId="0" xfId="374" applyFont="1" applyFill="1" applyBorder="1" applyAlignment="1">
      <alignment horizontal="center"/>
    </xf>
    <xf numFmtId="166" fontId="1" fillId="0" borderId="20" xfId="374" applyFont="1" applyFill="1" applyBorder="1" applyAlignment="1">
      <alignment horizontal="center"/>
    </xf>
    <xf numFmtId="166" fontId="1" fillId="0" borderId="10" xfId="374" applyFont="1" applyFill="1" applyBorder="1" applyAlignment="1">
      <alignment horizontal="center"/>
    </xf>
    <xf numFmtId="166" fontId="1" fillId="0" borderId="22" xfId="374" applyFont="1" applyFill="1" applyBorder="1" applyAlignment="1">
      <alignment horizontal="center"/>
    </xf>
    <xf numFmtId="0" fontId="1" fillId="0" borderId="17" xfId="374" applyNumberFormat="1" applyFont="1" applyFill="1" applyBorder="1" applyAlignment="1">
      <alignment horizontal="center" vertical="top"/>
    </xf>
    <xf numFmtId="17" fontId="1" fillId="0" borderId="0" xfId="374" applyNumberFormat="1" applyFont="1" applyFill="1" applyBorder="1" applyAlignment="1">
      <alignment horizontal="center" vertical="top"/>
    </xf>
    <xf numFmtId="41" fontId="1" fillId="0" borderId="0" xfId="374" applyNumberFormat="1" applyFont="1" applyFill="1" applyBorder="1" applyAlignment="1">
      <alignment horizontal="center" vertical="top"/>
    </xf>
    <xf numFmtId="41" fontId="1" fillId="0" borderId="21" xfId="374" applyNumberFormat="1" applyFont="1" applyFill="1" applyBorder="1" applyAlignment="1">
      <alignment horizontal="center" vertical="top"/>
    </xf>
    <xf numFmtId="37" fontId="1" fillId="0" borderId="0" xfId="374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0" borderId="20" xfId="374" applyNumberFormat="1" applyFont="1" applyFill="1" applyBorder="1" applyAlignment="1">
      <alignment horizontal="center"/>
    </xf>
    <xf numFmtId="17" fontId="1" fillId="0" borderId="10" xfId="374" applyNumberFormat="1" applyFont="1" applyFill="1" applyBorder="1" applyAlignment="1">
      <alignment horizontal="center"/>
    </xf>
    <xf numFmtId="41" fontId="1" fillId="0" borderId="10" xfId="374" applyNumberFormat="1" applyFont="1" applyFill="1" applyBorder="1" applyAlignment="1">
      <alignment horizontal="center"/>
    </xf>
    <xf numFmtId="41" fontId="1" fillId="0" borderId="22" xfId="374" applyNumberFormat="1" applyFont="1" applyFill="1" applyBorder="1" applyAlignment="1">
      <alignment horizontal="center"/>
    </xf>
    <xf numFmtId="37" fontId="1" fillId="0" borderId="10" xfId="374" applyNumberFormat="1" applyFont="1" applyFill="1" applyBorder="1" applyAlignment="1">
      <alignment horizontal="center"/>
    </xf>
    <xf numFmtId="41" fontId="1" fillId="0" borderId="10" xfId="374" applyNumberFormat="1" applyFont="1" applyFill="1" applyBorder="1" applyAlignment="1">
      <alignment horizontal="left"/>
    </xf>
    <xf numFmtId="0" fontId="1" fillId="0" borderId="17" xfId="374" applyNumberFormat="1" applyFont="1" applyFill="1" applyBorder="1" applyAlignment="1">
      <alignment horizontal="center"/>
    </xf>
    <xf numFmtId="17" fontId="1" fillId="0" borderId="0" xfId="374" applyNumberFormat="1" applyFont="1" applyFill="1" applyBorder="1" applyAlignment="1">
      <alignment horizontal="center"/>
    </xf>
    <xf numFmtId="41" fontId="1" fillId="0" borderId="0" xfId="374" applyNumberFormat="1" applyFont="1" applyFill="1" applyBorder="1" applyAlignment="1">
      <alignment horizontal="left"/>
    </xf>
    <xf numFmtId="37" fontId="1" fillId="0" borderId="17" xfId="374" applyNumberFormat="1" applyFont="1" applyFill="1" applyBorder="1" applyAlignment="1">
      <alignment horizontal="center"/>
    </xf>
    <xf numFmtId="37" fontId="1" fillId="0" borderId="0" xfId="374" applyNumberFormat="1" applyFont="1" applyFill="1" applyBorder="1" applyAlignment="1">
      <alignment horizontal="center"/>
    </xf>
    <xf numFmtId="42" fontId="1" fillId="0" borderId="21" xfId="374" applyNumberFormat="1" applyFont="1" applyFill="1" applyBorder="1" applyAlignment="1">
      <alignment horizontal="left"/>
    </xf>
    <xf numFmtId="0" fontId="1" fillId="0" borderId="33" xfId="374" applyNumberFormat="1" applyFont="1" applyFill="1" applyBorder="1" applyAlignment="1">
      <alignment horizontal="center"/>
    </xf>
    <xf numFmtId="41" fontId="1" fillId="0" borderId="9" xfId="374" applyNumberFormat="1" applyFont="1" applyFill="1" applyBorder="1" applyAlignment="1">
      <alignment horizontal="left"/>
    </xf>
    <xf numFmtId="37" fontId="1" fillId="0" borderId="0" xfId="374" applyNumberFormat="1" applyFont="1" applyFill="1" applyBorder="1" applyAlignment="1">
      <alignment horizontal="left"/>
    </xf>
    <xf numFmtId="41" fontId="7" fillId="0" borderId="0" xfId="374" applyNumberFormat="1" applyFont="1" applyFill="1" applyBorder="1" applyAlignment="1">
      <alignment horizontal="left"/>
    </xf>
    <xf numFmtId="42" fontId="1" fillId="0" borderId="34" xfId="374" applyNumberFormat="1" applyFont="1" applyFill="1" applyBorder="1" applyAlignment="1">
      <alignment horizontal="left"/>
    </xf>
    <xf numFmtId="42" fontId="7" fillId="0" borderId="29" xfId="374" applyNumberFormat="1" applyFont="1" applyFill="1" applyBorder="1" applyAlignment="1">
      <alignment horizontal="left"/>
    </xf>
    <xf numFmtId="166" fontId="1" fillId="0" borderId="20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left"/>
    </xf>
    <xf numFmtId="166" fontId="1" fillId="0" borderId="22" xfId="0" applyNumberFormat="1" applyFont="1" applyFill="1" applyBorder="1" applyAlignment="1">
      <alignment horizontal="left"/>
    </xf>
    <xf numFmtId="42" fontId="22" fillId="0" borderId="0" xfId="204" applyNumberFormat="1" applyFont="1" applyFill="1" applyBorder="1"/>
    <xf numFmtId="166" fontId="21" fillId="0" borderId="0" xfId="374" applyFont="1" applyFill="1" applyBorder="1" applyAlignment="1">
      <alignment horizontal="right"/>
    </xf>
    <xf numFmtId="166" fontId="7" fillId="0" borderId="0" xfId="5094" applyFont="1" applyFill="1" applyAlignment="1">
      <alignment horizontal="left"/>
    </xf>
    <xf numFmtId="166" fontId="1" fillId="0" borderId="0" xfId="5094" applyFont="1" applyFill="1" applyAlignment="1">
      <alignment horizontal="left"/>
    </xf>
    <xf numFmtId="166" fontId="1" fillId="0" borderId="0" xfId="5094" applyFont="1" applyFill="1" applyAlignment="1">
      <alignment horizontal="right"/>
    </xf>
    <xf numFmtId="9" fontId="1" fillId="0" borderId="0" xfId="5478" applyFont="1" applyFill="1" applyAlignment="1">
      <alignment horizontal="left"/>
    </xf>
    <xf numFmtId="166" fontId="94" fillId="0" borderId="0" xfId="5094" applyFont="1" applyFill="1" applyAlignment="1">
      <alignment horizontal="left"/>
    </xf>
    <xf numFmtId="0" fontId="1" fillId="0" borderId="0" xfId="321" applyFont="1" applyFill="1" applyAlignment="1">
      <alignment horizontal="center"/>
    </xf>
    <xf numFmtId="165" fontId="1" fillId="0" borderId="0" xfId="4683" applyNumberFormat="1" applyFont="1" applyFill="1" applyAlignment="1">
      <alignment horizontal="left"/>
    </xf>
    <xf numFmtId="13" fontId="1" fillId="0" borderId="0" xfId="321" applyNumberFormat="1" applyFont="1" applyFill="1"/>
    <xf numFmtId="0" fontId="1" fillId="0" borderId="0" xfId="321" applyFont="1" applyFill="1" applyAlignment="1">
      <alignment horizontal="right"/>
    </xf>
    <xf numFmtId="175" fontId="94" fillId="0" borderId="53" xfId="5094" applyNumberFormat="1" applyFont="1" applyFill="1" applyBorder="1" applyAlignment="1">
      <alignment horizontal="left"/>
    </xf>
    <xf numFmtId="6" fontId="94" fillId="0" borderId="0" xfId="4798" applyNumberFormat="1" applyFont="1" applyFill="1" applyAlignment="1"/>
    <xf numFmtId="164" fontId="1" fillId="0" borderId="0" xfId="5094" applyNumberFormat="1" applyFont="1" applyFill="1" applyAlignment="1">
      <alignment horizontal="left"/>
    </xf>
    <xf numFmtId="0" fontId="1" fillId="0" borderId="0" xfId="5094" applyNumberFormat="1" applyFont="1" applyFill="1" applyAlignment="1"/>
    <xf numFmtId="0" fontId="7" fillId="0" borderId="23" xfId="5094" applyNumberFormat="1" applyFont="1" applyFill="1" applyBorder="1" applyAlignment="1"/>
    <xf numFmtId="0" fontId="7" fillId="0" borderId="23" xfId="4699" applyNumberFormat="1" applyFont="1" applyFill="1" applyBorder="1" applyAlignment="1">
      <alignment horizontal="center"/>
    </xf>
    <xf numFmtId="0" fontId="7" fillId="0" borderId="24" xfId="5094" applyNumberFormat="1" applyFont="1" applyFill="1" applyBorder="1" applyAlignment="1"/>
    <xf numFmtId="0" fontId="7" fillId="0" borderId="0" xfId="5094" applyNumberFormat="1" applyFont="1" applyFill="1" applyBorder="1" applyAlignment="1"/>
    <xf numFmtId="0" fontId="5" fillId="0" borderId="0" xfId="6077" applyNumberFormat="1" applyFont="1" applyFill="1" applyBorder="1" applyAlignment="1">
      <alignment horizontal="center"/>
    </xf>
    <xf numFmtId="9" fontId="5" fillId="0" borderId="0" xfId="321" applyNumberFormat="1" applyFont="1" applyFill="1" applyAlignment="1"/>
    <xf numFmtId="0" fontId="1" fillId="0" borderId="0" xfId="5094" applyNumberFormat="1" applyFont="1" applyAlignment="1"/>
    <xf numFmtId="0" fontId="7" fillId="0" borderId="25" xfId="5094" applyNumberFormat="1" applyFont="1" applyBorder="1" applyAlignment="1">
      <alignment horizontal="center"/>
    </xf>
    <xf numFmtId="0" fontId="7" fillId="0" borderId="26" xfId="5094" applyNumberFormat="1" applyFont="1" applyBorder="1" applyAlignment="1">
      <alignment horizontal="centerContinuous" vertical="center"/>
    </xf>
    <xf numFmtId="0" fontId="7" fillId="0" borderId="27" xfId="5094" applyNumberFormat="1" applyFont="1" applyBorder="1" applyAlignment="1">
      <alignment horizontal="centerContinuous" vertical="center"/>
    </xf>
    <xf numFmtId="166" fontId="7" fillId="0" borderId="25" xfId="5094" applyFont="1" applyBorder="1" applyAlignment="1">
      <alignment horizontal="center"/>
    </xf>
    <xf numFmtId="0" fontId="7" fillId="0" borderId="28" xfId="5094" applyNumberFormat="1" applyFont="1" applyBorder="1" applyAlignment="1">
      <alignment horizontal="center"/>
    </xf>
    <xf numFmtId="0" fontId="7" fillId="0" borderId="18" xfId="5094" applyNumberFormat="1" applyFont="1" applyFill="1" applyBorder="1" applyAlignment="1">
      <alignment horizontal="centerContinuous" vertical="center"/>
    </xf>
    <xf numFmtId="0" fontId="7" fillId="0" borderId="19" xfId="5094" applyNumberFormat="1" applyFont="1" applyFill="1" applyBorder="1" applyAlignment="1">
      <alignment horizontal="centerContinuous" vertical="center"/>
    </xf>
    <xf numFmtId="0" fontId="7" fillId="0" borderId="19" xfId="5094" applyNumberFormat="1" applyFont="1" applyFill="1" applyBorder="1" applyAlignment="1">
      <alignment horizontal="center"/>
    </xf>
    <xf numFmtId="166" fontId="7" fillId="0" borderId="28" xfId="5094" applyFont="1" applyFill="1" applyBorder="1" applyAlignment="1">
      <alignment horizontal="center"/>
    </xf>
    <xf numFmtId="0" fontId="1" fillId="0" borderId="28" xfId="5094" applyNumberFormat="1" applyFont="1" applyBorder="1" applyAlignment="1"/>
    <xf numFmtId="0" fontId="7" fillId="0" borderId="18" xfId="5094" applyNumberFormat="1" applyFont="1" applyBorder="1" applyAlignment="1">
      <alignment horizontal="center"/>
    </xf>
    <xf numFmtId="0" fontId="7" fillId="0" borderId="19" xfId="5094" applyNumberFormat="1" applyFont="1" applyBorder="1" applyAlignment="1">
      <alignment horizontal="center"/>
    </xf>
    <xf numFmtId="166" fontId="7" fillId="0" borderId="28" xfId="5094" applyFont="1" applyBorder="1" applyAlignment="1">
      <alignment horizontal="center"/>
    </xf>
    <xf numFmtId="9" fontId="7" fillId="0" borderId="28" xfId="5094" applyNumberFormat="1" applyFont="1" applyBorder="1" applyAlignment="1">
      <alignment horizontal="center"/>
    </xf>
    <xf numFmtId="0" fontId="7" fillId="0" borderId="54" xfId="5094" applyNumberFormat="1" applyFont="1" applyBorder="1" applyAlignment="1">
      <alignment horizontal="center"/>
    </xf>
    <xf numFmtId="0" fontId="7" fillId="0" borderId="55" xfId="5094" applyNumberFormat="1" applyFont="1" applyBorder="1" applyAlignment="1">
      <alignment horizontal="center"/>
    </xf>
    <xf numFmtId="0" fontId="7" fillId="0" borderId="56" xfId="5094" applyNumberFormat="1" applyFont="1" applyBorder="1" applyAlignment="1">
      <alignment horizontal="center"/>
    </xf>
    <xf numFmtId="166" fontId="7" fillId="0" borderId="54" xfId="5094" applyFont="1" applyBorder="1" applyAlignment="1">
      <alignment horizontal="center"/>
    </xf>
    <xf numFmtId="9" fontId="7" fillId="0" borderId="54" xfId="5094" applyNumberFormat="1" applyFont="1" applyBorder="1" applyAlignment="1">
      <alignment horizontal="center"/>
    </xf>
    <xf numFmtId="166" fontId="7" fillId="0" borderId="54" xfId="5094" quotePrefix="1" applyFont="1" applyFill="1" applyBorder="1" applyAlignment="1">
      <alignment horizontal="center"/>
    </xf>
    <xf numFmtId="41" fontId="1" fillId="0" borderId="53" xfId="5094" applyNumberFormat="1" applyFont="1" applyBorder="1" applyAlignment="1"/>
    <xf numFmtId="41" fontId="1" fillId="0" borderId="53" xfId="5094" applyNumberFormat="1" applyFont="1" applyFill="1" applyBorder="1" applyAlignment="1"/>
    <xf numFmtId="175" fontId="1" fillId="0" borderId="58" xfId="5094" applyNumberFormat="1" applyFont="1" applyFill="1" applyBorder="1" applyAlignment="1">
      <alignment horizontal="right"/>
    </xf>
    <xf numFmtId="41" fontId="1" fillId="0" borderId="59" xfId="5094" applyNumberFormat="1" applyFont="1" applyFill="1" applyBorder="1" applyAlignment="1"/>
    <xf numFmtId="41" fontId="1" fillId="0" borderId="0" xfId="5094" applyNumberFormat="1" applyFont="1" applyFill="1" applyAlignment="1"/>
    <xf numFmtId="41" fontId="1" fillId="0" borderId="0" xfId="5094" applyNumberFormat="1" applyFont="1" applyFill="1" applyBorder="1" applyAlignment="1"/>
    <xf numFmtId="41" fontId="1" fillId="0" borderId="61" xfId="5094" applyNumberFormat="1" applyFont="1" applyBorder="1" applyAlignment="1"/>
    <xf numFmtId="41" fontId="1" fillId="0" borderId="0" xfId="5094" applyNumberFormat="1" applyFont="1" applyAlignment="1"/>
    <xf numFmtId="172" fontId="7" fillId="0" borderId="58" xfId="5094" applyNumberFormat="1" applyFont="1" applyBorder="1" applyAlignment="1">
      <alignment horizontal="center"/>
    </xf>
    <xf numFmtId="41" fontId="1" fillId="21" borderId="62" xfId="5094" applyNumberFormat="1" applyFont="1" applyFill="1" applyBorder="1" applyAlignment="1"/>
    <xf numFmtId="41" fontId="7" fillId="0" borderId="62" xfId="5094" applyNumberFormat="1" applyFont="1" applyBorder="1" applyAlignment="1"/>
    <xf numFmtId="172" fontId="7" fillId="0" borderId="60" xfId="5094" applyNumberFormat="1" applyFont="1" applyBorder="1" applyAlignment="1">
      <alignment horizontal="center"/>
    </xf>
    <xf numFmtId="41" fontId="7" fillId="0" borderId="57" xfId="5094" applyNumberFormat="1" applyFont="1" applyBorder="1" applyAlignment="1"/>
    <xf numFmtId="41" fontId="1" fillId="21" borderId="57" xfId="5094" applyNumberFormat="1" applyFont="1" applyFill="1" applyBorder="1" applyAlignment="1"/>
    <xf numFmtId="41" fontId="7" fillId="21" borderId="57" xfId="5094" applyNumberFormat="1" applyFont="1" applyFill="1" applyBorder="1" applyAlignment="1"/>
    <xf numFmtId="41" fontId="7" fillId="21" borderId="63" xfId="5094" applyNumberFormat="1" applyFont="1" applyFill="1" applyBorder="1" applyAlignment="1"/>
    <xf numFmtId="172" fontId="7" fillId="0" borderId="0" xfId="5094" applyNumberFormat="1" applyFont="1" applyFill="1" applyBorder="1" applyAlignment="1">
      <alignment horizontal="center"/>
    </xf>
    <xf numFmtId="41" fontId="7" fillId="0" borderId="0" xfId="5094" applyNumberFormat="1" applyFont="1" applyFill="1" applyBorder="1" applyAlignment="1"/>
    <xf numFmtId="41" fontId="95" fillId="0" borderId="0" xfId="5094" applyNumberFormat="1" applyFont="1" applyFill="1" applyBorder="1" applyAlignment="1"/>
    <xf numFmtId="41" fontId="96" fillId="0" borderId="0" xfId="5094" applyNumberFormat="1" applyFont="1" applyFill="1" applyBorder="1" applyAlignment="1"/>
    <xf numFmtId="12" fontId="1" fillId="0" borderId="0" xfId="5094" applyNumberFormat="1" applyFont="1" applyFill="1" applyAlignment="1"/>
    <xf numFmtId="171" fontId="7" fillId="0" borderId="24" xfId="6077" applyNumberFormat="1" applyFont="1" applyFill="1" applyBorder="1" applyAlignment="1">
      <alignment horizontal="center"/>
    </xf>
    <xf numFmtId="0" fontId="116" fillId="0" borderId="0" xfId="6555" applyFont="1" applyAlignment="1">
      <alignment horizontal="left"/>
    </xf>
    <xf numFmtId="0" fontId="22" fillId="0" borderId="0" xfId="6555"/>
    <xf numFmtId="0" fontId="22" fillId="0" borderId="0" xfId="6555" applyAlignment="1">
      <alignment horizontal="center"/>
    </xf>
    <xf numFmtId="0" fontId="117" fillId="114" borderId="0" xfId="6555" applyFont="1" applyFill="1" applyAlignment="1">
      <alignment horizontal="center"/>
    </xf>
    <xf numFmtId="0" fontId="118" fillId="0" borderId="10" xfId="6555" applyFont="1" applyBorder="1" applyAlignment="1">
      <alignment horizontal="center"/>
    </xf>
    <xf numFmtId="0" fontId="118" fillId="0" borderId="0" xfId="6555" applyFont="1" applyBorder="1" applyAlignment="1">
      <alignment horizontal="center"/>
    </xf>
    <xf numFmtId="0" fontId="22" fillId="0" borderId="10" xfId="6555" applyBorder="1"/>
    <xf numFmtId="0" fontId="118" fillId="114" borderId="10" xfId="6555" applyFont="1" applyFill="1" applyBorder="1" applyAlignment="1">
      <alignment horizontal="center"/>
    </xf>
    <xf numFmtId="171" fontId="22" fillId="0" borderId="0" xfId="6555" applyNumberFormat="1"/>
    <xf numFmtId="171" fontId="22" fillId="0" borderId="9" xfId="6555" applyNumberFormat="1" applyBorder="1"/>
    <xf numFmtId="171" fontId="22" fillId="0" borderId="0" xfId="6555" applyNumberFormat="1" applyBorder="1"/>
    <xf numFmtId="171" fontId="22" fillId="0" borderId="2" xfId="6555" applyNumberFormat="1" applyBorder="1"/>
    <xf numFmtId="0" fontId="1" fillId="0" borderId="0" xfId="321" applyFont="1" applyFill="1" applyAlignment="1">
      <alignment horizontal="center" wrapText="1"/>
    </xf>
    <xf numFmtId="165" fontId="97" fillId="0" borderId="22" xfId="198" applyNumberFormat="1" applyFont="1" applyFill="1" applyBorder="1" applyAlignment="1">
      <alignment horizontal="left"/>
    </xf>
    <xf numFmtId="166" fontId="97" fillId="0" borderId="10" xfId="0" applyNumberFormat="1" applyFont="1" applyFill="1" applyBorder="1" applyAlignment="1">
      <alignment horizontal="right"/>
    </xf>
    <xf numFmtId="166" fontId="97" fillId="0" borderId="0" xfId="0" applyNumberFormat="1" applyFont="1" applyFill="1" applyBorder="1" applyAlignment="1">
      <alignment horizontal="right"/>
    </xf>
    <xf numFmtId="41" fontId="97" fillId="0" borderId="0" xfId="374" applyNumberFormat="1" applyFont="1" applyFill="1" applyBorder="1" applyAlignment="1">
      <alignment horizontal="left"/>
    </xf>
    <xf numFmtId="0" fontId="7" fillId="0" borderId="18" xfId="5094" applyNumberFormat="1" applyFont="1" applyFill="1" applyBorder="1" applyAlignment="1">
      <alignment horizontal="center"/>
    </xf>
    <xf numFmtId="0" fontId="7" fillId="0" borderId="56" xfId="5094" applyNumberFormat="1" applyFont="1" applyFill="1" applyBorder="1" applyAlignment="1">
      <alignment horizontal="center"/>
    </xf>
    <xf numFmtId="0" fontId="7" fillId="0" borderId="55" xfId="5094" applyNumberFormat="1" applyFont="1" applyFill="1" applyBorder="1" applyAlignment="1">
      <alignment horizontal="center"/>
    </xf>
    <xf numFmtId="0" fontId="1" fillId="0" borderId="0" xfId="302" applyNumberFormat="1" applyFont="1" applyAlignment="1"/>
    <xf numFmtId="0" fontId="120" fillId="0" borderId="0" xfId="0" applyFont="1"/>
    <xf numFmtId="0" fontId="53" fillId="0" borderId="0" xfId="302" applyNumberFormat="1" applyFont="1" applyAlignment="1"/>
    <xf numFmtId="0" fontId="1" fillId="0" borderId="0" xfId="322" applyFont="1" applyFill="1"/>
    <xf numFmtId="42" fontId="1" fillId="0" borderId="0" xfId="322" applyNumberFormat="1" applyFont="1" applyFill="1"/>
    <xf numFmtId="41" fontId="1" fillId="0" borderId="0" xfId="322" applyNumberFormat="1" applyFont="1" applyFill="1"/>
    <xf numFmtId="43" fontId="1" fillId="0" borderId="0" xfId="322" applyNumberFormat="1" applyFont="1"/>
    <xf numFmtId="41" fontId="119" fillId="0" borderId="73" xfId="5094" applyNumberFormat="1" applyFont="1" applyFill="1" applyBorder="1" applyAlignment="1">
      <alignment horizontal="center"/>
    </xf>
    <xf numFmtId="41" fontId="119" fillId="0" borderId="0" xfId="5094" applyNumberFormat="1" applyFont="1" applyFill="1" applyBorder="1" applyAlignment="1">
      <alignment horizontal="center"/>
    </xf>
    <xf numFmtId="41" fontId="0" fillId="0" borderId="0" xfId="0" applyNumberFormat="1"/>
    <xf numFmtId="171" fontId="7" fillId="0" borderId="0" xfId="6077" applyNumberFormat="1" applyFont="1" applyFill="1" applyBorder="1" applyAlignment="1">
      <alignment horizontal="center"/>
    </xf>
    <xf numFmtId="10" fontId="7" fillId="0" borderId="24" xfId="6077" applyNumberFormat="1" applyFont="1" applyFill="1" applyBorder="1" applyAlignment="1">
      <alignment horizontal="center"/>
    </xf>
    <xf numFmtId="175" fontId="1" fillId="0" borderId="58" xfId="0" applyNumberFormat="1" applyFont="1" applyFill="1" applyBorder="1" applyAlignment="1">
      <alignment horizontal="right"/>
    </xf>
    <xf numFmtId="13" fontId="1" fillId="0" borderId="0" xfId="5094" applyNumberFormat="1" applyFont="1" applyFill="1" applyAlignment="1"/>
    <xf numFmtId="205" fontId="1" fillId="0" borderId="0" xfId="5094" applyNumberFormat="1" applyFont="1" applyFill="1" applyAlignment="1"/>
    <xf numFmtId="41" fontId="1" fillId="115" borderId="53" xfId="5094" applyNumberFormat="1" applyFont="1" applyFill="1" applyBorder="1" applyAlignment="1"/>
    <xf numFmtId="42" fontId="96" fillId="116" borderId="0" xfId="0" applyNumberFormat="1" applyFont="1" applyFill="1" applyAlignment="1">
      <alignment horizontal="center"/>
    </xf>
    <xf numFmtId="171" fontId="7" fillId="0" borderId="32" xfId="6077" applyNumberFormat="1" applyFont="1" applyFill="1" applyBorder="1" applyAlignment="1">
      <alignment horizontal="center"/>
    </xf>
    <xf numFmtId="171" fontId="1" fillId="115" borderId="74" xfId="6077" applyNumberFormat="1" applyFont="1" applyFill="1" applyBorder="1" applyAlignment="1">
      <alignment horizontal="centerContinuous"/>
    </xf>
    <xf numFmtId="171" fontId="1" fillId="115" borderId="75" xfId="6077" applyNumberFormat="1" applyFont="1" applyFill="1" applyBorder="1" applyAlignment="1">
      <alignment horizontal="centerContinuous"/>
    </xf>
    <xf numFmtId="171" fontId="1" fillId="115" borderId="76" xfId="6077" applyNumberFormat="1" applyFont="1" applyFill="1" applyBorder="1" applyAlignment="1">
      <alignment horizontal="centerContinuous"/>
    </xf>
    <xf numFmtId="43" fontId="122" fillId="115" borderId="18" xfId="198" applyFont="1" applyFill="1" applyBorder="1"/>
    <xf numFmtId="0" fontId="0" fillId="115" borderId="0" xfId="0" applyFill="1" applyBorder="1"/>
    <xf numFmtId="0" fontId="0" fillId="115" borderId="19" xfId="0" applyFill="1" applyBorder="1"/>
    <xf numFmtId="43" fontId="122" fillId="115" borderId="77" xfId="198" applyFont="1" applyFill="1" applyBorder="1"/>
    <xf numFmtId="0" fontId="0" fillId="115" borderId="8" xfId="0" applyFill="1" applyBorder="1"/>
    <xf numFmtId="0" fontId="5" fillId="115" borderId="8" xfId="6077" applyNumberFormat="1" applyFont="1" applyFill="1" applyBorder="1" applyAlignment="1">
      <alignment horizontal="center"/>
    </xf>
    <xf numFmtId="0" fontId="5" fillId="115" borderId="78" xfId="6077" applyNumberFormat="1" applyFont="1" applyFill="1" applyBorder="1" applyAlignment="1">
      <alignment horizontal="center"/>
    </xf>
    <xf numFmtId="42" fontId="94" fillId="0" borderId="0" xfId="5094" applyNumberFormat="1" applyFont="1" applyFill="1" applyAlignment="1"/>
    <xf numFmtId="0" fontId="123" fillId="0" borderId="0" xfId="0" applyFont="1"/>
    <xf numFmtId="17" fontId="1" fillId="0" borderId="0" xfId="6332" applyNumberFormat="1" applyFont="1" applyFill="1" applyBorder="1" applyAlignment="1">
      <alignment horizontal="center"/>
    </xf>
    <xf numFmtId="0" fontId="1" fillId="0" borderId="17" xfId="633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25" fillId="0" borderId="0" xfId="0" applyNumberFormat="1" applyFont="1" applyAlignment="1">
      <alignment horizontal="left"/>
    </xf>
    <xf numFmtId="49" fontId="126" fillId="0" borderId="0" xfId="0" applyNumberFormat="1" applyFont="1"/>
    <xf numFmtId="49" fontId="126" fillId="0" borderId="0" xfId="0" applyNumberFormat="1" applyFont="1" applyAlignment="1">
      <alignment horizontal="right"/>
    </xf>
    <xf numFmtId="0" fontId="126" fillId="0" borderId="0" xfId="0" applyFont="1" applyAlignment="1">
      <alignment horizontal="right"/>
    </xf>
    <xf numFmtId="165" fontId="0" fillId="0" borderId="0" xfId="0" applyNumberFormat="1" applyBorder="1"/>
    <xf numFmtId="165" fontId="0" fillId="0" borderId="9" xfId="0" applyNumberFormat="1" applyBorder="1"/>
    <xf numFmtId="165" fontId="0" fillId="0" borderId="0" xfId="198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49" fontId="0" fillId="0" borderId="79" xfId="0" applyNumberFormat="1" applyBorder="1" applyAlignment="1">
      <alignment horizontal="center"/>
    </xf>
    <xf numFmtId="49" fontId="0" fillId="0" borderId="79" xfId="0" applyNumberFormat="1" applyBorder="1"/>
    <xf numFmtId="0" fontId="0" fillId="0" borderId="79" xfId="0" applyBorder="1"/>
    <xf numFmtId="49" fontId="127" fillId="0" borderId="0" xfId="0" applyNumberFormat="1" applyFont="1"/>
    <xf numFmtId="0" fontId="7" fillId="0" borderId="18" xfId="5094" applyNumberFormat="1" applyFont="1" applyBorder="1" applyAlignment="1">
      <alignment horizontal="centerContinuous" vertical="center"/>
    </xf>
    <xf numFmtId="0" fontId="7" fillId="0" borderId="19" xfId="5094" applyNumberFormat="1" applyFont="1" applyBorder="1" applyAlignment="1">
      <alignment horizontal="centerContinuous" vertical="center"/>
    </xf>
    <xf numFmtId="0" fontId="7" fillId="0" borderId="18" xfId="5094" applyNumberFormat="1" applyFont="1" applyFill="1" applyBorder="1" applyAlignment="1">
      <alignment horizontal="center" vertical="center"/>
    </xf>
    <xf numFmtId="0" fontId="7" fillId="0" borderId="18" xfId="5094" applyNumberFormat="1" applyFont="1" applyBorder="1" applyAlignment="1">
      <alignment horizontal="center" vertical="center"/>
    </xf>
    <xf numFmtId="0" fontId="7" fillId="0" borderId="19" xfId="5094" applyNumberFormat="1" applyFont="1" applyBorder="1" applyAlignment="1">
      <alignment horizontal="center" vertical="center"/>
    </xf>
    <xf numFmtId="44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10" fontId="7" fillId="0" borderId="19" xfId="5094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7" fillId="0" borderId="26" xfId="5094" applyNumberFormat="1" applyFont="1" applyFill="1" applyBorder="1" applyAlignment="1">
      <alignment horizontal="centerContinuous" vertical="center"/>
    </xf>
    <xf numFmtId="0" fontId="7" fillId="0" borderId="27" xfId="5094" applyNumberFormat="1" applyFont="1" applyFill="1" applyBorder="1" applyAlignment="1">
      <alignment horizontal="centerContinuous" vertical="center"/>
    </xf>
    <xf numFmtId="10" fontId="53" fillId="0" borderId="19" xfId="6557" applyNumberFormat="1" applyFont="1" applyFill="1" applyBorder="1" applyAlignment="1">
      <alignment horizontal="center"/>
    </xf>
    <xf numFmtId="175" fontId="1" fillId="117" borderId="58" xfId="5094" applyNumberFormat="1" applyFont="1" applyFill="1" applyBorder="1" applyAlignment="1">
      <alignment horizontal="right"/>
    </xf>
    <xf numFmtId="41" fontId="1" fillId="117" borderId="0" xfId="5094" applyNumberFormat="1" applyFont="1" applyFill="1" applyBorder="1" applyAlignment="1"/>
    <xf numFmtId="41" fontId="1" fillId="117" borderId="53" xfId="5094" applyNumberFormat="1" applyFont="1" applyFill="1" applyBorder="1" applyAlignment="1"/>
    <xf numFmtId="41" fontId="1" fillId="117" borderId="21" xfId="5094" applyNumberFormat="1" applyFont="1" applyFill="1" applyBorder="1" applyAlignment="1"/>
    <xf numFmtId="41" fontId="1" fillId="117" borderId="59" xfId="5094" applyNumberFormat="1" applyFont="1" applyFill="1" applyBorder="1" applyAlignment="1"/>
    <xf numFmtId="42" fontId="21" fillId="0" borderId="9" xfId="322" applyNumberFormat="1" applyFont="1" applyFill="1" applyBorder="1"/>
    <xf numFmtId="206" fontId="1" fillId="0" borderId="0" xfId="5094" applyNumberFormat="1" applyFont="1" applyFill="1" applyAlignme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26" fillId="0" borderId="0" xfId="0" applyNumberFormat="1" applyFont="1" applyAlignment="1">
      <alignment horizontal="left" vertical="top" wrapText="1"/>
    </xf>
  </cellXfs>
  <cellStyles count="6559">
    <cellStyle name="_x0013_" xfId="1"/>
    <cellStyle name=" 1" xfId="395"/>
    <cellStyle name=" 1 2" xfId="396"/>
    <cellStyle name=" 1 2 2" xfId="397"/>
    <cellStyle name=" 1 3" xfId="398"/>
    <cellStyle name=" 1 4" xfId="399"/>
    <cellStyle name="_x0013_ 2" xfId="400"/>
    <cellStyle name="_x0013_ 2 2" xfId="401"/>
    <cellStyle name="_x0013_ 3" xfId="402"/>
    <cellStyle name="_x0013_ 3 2" xfId="403"/>
    <cellStyle name="_x0013_ 4" xfId="404"/>
    <cellStyle name="_x0013_ 4 2" xfId="405"/>
    <cellStyle name="_x0013_ 5" xfId="406"/>
    <cellStyle name="_x0013_ 6" xfId="407"/>
    <cellStyle name="_x0013_ 7" xfId="408"/>
    <cellStyle name="_x0013_ 8" xfId="6078"/>
    <cellStyle name="_x0013_ 9" xfId="6079"/>
    <cellStyle name="_09GRC Gas Transport For Review" xfId="2"/>
    <cellStyle name="_09GRC Gas Transport For Review 2" xfId="409"/>
    <cellStyle name="_09GRC Gas Transport For Review 2 2" xfId="410"/>
    <cellStyle name="_09GRC Gas Transport For Review_Book4" xfId="3"/>
    <cellStyle name="_09GRC Gas Transport For Review_Book4 2" xfId="411"/>
    <cellStyle name="_09GRC Gas Transport For Review_Book4_DEM-WP(C) ENERG10C--ctn Mid-C_042010 2010GRC" xfId="412"/>
    <cellStyle name="_09GRC Gas Transport For Review_DEM-WP(C) ENERG10C--ctn Mid-C_042010 2010GRC" xfId="413"/>
    <cellStyle name="_x0013__16.07E Wild Horse Wind Expansionwrkingfile" xfId="414"/>
    <cellStyle name="_x0013__16.07E Wild Horse Wind Expansionwrkingfile 2" xfId="415"/>
    <cellStyle name="_x0013__16.07E Wild Horse Wind Expansionwrkingfile SF" xfId="416"/>
    <cellStyle name="_x0013__16.07E Wild Horse Wind Expansionwrkingfile SF 2" xfId="417"/>
    <cellStyle name="_x0013__16.07E Wild Horse Wind Expansionwrkingfile SF_DEM-WP(C) ENERG10C--ctn Mid-C_042010 2010GRC" xfId="418"/>
    <cellStyle name="_x0013__16.07E Wild Horse Wind Expansionwrkingfile_DEM-WP(C) ENERG10C--ctn Mid-C_042010 2010GRC" xfId="419"/>
    <cellStyle name="_x0013__16.37E Wild Horse Expansion DeferralRevwrkingfile SF" xfId="420"/>
    <cellStyle name="_x0013__16.37E Wild Horse Expansion DeferralRevwrkingfile SF 2" xfId="421"/>
    <cellStyle name="_x0013__16.37E Wild Horse Expansion DeferralRevwrkingfile SF_DEM-WP(C) ENERG10C--ctn Mid-C_042010 2010GRC" xfId="422"/>
    <cellStyle name="_2008 Strat Plan Power Costs Forecast V2 (2009 Update)" xfId="423"/>
    <cellStyle name="_2008 Strat Plan Power Costs Forecast V2 (2009 Update) 2" xfId="424"/>
    <cellStyle name="_2008 Strat Plan Power Costs Forecast V2 (2009 Update)_DEM-WP(C) ENERG10C--ctn Mid-C_042010 2010GRC" xfId="425"/>
    <cellStyle name="_2008 Strat Plan Power Costs Forecast V2 (2009 Update)_NIM Summary" xfId="426"/>
    <cellStyle name="_2008 Strat Plan Power Costs Forecast V2 (2009 Update)_NIM Summary 2" xfId="427"/>
    <cellStyle name="_2008 Strat Plan Power Costs Forecast V2 (2009 Update)_NIM Summary_DEM-WP(C) ENERG10C--ctn Mid-C_042010 2010GRC" xfId="428"/>
    <cellStyle name="_4.06E Pass Throughs" xfId="4"/>
    <cellStyle name="_4.06E Pass Throughs 2" xfId="429"/>
    <cellStyle name="_4.06E Pass Throughs 2 2" xfId="430"/>
    <cellStyle name="_4.06E Pass Throughs 3" xfId="431"/>
    <cellStyle name="_4.06E Pass Throughs 4" xfId="432"/>
    <cellStyle name="_4.06E Pass Throughs 4 2" xfId="433"/>
    <cellStyle name="_4.06E Pass Throughs 5" xfId="434"/>
    <cellStyle name="_4.06E Pass Throughs 5 2" xfId="435"/>
    <cellStyle name="_4.06E Pass Throughs 6" xfId="436"/>
    <cellStyle name="_4.06E Pass Throughs 7" xfId="437"/>
    <cellStyle name="_4.06E Pass Throughs 7 2" xfId="438"/>
    <cellStyle name="_4.06E Pass Throughs 8" xfId="439"/>
    <cellStyle name="_4.06E Pass Throughs 8 2" xfId="440"/>
    <cellStyle name="_4.06E Pass Throughs_04 07E Wild Horse Wind Expansion (C) (2)" xfId="5"/>
    <cellStyle name="_4.06E Pass Throughs_04 07E Wild Horse Wind Expansion (C) (2) 2" xfId="441"/>
    <cellStyle name="_4.06E Pass Throughs_04 07E Wild Horse Wind Expansion (C) (2)_Adj Bench DR 3 for Initial Briefs (Electric)" xfId="442"/>
    <cellStyle name="_4.06E Pass Throughs_04 07E Wild Horse Wind Expansion (C) (2)_Adj Bench DR 3 for Initial Briefs (Electric) 2" xfId="443"/>
    <cellStyle name="_4.06E Pass Throughs_04 07E Wild Horse Wind Expansion (C) (2)_Adj Bench DR 3 for Initial Briefs (Electric)_DEM-WP(C) ENERG10C--ctn Mid-C_042010 2010GRC" xfId="444"/>
    <cellStyle name="_4.06E Pass Throughs_04 07E Wild Horse Wind Expansion (C) (2)_DEM-WP(C) ENERG10C--ctn Mid-C_042010 2010GRC" xfId="445"/>
    <cellStyle name="_4.06E Pass Throughs_04 07E Wild Horse Wind Expansion (C) (2)_Electric Rev Req Model (2009 GRC) " xfId="446"/>
    <cellStyle name="_4.06E Pass Throughs_04 07E Wild Horse Wind Expansion (C) (2)_Electric Rev Req Model (2009 GRC)  2" xfId="447"/>
    <cellStyle name="_4.06E Pass Throughs_04 07E Wild Horse Wind Expansion (C) (2)_Electric Rev Req Model (2009 GRC) _DEM-WP(C) ENERG10C--ctn Mid-C_042010 2010GRC" xfId="448"/>
    <cellStyle name="_4.06E Pass Throughs_04 07E Wild Horse Wind Expansion (C) (2)_Electric Rev Req Model (2009 GRC) Rebuttal" xfId="449"/>
    <cellStyle name="_4.06E Pass Throughs_04 07E Wild Horse Wind Expansion (C) (2)_Electric Rev Req Model (2009 GRC) Rebuttal REmoval of New  WH Solar AdjustMI" xfId="450"/>
    <cellStyle name="_4.06E Pass Throughs_04 07E Wild Horse Wind Expansion (C) (2)_Electric Rev Req Model (2009 GRC) Rebuttal REmoval of New  WH Solar AdjustMI 2" xfId="451"/>
    <cellStyle name="_4.06E Pass Throughs_04 07E Wild Horse Wind Expansion (C) (2)_Electric Rev Req Model (2009 GRC) Rebuttal REmoval of New  WH Solar AdjustMI_DEM-WP(C) ENERG10C--ctn Mid-C_042010 2010GRC" xfId="452"/>
    <cellStyle name="_4.06E Pass Throughs_04 07E Wild Horse Wind Expansion (C) (2)_Electric Rev Req Model (2009 GRC) Revised 01-18-2010" xfId="453"/>
    <cellStyle name="_4.06E Pass Throughs_04 07E Wild Horse Wind Expansion (C) (2)_Electric Rev Req Model (2009 GRC) Revised 01-18-2010 2" xfId="454"/>
    <cellStyle name="_4.06E Pass Throughs_04 07E Wild Horse Wind Expansion (C) (2)_Electric Rev Req Model (2009 GRC) Revised 01-18-2010_DEM-WP(C) ENERG10C--ctn Mid-C_042010 2010GRC" xfId="455"/>
    <cellStyle name="_4.06E Pass Throughs_04 07E Wild Horse Wind Expansion (C) (2)_Final Order Electric EXHIBIT A-1" xfId="456"/>
    <cellStyle name="_4.06E Pass Throughs_04 07E Wild Horse Wind Expansion (C) (2)_TENASKA REGULATORY ASSET" xfId="457"/>
    <cellStyle name="_4.06E Pass Throughs_16.37E Wild Horse Expansion DeferralRevwrkingfile SF" xfId="458"/>
    <cellStyle name="_4.06E Pass Throughs_16.37E Wild Horse Expansion DeferralRevwrkingfile SF 2" xfId="459"/>
    <cellStyle name="_4.06E Pass Throughs_16.37E Wild Horse Expansion DeferralRevwrkingfile SF_DEM-WP(C) ENERG10C--ctn Mid-C_042010 2010GRC" xfId="460"/>
    <cellStyle name="_4.06E Pass Throughs_2009 GRC Compl Filing - Exhibit D" xfId="461"/>
    <cellStyle name="_4.06E Pass Throughs_2009 GRC Compl Filing - Exhibit D 2" xfId="462"/>
    <cellStyle name="_4.06E Pass Throughs_2009 GRC Compl Filing - Exhibit D_DEM-WP(C) ENERG10C--ctn Mid-C_042010 2010GRC" xfId="463"/>
    <cellStyle name="_4.06E Pass Throughs_4 31 Regulatory Assets and Liabilities  7 06- Exhibit D" xfId="6"/>
    <cellStyle name="_4.06E Pass Throughs_4 31 Regulatory Assets and Liabilities  7 06- Exhibit D 2" xfId="464"/>
    <cellStyle name="_4.06E Pass Throughs_4 31 Regulatory Assets and Liabilities  7 06- Exhibit D_DEM-WP(C) ENERG10C--ctn Mid-C_042010 2010GRC" xfId="465"/>
    <cellStyle name="_4.06E Pass Throughs_4 31 Regulatory Assets and Liabilities  7 06- Exhibit D_NIM Summary" xfId="466"/>
    <cellStyle name="_4.06E Pass Throughs_4 31 Regulatory Assets and Liabilities  7 06- Exhibit D_NIM Summary 2" xfId="467"/>
    <cellStyle name="_4.06E Pass Throughs_4 31 Regulatory Assets and Liabilities  7 06- Exhibit D_NIM Summary_DEM-WP(C) ENERG10C--ctn Mid-C_042010 2010GRC" xfId="468"/>
    <cellStyle name="_4.06E Pass Throughs_4 31 Regulatory Assets and Liabilities  7 06- Exhibit D_NIM+O&amp;M" xfId="469"/>
    <cellStyle name="_4.06E Pass Throughs_4 31 Regulatory Assets and Liabilities  7 06- Exhibit D_NIM+O&amp;M Monthly" xfId="470"/>
    <cellStyle name="_4.06E Pass Throughs_4 31E Reg Asset  Liab and EXH D" xfId="471"/>
    <cellStyle name="_4.06E Pass Throughs_4 31E Reg Asset  Liab and EXH D _ Aug 10 Filing (2)" xfId="472"/>
    <cellStyle name="_4.06E Pass Throughs_4 31E Reg Asset  Liab and EXH D _ Aug 10 Filing (2) 2" xfId="473"/>
    <cellStyle name="_4.06E Pass Throughs_4 31E Reg Asset  Liab and EXH D 2" xfId="474"/>
    <cellStyle name="_4.06E Pass Throughs_4 31E Reg Asset  Liab and EXH D 3" xfId="475"/>
    <cellStyle name="_4.06E Pass Throughs_4 32 Regulatory Assets and Liabilities  7 06- Exhibit D" xfId="7"/>
    <cellStyle name="_4.06E Pass Throughs_4 32 Regulatory Assets and Liabilities  7 06- Exhibit D 2" xfId="476"/>
    <cellStyle name="_4.06E Pass Throughs_4 32 Regulatory Assets and Liabilities  7 06- Exhibit D_DEM-WP(C) ENERG10C--ctn Mid-C_042010 2010GRC" xfId="477"/>
    <cellStyle name="_4.06E Pass Throughs_4 32 Regulatory Assets and Liabilities  7 06- Exhibit D_NIM Summary" xfId="478"/>
    <cellStyle name="_4.06E Pass Throughs_4 32 Regulatory Assets and Liabilities  7 06- Exhibit D_NIM Summary 2" xfId="479"/>
    <cellStyle name="_4.06E Pass Throughs_4 32 Regulatory Assets and Liabilities  7 06- Exhibit D_NIM Summary_DEM-WP(C) ENERG10C--ctn Mid-C_042010 2010GRC" xfId="480"/>
    <cellStyle name="_4.06E Pass Throughs_4 32 Regulatory Assets and Liabilities  7 06- Exhibit D_NIM+O&amp;M" xfId="481"/>
    <cellStyle name="_4.06E Pass Throughs_4 32 Regulatory Assets and Liabilities  7 06- Exhibit D_NIM+O&amp;M Monthly" xfId="482"/>
    <cellStyle name="_4.06E Pass Throughs_AURORA Total New" xfId="483"/>
    <cellStyle name="_4.06E Pass Throughs_AURORA Total New 2" xfId="484"/>
    <cellStyle name="_4.06E Pass Throughs_Book2" xfId="485"/>
    <cellStyle name="_4.06E Pass Throughs_Book2 2" xfId="486"/>
    <cellStyle name="_4.06E Pass Throughs_Book2_Adj Bench DR 3 for Initial Briefs (Electric)" xfId="487"/>
    <cellStyle name="_4.06E Pass Throughs_Book2_Adj Bench DR 3 for Initial Briefs (Electric) 2" xfId="488"/>
    <cellStyle name="_4.06E Pass Throughs_Book2_Adj Bench DR 3 for Initial Briefs (Electric)_DEM-WP(C) ENERG10C--ctn Mid-C_042010 2010GRC" xfId="489"/>
    <cellStyle name="_4.06E Pass Throughs_Book2_DEM-WP(C) ENERG10C--ctn Mid-C_042010 2010GRC" xfId="490"/>
    <cellStyle name="_4.06E Pass Throughs_Book2_Electric Rev Req Model (2009 GRC) Rebuttal" xfId="491"/>
    <cellStyle name="_4.06E Pass Throughs_Book2_Electric Rev Req Model (2009 GRC) Rebuttal REmoval of New  WH Solar AdjustMI" xfId="492"/>
    <cellStyle name="_4.06E Pass Throughs_Book2_Electric Rev Req Model (2009 GRC) Rebuttal REmoval of New  WH Solar AdjustMI 2" xfId="493"/>
    <cellStyle name="_4.06E Pass Throughs_Book2_Electric Rev Req Model (2009 GRC) Rebuttal REmoval of New  WH Solar AdjustMI_DEM-WP(C) ENERG10C--ctn Mid-C_042010 2010GRC" xfId="494"/>
    <cellStyle name="_4.06E Pass Throughs_Book2_Electric Rev Req Model (2009 GRC) Revised 01-18-2010" xfId="495"/>
    <cellStyle name="_4.06E Pass Throughs_Book2_Electric Rev Req Model (2009 GRC) Revised 01-18-2010 2" xfId="496"/>
    <cellStyle name="_4.06E Pass Throughs_Book2_Electric Rev Req Model (2009 GRC) Revised 01-18-2010_DEM-WP(C) ENERG10C--ctn Mid-C_042010 2010GRC" xfId="497"/>
    <cellStyle name="_4.06E Pass Throughs_Book2_Final Order Electric EXHIBIT A-1" xfId="498"/>
    <cellStyle name="_4.06E Pass Throughs_Book4" xfId="8"/>
    <cellStyle name="_4.06E Pass Throughs_Book4 2" xfId="499"/>
    <cellStyle name="_4.06E Pass Throughs_Book4_DEM-WP(C) ENERG10C--ctn Mid-C_042010 2010GRC" xfId="500"/>
    <cellStyle name="_4.06E Pass Throughs_Book9" xfId="9"/>
    <cellStyle name="_4.06E Pass Throughs_Book9 2" xfId="501"/>
    <cellStyle name="_4.06E Pass Throughs_Book9_DEM-WP(C) ENERG10C--ctn Mid-C_042010 2010GRC" xfId="502"/>
    <cellStyle name="_4.06E Pass Throughs_Chelan PUD Power Costs (8-10)" xfId="503"/>
    <cellStyle name="_4.06E Pass Throughs_DEM-WP(C) Chelan Power Costs" xfId="504"/>
    <cellStyle name="_4.06E Pass Throughs_DEM-WP(C) Chelan Power Costs 2" xfId="505"/>
    <cellStyle name="_4.06E Pass Throughs_DEM-WP(C) ENERG10C--ctn Mid-C_042010 2010GRC" xfId="506"/>
    <cellStyle name="_4.06E Pass Throughs_DEM-WP(C) Gas Transport 2010GRC" xfId="507"/>
    <cellStyle name="_4.06E Pass Throughs_DEM-WP(C) Gas Transport 2010GRC 2" xfId="508"/>
    <cellStyle name="_4.06E Pass Throughs_NIM Summary" xfId="509"/>
    <cellStyle name="_4.06E Pass Throughs_NIM Summary 09GRC" xfId="510"/>
    <cellStyle name="_4.06E Pass Throughs_NIM Summary 09GRC 2" xfId="511"/>
    <cellStyle name="_4.06E Pass Throughs_NIM Summary 09GRC_DEM-WP(C) ENERG10C--ctn Mid-C_042010 2010GRC" xfId="512"/>
    <cellStyle name="_4.06E Pass Throughs_NIM Summary 2" xfId="513"/>
    <cellStyle name="_4.06E Pass Throughs_NIM Summary 3" xfId="514"/>
    <cellStyle name="_4.06E Pass Throughs_NIM Summary 4" xfId="6080"/>
    <cellStyle name="_4.06E Pass Throughs_NIM Summary 5" xfId="6081"/>
    <cellStyle name="_4.06E Pass Throughs_NIM Summary 6" xfId="6082"/>
    <cellStyle name="_4.06E Pass Throughs_NIM Summary 7" xfId="6083"/>
    <cellStyle name="_4.06E Pass Throughs_NIM Summary 8" xfId="6084"/>
    <cellStyle name="_4.06E Pass Throughs_NIM Summary 9" xfId="6085"/>
    <cellStyle name="_4.06E Pass Throughs_NIM Summary_DEM-WP(C) ENERG10C--ctn Mid-C_042010 2010GRC" xfId="515"/>
    <cellStyle name="_4.06E Pass Throughs_NIM+O&amp;M" xfId="516"/>
    <cellStyle name="_4.06E Pass Throughs_NIM+O&amp;M 2" xfId="517"/>
    <cellStyle name="_4.06E Pass Throughs_NIM+O&amp;M Monthly" xfId="518"/>
    <cellStyle name="_4.06E Pass Throughs_NIM+O&amp;M Monthly 2" xfId="519"/>
    <cellStyle name="_4.06E Pass Throughs_PCA 9 -  Exhibit D April 2010 (3)" xfId="520"/>
    <cellStyle name="_4.06E Pass Throughs_PCA 9 -  Exhibit D April 2010 (3) 2" xfId="521"/>
    <cellStyle name="_4.06E Pass Throughs_PCA 9 -  Exhibit D April 2010 (3)_DEM-WP(C) ENERG10C--ctn Mid-C_042010 2010GRC" xfId="522"/>
    <cellStyle name="_4.06E Pass Throughs_Power Costs - Comparison bx Rbtl-Staff-Jt-PC" xfId="523"/>
    <cellStyle name="_4.06E Pass Throughs_Power Costs - Comparison bx Rbtl-Staff-Jt-PC 2" xfId="524"/>
    <cellStyle name="_4.06E Pass Throughs_Power Costs - Comparison bx Rbtl-Staff-Jt-PC_Adj Bench DR 3 for Initial Briefs (Electric)" xfId="525"/>
    <cellStyle name="_4.06E Pass Throughs_Power Costs - Comparison bx Rbtl-Staff-Jt-PC_Adj Bench DR 3 for Initial Briefs (Electric) 2" xfId="526"/>
    <cellStyle name="_4.06E Pass Throughs_Power Costs - Comparison bx Rbtl-Staff-Jt-PC_Adj Bench DR 3 for Initial Briefs (Electric)_DEM-WP(C) ENERG10C--ctn Mid-C_042010 2010GRC" xfId="527"/>
    <cellStyle name="_4.06E Pass Throughs_Power Costs - Comparison bx Rbtl-Staff-Jt-PC_DEM-WP(C) ENERG10C--ctn Mid-C_042010 2010GRC" xfId="528"/>
    <cellStyle name="_4.06E Pass Throughs_Power Costs - Comparison bx Rbtl-Staff-Jt-PC_Electric Rev Req Model (2009 GRC) Rebuttal" xfId="529"/>
    <cellStyle name="_4.06E Pass Throughs_Power Costs - Comparison bx Rbtl-Staff-Jt-PC_Electric Rev Req Model (2009 GRC) Rebuttal REmoval of New  WH Solar AdjustMI" xfId="530"/>
    <cellStyle name="_4.06E Pass Throughs_Power Costs - Comparison bx Rbtl-Staff-Jt-PC_Electric Rev Req Model (2009 GRC) Rebuttal REmoval of New  WH Solar AdjustMI 2" xfId="531"/>
    <cellStyle name="_4.06E Pass Throughs_Power Costs - Comparison bx Rbtl-Staff-Jt-PC_Electric Rev Req Model (2009 GRC) Rebuttal REmoval of New  WH Solar AdjustMI_DEM-WP(C) ENERG10C--ctn Mid-C_042010 2010GRC" xfId="532"/>
    <cellStyle name="_4.06E Pass Throughs_Power Costs - Comparison bx Rbtl-Staff-Jt-PC_Electric Rev Req Model (2009 GRC) Revised 01-18-2010" xfId="533"/>
    <cellStyle name="_4.06E Pass Throughs_Power Costs - Comparison bx Rbtl-Staff-Jt-PC_Electric Rev Req Model (2009 GRC) Revised 01-18-2010 2" xfId="534"/>
    <cellStyle name="_4.06E Pass Throughs_Power Costs - Comparison bx Rbtl-Staff-Jt-PC_Electric Rev Req Model (2009 GRC) Revised 01-18-2010_DEM-WP(C) ENERG10C--ctn Mid-C_042010 2010GRC" xfId="535"/>
    <cellStyle name="_4.06E Pass Throughs_Power Costs - Comparison bx Rbtl-Staff-Jt-PC_Final Order Electric EXHIBIT A-1" xfId="536"/>
    <cellStyle name="_4.06E Pass Throughs_Rebuttal Power Costs" xfId="537"/>
    <cellStyle name="_4.06E Pass Throughs_Rebuttal Power Costs 2" xfId="538"/>
    <cellStyle name="_4.06E Pass Throughs_Rebuttal Power Costs_Adj Bench DR 3 for Initial Briefs (Electric)" xfId="539"/>
    <cellStyle name="_4.06E Pass Throughs_Rebuttal Power Costs_Adj Bench DR 3 for Initial Briefs (Electric) 2" xfId="540"/>
    <cellStyle name="_4.06E Pass Throughs_Rebuttal Power Costs_Adj Bench DR 3 for Initial Briefs (Electric)_DEM-WP(C) ENERG10C--ctn Mid-C_042010 2010GRC" xfId="541"/>
    <cellStyle name="_4.06E Pass Throughs_Rebuttal Power Costs_DEM-WP(C) ENERG10C--ctn Mid-C_042010 2010GRC" xfId="542"/>
    <cellStyle name="_4.06E Pass Throughs_Rebuttal Power Costs_Electric Rev Req Model (2009 GRC) Rebuttal" xfId="543"/>
    <cellStyle name="_4.06E Pass Throughs_Rebuttal Power Costs_Electric Rev Req Model (2009 GRC) Rebuttal REmoval of New  WH Solar AdjustMI" xfId="544"/>
    <cellStyle name="_4.06E Pass Throughs_Rebuttal Power Costs_Electric Rev Req Model (2009 GRC) Rebuttal REmoval of New  WH Solar AdjustMI 2" xfId="545"/>
    <cellStyle name="_4.06E Pass Throughs_Rebuttal Power Costs_Electric Rev Req Model (2009 GRC) Rebuttal REmoval of New  WH Solar AdjustMI_DEM-WP(C) ENERG10C--ctn Mid-C_042010 2010GRC" xfId="546"/>
    <cellStyle name="_4.06E Pass Throughs_Rebuttal Power Costs_Electric Rev Req Model (2009 GRC) Revised 01-18-2010" xfId="547"/>
    <cellStyle name="_4.06E Pass Throughs_Rebuttal Power Costs_Electric Rev Req Model (2009 GRC) Revised 01-18-2010 2" xfId="548"/>
    <cellStyle name="_4.06E Pass Throughs_Rebuttal Power Costs_Electric Rev Req Model (2009 GRC) Revised 01-18-2010_DEM-WP(C) ENERG10C--ctn Mid-C_042010 2010GRC" xfId="549"/>
    <cellStyle name="_4.06E Pass Throughs_Rebuttal Power Costs_Final Order Electric EXHIBIT A-1" xfId="550"/>
    <cellStyle name="_4.06E Pass Throughs_Wind Integration 10GRC" xfId="551"/>
    <cellStyle name="_4.06E Pass Throughs_Wind Integration 10GRC 2" xfId="552"/>
    <cellStyle name="_4.06E Pass Throughs_Wind Integration 10GRC_DEM-WP(C) ENERG10C--ctn Mid-C_042010 2010GRC" xfId="553"/>
    <cellStyle name="_4.13E Montana Energy Tax" xfId="10"/>
    <cellStyle name="_4.13E Montana Energy Tax 2" xfId="554"/>
    <cellStyle name="_4.13E Montana Energy Tax 2 2" xfId="555"/>
    <cellStyle name="_4.13E Montana Energy Tax 3" xfId="556"/>
    <cellStyle name="_4.13E Montana Energy Tax 4" xfId="557"/>
    <cellStyle name="_4.13E Montana Energy Tax 4 2" xfId="558"/>
    <cellStyle name="_4.13E Montana Energy Tax 5" xfId="559"/>
    <cellStyle name="_4.13E Montana Energy Tax 6" xfId="560"/>
    <cellStyle name="_4.13E Montana Energy Tax 6 2" xfId="561"/>
    <cellStyle name="_4.13E Montana Energy Tax 7" xfId="562"/>
    <cellStyle name="_4.13E Montana Energy Tax 7 2" xfId="563"/>
    <cellStyle name="_4.13E Montana Energy Tax_04 07E Wild Horse Wind Expansion (C) (2)" xfId="11"/>
    <cellStyle name="_4.13E Montana Energy Tax_04 07E Wild Horse Wind Expansion (C) (2) 2" xfId="564"/>
    <cellStyle name="_4.13E Montana Energy Tax_04 07E Wild Horse Wind Expansion (C) (2)_Adj Bench DR 3 for Initial Briefs (Electric)" xfId="565"/>
    <cellStyle name="_4.13E Montana Energy Tax_04 07E Wild Horse Wind Expansion (C) (2)_Adj Bench DR 3 for Initial Briefs (Electric) 2" xfId="566"/>
    <cellStyle name="_4.13E Montana Energy Tax_04 07E Wild Horse Wind Expansion (C) (2)_Adj Bench DR 3 for Initial Briefs (Electric)_DEM-WP(C) ENERG10C--ctn Mid-C_042010 2010GRC" xfId="567"/>
    <cellStyle name="_4.13E Montana Energy Tax_04 07E Wild Horse Wind Expansion (C) (2)_DEM-WP(C) ENERG10C--ctn Mid-C_042010 2010GRC" xfId="568"/>
    <cellStyle name="_4.13E Montana Energy Tax_04 07E Wild Horse Wind Expansion (C) (2)_Electric Rev Req Model (2009 GRC) " xfId="569"/>
    <cellStyle name="_4.13E Montana Energy Tax_04 07E Wild Horse Wind Expansion (C) (2)_Electric Rev Req Model (2009 GRC)  2" xfId="570"/>
    <cellStyle name="_4.13E Montana Energy Tax_04 07E Wild Horse Wind Expansion (C) (2)_Electric Rev Req Model (2009 GRC) _DEM-WP(C) ENERG10C--ctn Mid-C_042010 2010GRC" xfId="571"/>
    <cellStyle name="_4.13E Montana Energy Tax_04 07E Wild Horse Wind Expansion (C) (2)_Electric Rev Req Model (2009 GRC) Rebuttal" xfId="572"/>
    <cellStyle name="_4.13E Montana Energy Tax_04 07E Wild Horse Wind Expansion (C) (2)_Electric Rev Req Model (2009 GRC) Rebuttal REmoval of New  WH Solar AdjustMI" xfId="573"/>
    <cellStyle name="_4.13E Montana Energy Tax_04 07E Wild Horse Wind Expansion (C) (2)_Electric Rev Req Model (2009 GRC) Rebuttal REmoval of New  WH Solar AdjustMI 2" xfId="574"/>
    <cellStyle name="_4.13E Montana Energy Tax_04 07E Wild Horse Wind Expansion (C) (2)_Electric Rev Req Model (2009 GRC) Rebuttal REmoval of New  WH Solar AdjustMI_DEM-WP(C) ENERG10C--ctn Mid-C_042010 2010GRC" xfId="575"/>
    <cellStyle name="_4.13E Montana Energy Tax_04 07E Wild Horse Wind Expansion (C) (2)_Electric Rev Req Model (2009 GRC) Revised 01-18-2010" xfId="576"/>
    <cellStyle name="_4.13E Montana Energy Tax_04 07E Wild Horse Wind Expansion (C) (2)_Electric Rev Req Model (2009 GRC) Revised 01-18-2010 2" xfId="577"/>
    <cellStyle name="_4.13E Montana Energy Tax_04 07E Wild Horse Wind Expansion (C) (2)_Electric Rev Req Model (2009 GRC) Revised 01-18-2010_DEM-WP(C) ENERG10C--ctn Mid-C_042010 2010GRC" xfId="578"/>
    <cellStyle name="_4.13E Montana Energy Tax_04 07E Wild Horse Wind Expansion (C) (2)_Final Order Electric EXHIBIT A-1" xfId="579"/>
    <cellStyle name="_4.13E Montana Energy Tax_04 07E Wild Horse Wind Expansion (C) (2)_TENASKA REGULATORY ASSET" xfId="580"/>
    <cellStyle name="_4.13E Montana Energy Tax_16.37E Wild Horse Expansion DeferralRevwrkingfile SF" xfId="581"/>
    <cellStyle name="_4.13E Montana Energy Tax_16.37E Wild Horse Expansion DeferralRevwrkingfile SF 2" xfId="582"/>
    <cellStyle name="_4.13E Montana Energy Tax_16.37E Wild Horse Expansion DeferralRevwrkingfile SF_DEM-WP(C) ENERG10C--ctn Mid-C_042010 2010GRC" xfId="583"/>
    <cellStyle name="_4.13E Montana Energy Tax_2009 GRC Compl Filing - Exhibit D" xfId="584"/>
    <cellStyle name="_4.13E Montana Energy Tax_2009 GRC Compl Filing - Exhibit D 2" xfId="585"/>
    <cellStyle name="_4.13E Montana Energy Tax_2009 GRC Compl Filing - Exhibit D_DEM-WP(C) ENERG10C--ctn Mid-C_042010 2010GRC" xfId="586"/>
    <cellStyle name="_4.13E Montana Energy Tax_4 31 Regulatory Assets and Liabilities  7 06- Exhibit D" xfId="12"/>
    <cellStyle name="_4.13E Montana Energy Tax_4 31 Regulatory Assets and Liabilities  7 06- Exhibit D 2" xfId="587"/>
    <cellStyle name="_4.13E Montana Energy Tax_4 31 Regulatory Assets and Liabilities  7 06- Exhibit D_DEM-WP(C) ENERG10C--ctn Mid-C_042010 2010GRC" xfId="588"/>
    <cellStyle name="_4.13E Montana Energy Tax_4 31 Regulatory Assets and Liabilities  7 06- Exhibit D_NIM Summary" xfId="589"/>
    <cellStyle name="_4.13E Montana Energy Tax_4 31 Regulatory Assets and Liabilities  7 06- Exhibit D_NIM Summary 2" xfId="590"/>
    <cellStyle name="_4.13E Montana Energy Tax_4 31 Regulatory Assets and Liabilities  7 06- Exhibit D_NIM Summary_DEM-WP(C) ENERG10C--ctn Mid-C_042010 2010GRC" xfId="591"/>
    <cellStyle name="_4.13E Montana Energy Tax_4 31E Reg Asset  Liab and EXH D" xfId="592"/>
    <cellStyle name="_4.13E Montana Energy Tax_4 31E Reg Asset  Liab and EXH D _ Aug 10 Filing (2)" xfId="593"/>
    <cellStyle name="_4.13E Montana Energy Tax_4 31E Reg Asset  Liab and EXH D _ Aug 10 Filing (2) 2" xfId="594"/>
    <cellStyle name="_4.13E Montana Energy Tax_4 31E Reg Asset  Liab and EXH D 2" xfId="595"/>
    <cellStyle name="_4.13E Montana Energy Tax_4 31E Reg Asset  Liab and EXH D 3" xfId="596"/>
    <cellStyle name="_4.13E Montana Energy Tax_4 32 Regulatory Assets and Liabilities  7 06- Exhibit D" xfId="13"/>
    <cellStyle name="_4.13E Montana Energy Tax_4 32 Regulatory Assets and Liabilities  7 06- Exhibit D 2" xfId="597"/>
    <cellStyle name="_4.13E Montana Energy Tax_4 32 Regulatory Assets and Liabilities  7 06- Exhibit D_DEM-WP(C) ENERG10C--ctn Mid-C_042010 2010GRC" xfId="598"/>
    <cellStyle name="_4.13E Montana Energy Tax_4 32 Regulatory Assets and Liabilities  7 06- Exhibit D_NIM Summary" xfId="599"/>
    <cellStyle name="_4.13E Montana Energy Tax_4 32 Regulatory Assets and Liabilities  7 06- Exhibit D_NIM Summary 2" xfId="600"/>
    <cellStyle name="_4.13E Montana Energy Tax_4 32 Regulatory Assets and Liabilities  7 06- Exhibit D_NIM Summary_DEM-WP(C) ENERG10C--ctn Mid-C_042010 2010GRC" xfId="601"/>
    <cellStyle name="_4.13E Montana Energy Tax_AURORA Total New" xfId="602"/>
    <cellStyle name="_4.13E Montana Energy Tax_AURORA Total New 2" xfId="603"/>
    <cellStyle name="_4.13E Montana Energy Tax_Book2" xfId="604"/>
    <cellStyle name="_4.13E Montana Energy Tax_Book2 2" xfId="605"/>
    <cellStyle name="_4.13E Montana Energy Tax_Book2_Adj Bench DR 3 for Initial Briefs (Electric)" xfId="606"/>
    <cellStyle name="_4.13E Montana Energy Tax_Book2_Adj Bench DR 3 for Initial Briefs (Electric) 2" xfId="607"/>
    <cellStyle name="_4.13E Montana Energy Tax_Book2_Adj Bench DR 3 for Initial Briefs (Electric)_DEM-WP(C) ENERG10C--ctn Mid-C_042010 2010GRC" xfId="608"/>
    <cellStyle name="_4.13E Montana Energy Tax_Book2_DEM-WP(C) ENERG10C--ctn Mid-C_042010 2010GRC" xfId="609"/>
    <cellStyle name="_4.13E Montana Energy Tax_Book2_Electric Rev Req Model (2009 GRC) Rebuttal" xfId="610"/>
    <cellStyle name="_4.13E Montana Energy Tax_Book2_Electric Rev Req Model (2009 GRC) Rebuttal REmoval of New  WH Solar AdjustMI" xfId="611"/>
    <cellStyle name="_4.13E Montana Energy Tax_Book2_Electric Rev Req Model (2009 GRC) Rebuttal REmoval of New  WH Solar AdjustMI 2" xfId="612"/>
    <cellStyle name="_4.13E Montana Energy Tax_Book2_Electric Rev Req Model (2009 GRC) Rebuttal REmoval of New  WH Solar AdjustMI_DEM-WP(C) ENERG10C--ctn Mid-C_042010 2010GRC" xfId="613"/>
    <cellStyle name="_4.13E Montana Energy Tax_Book2_Electric Rev Req Model (2009 GRC) Revised 01-18-2010" xfId="614"/>
    <cellStyle name="_4.13E Montana Energy Tax_Book2_Electric Rev Req Model (2009 GRC) Revised 01-18-2010 2" xfId="615"/>
    <cellStyle name="_4.13E Montana Energy Tax_Book2_Electric Rev Req Model (2009 GRC) Revised 01-18-2010_DEM-WP(C) ENERG10C--ctn Mid-C_042010 2010GRC" xfId="616"/>
    <cellStyle name="_4.13E Montana Energy Tax_Book2_Final Order Electric EXHIBIT A-1" xfId="617"/>
    <cellStyle name="_4.13E Montana Energy Tax_Book4" xfId="14"/>
    <cellStyle name="_4.13E Montana Energy Tax_Book4 2" xfId="618"/>
    <cellStyle name="_4.13E Montana Energy Tax_Book4_DEM-WP(C) ENERG10C--ctn Mid-C_042010 2010GRC" xfId="619"/>
    <cellStyle name="_4.13E Montana Energy Tax_Book9" xfId="15"/>
    <cellStyle name="_4.13E Montana Energy Tax_Book9 2" xfId="620"/>
    <cellStyle name="_4.13E Montana Energy Tax_Book9_DEM-WP(C) ENERG10C--ctn Mid-C_042010 2010GRC" xfId="621"/>
    <cellStyle name="_4.13E Montana Energy Tax_Chelan PUD Power Costs (8-10)" xfId="622"/>
    <cellStyle name="_4.13E Montana Energy Tax_DEM-WP(C) Chelan Power Costs" xfId="623"/>
    <cellStyle name="_4.13E Montana Energy Tax_DEM-WP(C) Chelan Power Costs 2" xfId="624"/>
    <cellStyle name="_4.13E Montana Energy Tax_DEM-WP(C) ENERG10C--ctn Mid-C_042010 2010GRC" xfId="625"/>
    <cellStyle name="_4.13E Montana Energy Tax_DEM-WP(C) Gas Transport 2010GRC" xfId="626"/>
    <cellStyle name="_4.13E Montana Energy Tax_DEM-WP(C) Gas Transport 2010GRC 2" xfId="627"/>
    <cellStyle name="_4.13E Montana Energy Tax_NIM Summary" xfId="628"/>
    <cellStyle name="_4.13E Montana Energy Tax_NIM Summary 09GRC" xfId="629"/>
    <cellStyle name="_4.13E Montana Energy Tax_NIM Summary 09GRC 2" xfId="630"/>
    <cellStyle name="_4.13E Montana Energy Tax_NIM Summary 09GRC_DEM-WP(C) ENERG10C--ctn Mid-C_042010 2010GRC" xfId="631"/>
    <cellStyle name="_4.13E Montana Energy Tax_NIM Summary 2" xfId="632"/>
    <cellStyle name="_4.13E Montana Energy Tax_NIM Summary 3" xfId="633"/>
    <cellStyle name="_4.13E Montana Energy Tax_NIM Summary 4" xfId="6086"/>
    <cellStyle name="_4.13E Montana Energy Tax_NIM Summary 5" xfId="6087"/>
    <cellStyle name="_4.13E Montana Energy Tax_NIM Summary 6" xfId="6088"/>
    <cellStyle name="_4.13E Montana Energy Tax_NIM Summary 7" xfId="6089"/>
    <cellStyle name="_4.13E Montana Energy Tax_NIM Summary 8" xfId="6090"/>
    <cellStyle name="_4.13E Montana Energy Tax_NIM Summary 9" xfId="6091"/>
    <cellStyle name="_4.13E Montana Energy Tax_NIM Summary_DEM-WP(C) ENERG10C--ctn Mid-C_042010 2010GRC" xfId="634"/>
    <cellStyle name="_4.13E Montana Energy Tax_PCA 9 -  Exhibit D April 2010 (3)" xfId="635"/>
    <cellStyle name="_4.13E Montana Energy Tax_PCA 9 -  Exhibit D April 2010 (3) 2" xfId="636"/>
    <cellStyle name="_4.13E Montana Energy Tax_PCA 9 -  Exhibit D April 2010 (3)_DEM-WP(C) ENERG10C--ctn Mid-C_042010 2010GRC" xfId="637"/>
    <cellStyle name="_4.13E Montana Energy Tax_Power Costs - Comparison bx Rbtl-Staff-Jt-PC" xfId="638"/>
    <cellStyle name="_4.13E Montana Energy Tax_Power Costs - Comparison bx Rbtl-Staff-Jt-PC 2" xfId="639"/>
    <cellStyle name="_4.13E Montana Energy Tax_Power Costs - Comparison bx Rbtl-Staff-Jt-PC_Adj Bench DR 3 for Initial Briefs (Electric)" xfId="640"/>
    <cellStyle name="_4.13E Montana Energy Tax_Power Costs - Comparison bx Rbtl-Staff-Jt-PC_Adj Bench DR 3 for Initial Briefs (Electric) 2" xfId="641"/>
    <cellStyle name="_4.13E Montana Energy Tax_Power Costs - Comparison bx Rbtl-Staff-Jt-PC_Adj Bench DR 3 for Initial Briefs (Electric)_DEM-WP(C) ENERG10C--ctn Mid-C_042010 2010GRC" xfId="642"/>
    <cellStyle name="_4.13E Montana Energy Tax_Power Costs - Comparison bx Rbtl-Staff-Jt-PC_DEM-WP(C) ENERG10C--ctn Mid-C_042010 2010GRC" xfId="643"/>
    <cellStyle name="_4.13E Montana Energy Tax_Power Costs - Comparison bx Rbtl-Staff-Jt-PC_Electric Rev Req Model (2009 GRC) Rebuttal" xfId="644"/>
    <cellStyle name="_4.13E Montana Energy Tax_Power Costs - Comparison bx Rbtl-Staff-Jt-PC_Electric Rev Req Model (2009 GRC) Rebuttal REmoval of New  WH Solar AdjustMI" xfId="645"/>
    <cellStyle name="_4.13E Montana Energy Tax_Power Costs - Comparison bx Rbtl-Staff-Jt-PC_Electric Rev Req Model (2009 GRC) Rebuttal REmoval of New  WH Solar AdjustMI 2" xfId="646"/>
    <cellStyle name="_4.13E Montana Energy Tax_Power Costs - Comparison bx Rbtl-Staff-Jt-PC_Electric Rev Req Model (2009 GRC) Rebuttal REmoval of New  WH Solar AdjustMI_DEM-WP(C) ENERG10C--ctn Mid-C_042010 2010GRC" xfId="647"/>
    <cellStyle name="_4.13E Montana Energy Tax_Power Costs - Comparison bx Rbtl-Staff-Jt-PC_Electric Rev Req Model (2009 GRC) Revised 01-18-2010" xfId="648"/>
    <cellStyle name="_4.13E Montana Energy Tax_Power Costs - Comparison bx Rbtl-Staff-Jt-PC_Electric Rev Req Model (2009 GRC) Revised 01-18-2010 2" xfId="649"/>
    <cellStyle name="_4.13E Montana Energy Tax_Power Costs - Comparison bx Rbtl-Staff-Jt-PC_Electric Rev Req Model (2009 GRC) Revised 01-18-2010_DEM-WP(C) ENERG10C--ctn Mid-C_042010 2010GRC" xfId="650"/>
    <cellStyle name="_4.13E Montana Energy Tax_Power Costs - Comparison bx Rbtl-Staff-Jt-PC_Final Order Electric EXHIBIT A-1" xfId="651"/>
    <cellStyle name="_4.13E Montana Energy Tax_Rebuttal Power Costs" xfId="652"/>
    <cellStyle name="_4.13E Montana Energy Tax_Rebuttal Power Costs 2" xfId="653"/>
    <cellStyle name="_4.13E Montana Energy Tax_Rebuttal Power Costs_Adj Bench DR 3 for Initial Briefs (Electric)" xfId="654"/>
    <cellStyle name="_4.13E Montana Energy Tax_Rebuttal Power Costs_Adj Bench DR 3 for Initial Briefs (Electric) 2" xfId="655"/>
    <cellStyle name="_4.13E Montana Energy Tax_Rebuttal Power Costs_Adj Bench DR 3 for Initial Briefs (Electric)_DEM-WP(C) ENERG10C--ctn Mid-C_042010 2010GRC" xfId="656"/>
    <cellStyle name="_4.13E Montana Energy Tax_Rebuttal Power Costs_DEM-WP(C) ENERG10C--ctn Mid-C_042010 2010GRC" xfId="657"/>
    <cellStyle name="_4.13E Montana Energy Tax_Rebuttal Power Costs_Electric Rev Req Model (2009 GRC) Rebuttal" xfId="658"/>
    <cellStyle name="_4.13E Montana Energy Tax_Rebuttal Power Costs_Electric Rev Req Model (2009 GRC) Rebuttal REmoval of New  WH Solar AdjustMI" xfId="659"/>
    <cellStyle name="_4.13E Montana Energy Tax_Rebuttal Power Costs_Electric Rev Req Model (2009 GRC) Rebuttal REmoval of New  WH Solar AdjustMI 2" xfId="660"/>
    <cellStyle name="_4.13E Montana Energy Tax_Rebuttal Power Costs_Electric Rev Req Model (2009 GRC) Rebuttal REmoval of New  WH Solar AdjustMI_DEM-WP(C) ENERG10C--ctn Mid-C_042010 2010GRC" xfId="661"/>
    <cellStyle name="_4.13E Montana Energy Tax_Rebuttal Power Costs_Electric Rev Req Model (2009 GRC) Revised 01-18-2010" xfId="662"/>
    <cellStyle name="_4.13E Montana Energy Tax_Rebuttal Power Costs_Electric Rev Req Model (2009 GRC) Revised 01-18-2010 2" xfId="663"/>
    <cellStyle name="_4.13E Montana Energy Tax_Rebuttal Power Costs_Electric Rev Req Model (2009 GRC) Revised 01-18-2010_DEM-WP(C) ENERG10C--ctn Mid-C_042010 2010GRC" xfId="664"/>
    <cellStyle name="_4.13E Montana Energy Tax_Rebuttal Power Costs_Final Order Electric EXHIBIT A-1" xfId="665"/>
    <cellStyle name="_4.13E Montana Energy Tax_Wind Integration 10GRC" xfId="666"/>
    <cellStyle name="_4.13E Montana Energy Tax_Wind Integration 10GRC 2" xfId="667"/>
    <cellStyle name="_4.13E Montana Energy Tax_Wind Integration 10GRC_DEM-WP(C) ENERG10C--ctn Mid-C_042010 2010GRC" xfId="668"/>
    <cellStyle name="_5 year summary (9-25-09)" xfId="669"/>
    <cellStyle name="_x0013__Adj Bench DR 3 for Initial Briefs (Electric)" xfId="670"/>
    <cellStyle name="_x0013__Adj Bench DR 3 for Initial Briefs (Electric) 2" xfId="671"/>
    <cellStyle name="_x0013__Adj Bench DR 3 for Initial Briefs (Electric)_DEM-WP(C) ENERG10C--ctn Mid-C_042010 2010GRC" xfId="672"/>
    <cellStyle name="_AURORA WIP" xfId="16"/>
    <cellStyle name="_AURORA WIP 2" xfId="673"/>
    <cellStyle name="_AURORA WIP 2 2" xfId="674"/>
    <cellStyle name="_AURORA WIP 3" xfId="675"/>
    <cellStyle name="_AURORA WIP 4" xfId="676"/>
    <cellStyle name="_AURORA WIP 4 2" xfId="677"/>
    <cellStyle name="_AURORA WIP 5" xfId="678"/>
    <cellStyle name="_AURORA WIP 5 2" xfId="679"/>
    <cellStyle name="_AURORA WIP_4 31E Reg Asset  Liab and EXH D" xfId="680"/>
    <cellStyle name="_AURORA WIP_4 31E Reg Asset  Liab and EXH D _ Aug 10 Filing (2)" xfId="681"/>
    <cellStyle name="_AURORA WIP_4 31E Reg Asset  Liab and EXH D _ Aug 10 Filing (2) 2" xfId="682"/>
    <cellStyle name="_AURORA WIP_4 31E Reg Asset  Liab and EXH D 2" xfId="683"/>
    <cellStyle name="_AURORA WIP_4 31E Reg Asset  Liab and EXH D 3" xfId="684"/>
    <cellStyle name="_AURORA WIP_Chelan PUD Power Costs (8-10)" xfId="685"/>
    <cellStyle name="_AURORA WIP_DEM-WP(C) Chelan Power Costs" xfId="686"/>
    <cellStyle name="_AURORA WIP_DEM-WP(C) Chelan Power Costs 2" xfId="687"/>
    <cellStyle name="_AURORA WIP_DEM-WP(C) Costs Not In AURORA 2010GRC As Filed" xfId="688"/>
    <cellStyle name="_AURORA WIP_DEM-WP(C) Costs Not In AURORA 2010GRC As Filed 2" xfId="689"/>
    <cellStyle name="_AURORA WIP_DEM-WP(C) Costs Not In AURORA 2010GRC As Filed 3" xfId="690"/>
    <cellStyle name="_AURORA WIP_DEM-WP(C) Costs Not In AURORA 2010GRC As Filed_DEM-WP(C) ENERG10C--ctn Mid-C_042010 2010GRC" xfId="691"/>
    <cellStyle name="_AURORA WIP_DEM-WP(C) ENERG10C--ctn Mid-C_042010 2010GRC" xfId="692"/>
    <cellStyle name="_AURORA WIP_DEM-WP(C) Gas Transport 2010GRC" xfId="693"/>
    <cellStyle name="_AURORA WIP_DEM-WP(C) Gas Transport 2010GRC 2" xfId="694"/>
    <cellStyle name="_AURORA WIP_NIM Summary" xfId="695"/>
    <cellStyle name="_AURORA WIP_NIM Summary 09GRC" xfId="696"/>
    <cellStyle name="_AURORA WIP_NIM Summary 09GRC 2" xfId="697"/>
    <cellStyle name="_AURORA WIP_NIM Summary 09GRC_DEM-WP(C) ENERG10C--ctn Mid-C_042010 2010GRC" xfId="698"/>
    <cellStyle name="_AURORA WIP_NIM Summary 2" xfId="699"/>
    <cellStyle name="_AURORA WIP_NIM Summary 3" xfId="700"/>
    <cellStyle name="_AURORA WIP_NIM Summary 4" xfId="6092"/>
    <cellStyle name="_AURORA WIP_NIM Summary 5" xfId="6093"/>
    <cellStyle name="_AURORA WIP_NIM Summary 6" xfId="6094"/>
    <cellStyle name="_AURORA WIP_NIM Summary 7" xfId="6095"/>
    <cellStyle name="_AURORA WIP_NIM Summary 8" xfId="6096"/>
    <cellStyle name="_AURORA WIP_NIM Summary 9" xfId="6097"/>
    <cellStyle name="_AURORA WIP_NIM Summary_DEM-WP(C) ENERG10C--ctn Mid-C_042010 2010GRC" xfId="701"/>
    <cellStyle name="_AURORA WIP_NIM+O&amp;M" xfId="702"/>
    <cellStyle name="_AURORA WIP_NIM+O&amp;M 2" xfId="703"/>
    <cellStyle name="_AURORA WIP_NIM+O&amp;M Monthly" xfId="704"/>
    <cellStyle name="_AURORA WIP_NIM+O&amp;M Monthly 2" xfId="705"/>
    <cellStyle name="_AURORA WIP_PCA 9 -  Exhibit D April 2010 (3)" xfId="706"/>
    <cellStyle name="_AURORA WIP_PCA 9 -  Exhibit D April 2010 (3) 2" xfId="707"/>
    <cellStyle name="_AURORA WIP_PCA 9 -  Exhibit D April 2010 (3)_DEM-WP(C) ENERG10C--ctn Mid-C_042010 2010GRC" xfId="708"/>
    <cellStyle name="_AURORA WIP_Reconciliation" xfId="709"/>
    <cellStyle name="_AURORA WIP_Reconciliation 2" xfId="710"/>
    <cellStyle name="_AURORA WIP_Reconciliation 3" xfId="711"/>
    <cellStyle name="_AURORA WIP_Reconciliation_DEM-WP(C) ENERG10C--ctn Mid-C_042010 2010GRC" xfId="712"/>
    <cellStyle name="_AURORA WIP_Wind Integration 10GRC" xfId="713"/>
    <cellStyle name="_AURORA WIP_Wind Integration 10GRC 2" xfId="714"/>
    <cellStyle name="_AURORA WIP_Wind Integration 10GRC_DEM-WP(C) ENERG10C--ctn Mid-C_042010 2010GRC" xfId="715"/>
    <cellStyle name="_Book1" xfId="17"/>
    <cellStyle name="_Book1 (2)" xfId="18"/>
    <cellStyle name="_Book1 (2) 2" xfId="716"/>
    <cellStyle name="_Book1 (2) 2 2" xfId="717"/>
    <cellStyle name="_Book1 (2) 3" xfId="718"/>
    <cellStyle name="_Book1 (2) 4" xfId="719"/>
    <cellStyle name="_Book1 (2) 4 2" xfId="720"/>
    <cellStyle name="_Book1 (2) 5" xfId="721"/>
    <cellStyle name="_Book1 (2) 6" xfId="722"/>
    <cellStyle name="_Book1 (2) 6 2" xfId="723"/>
    <cellStyle name="_Book1 (2) 7" xfId="724"/>
    <cellStyle name="_Book1 (2) 7 2" xfId="725"/>
    <cellStyle name="_Book1 (2)_04 07E Wild Horse Wind Expansion (C) (2)" xfId="19"/>
    <cellStyle name="_Book1 (2)_04 07E Wild Horse Wind Expansion (C) (2) 2" xfId="726"/>
    <cellStyle name="_Book1 (2)_04 07E Wild Horse Wind Expansion (C) (2)_Adj Bench DR 3 for Initial Briefs (Electric)" xfId="727"/>
    <cellStyle name="_Book1 (2)_04 07E Wild Horse Wind Expansion (C) (2)_Adj Bench DR 3 for Initial Briefs (Electric) 2" xfId="728"/>
    <cellStyle name="_Book1 (2)_04 07E Wild Horse Wind Expansion (C) (2)_Adj Bench DR 3 for Initial Briefs (Electric)_DEM-WP(C) ENERG10C--ctn Mid-C_042010 2010GRC" xfId="729"/>
    <cellStyle name="_Book1 (2)_04 07E Wild Horse Wind Expansion (C) (2)_DEM-WP(C) ENERG10C--ctn Mid-C_042010 2010GRC" xfId="730"/>
    <cellStyle name="_Book1 (2)_04 07E Wild Horse Wind Expansion (C) (2)_Electric Rev Req Model (2009 GRC) " xfId="731"/>
    <cellStyle name="_Book1 (2)_04 07E Wild Horse Wind Expansion (C) (2)_Electric Rev Req Model (2009 GRC)  2" xfId="732"/>
    <cellStyle name="_Book1 (2)_04 07E Wild Horse Wind Expansion (C) (2)_Electric Rev Req Model (2009 GRC) _DEM-WP(C) ENERG10C--ctn Mid-C_042010 2010GRC" xfId="733"/>
    <cellStyle name="_Book1 (2)_04 07E Wild Horse Wind Expansion (C) (2)_Electric Rev Req Model (2009 GRC) Rebuttal" xfId="734"/>
    <cellStyle name="_Book1 (2)_04 07E Wild Horse Wind Expansion (C) (2)_Electric Rev Req Model (2009 GRC) Rebuttal REmoval of New  WH Solar AdjustMI" xfId="735"/>
    <cellStyle name="_Book1 (2)_04 07E Wild Horse Wind Expansion (C) (2)_Electric Rev Req Model (2009 GRC) Rebuttal REmoval of New  WH Solar AdjustMI 2" xfId="736"/>
    <cellStyle name="_Book1 (2)_04 07E Wild Horse Wind Expansion (C) (2)_Electric Rev Req Model (2009 GRC) Rebuttal REmoval of New  WH Solar AdjustMI_DEM-WP(C) ENERG10C--ctn Mid-C_042010 2010GRC" xfId="737"/>
    <cellStyle name="_Book1 (2)_04 07E Wild Horse Wind Expansion (C) (2)_Electric Rev Req Model (2009 GRC) Revised 01-18-2010" xfId="738"/>
    <cellStyle name="_Book1 (2)_04 07E Wild Horse Wind Expansion (C) (2)_Electric Rev Req Model (2009 GRC) Revised 01-18-2010 2" xfId="739"/>
    <cellStyle name="_Book1 (2)_04 07E Wild Horse Wind Expansion (C) (2)_Electric Rev Req Model (2009 GRC) Revised 01-18-2010_DEM-WP(C) ENERG10C--ctn Mid-C_042010 2010GRC" xfId="740"/>
    <cellStyle name="_Book1 (2)_04 07E Wild Horse Wind Expansion (C) (2)_Final Order Electric EXHIBIT A-1" xfId="741"/>
    <cellStyle name="_Book1 (2)_04 07E Wild Horse Wind Expansion (C) (2)_TENASKA REGULATORY ASSET" xfId="742"/>
    <cellStyle name="_Book1 (2)_16.37E Wild Horse Expansion DeferralRevwrkingfile SF" xfId="743"/>
    <cellStyle name="_Book1 (2)_16.37E Wild Horse Expansion DeferralRevwrkingfile SF 2" xfId="744"/>
    <cellStyle name="_Book1 (2)_16.37E Wild Horse Expansion DeferralRevwrkingfile SF_DEM-WP(C) ENERG10C--ctn Mid-C_042010 2010GRC" xfId="745"/>
    <cellStyle name="_Book1 (2)_2009 GRC Compl Filing - Exhibit D" xfId="746"/>
    <cellStyle name="_Book1 (2)_2009 GRC Compl Filing - Exhibit D 2" xfId="747"/>
    <cellStyle name="_Book1 (2)_2009 GRC Compl Filing - Exhibit D_DEM-WP(C) ENERG10C--ctn Mid-C_042010 2010GRC" xfId="748"/>
    <cellStyle name="_Book1 (2)_4 31 Regulatory Assets and Liabilities  7 06- Exhibit D" xfId="20"/>
    <cellStyle name="_Book1 (2)_4 31 Regulatory Assets and Liabilities  7 06- Exhibit D 2" xfId="749"/>
    <cellStyle name="_Book1 (2)_4 31 Regulatory Assets and Liabilities  7 06- Exhibit D_DEM-WP(C) ENERG10C--ctn Mid-C_042010 2010GRC" xfId="750"/>
    <cellStyle name="_Book1 (2)_4 31 Regulatory Assets and Liabilities  7 06- Exhibit D_NIM Summary" xfId="751"/>
    <cellStyle name="_Book1 (2)_4 31 Regulatory Assets and Liabilities  7 06- Exhibit D_NIM Summary 2" xfId="752"/>
    <cellStyle name="_Book1 (2)_4 31 Regulatory Assets and Liabilities  7 06- Exhibit D_NIM Summary_DEM-WP(C) ENERG10C--ctn Mid-C_042010 2010GRC" xfId="753"/>
    <cellStyle name="_Book1 (2)_4 31E Reg Asset  Liab and EXH D" xfId="754"/>
    <cellStyle name="_Book1 (2)_4 31E Reg Asset  Liab and EXH D _ Aug 10 Filing (2)" xfId="755"/>
    <cellStyle name="_Book1 (2)_4 31E Reg Asset  Liab and EXH D _ Aug 10 Filing (2) 2" xfId="756"/>
    <cellStyle name="_Book1 (2)_4 31E Reg Asset  Liab and EXH D 2" xfId="757"/>
    <cellStyle name="_Book1 (2)_4 31E Reg Asset  Liab and EXH D 3" xfId="758"/>
    <cellStyle name="_Book1 (2)_4 32 Regulatory Assets and Liabilities  7 06- Exhibit D" xfId="21"/>
    <cellStyle name="_Book1 (2)_4 32 Regulatory Assets and Liabilities  7 06- Exhibit D 2" xfId="759"/>
    <cellStyle name="_Book1 (2)_4 32 Regulatory Assets and Liabilities  7 06- Exhibit D_DEM-WP(C) ENERG10C--ctn Mid-C_042010 2010GRC" xfId="760"/>
    <cellStyle name="_Book1 (2)_4 32 Regulatory Assets and Liabilities  7 06- Exhibit D_NIM Summary" xfId="761"/>
    <cellStyle name="_Book1 (2)_4 32 Regulatory Assets and Liabilities  7 06- Exhibit D_NIM Summary 2" xfId="762"/>
    <cellStyle name="_Book1 (2)_4 32 Regulatory Assets and Liabilities  7 06- Exhibit D_NIM Summary_DEM-WP(C) ENERG10C--ctn Mid-C_042010 2010GRC" xfId="763"/>
    <cellStyle name="_Book1 (2)_AURORA Total New" xfId="764"/>
    <cellStyle name="_Book1 (2)_AURORA Total New 2" xfId="765"/>
    <cellStyle name="_Book1 (2)_Book2" xfId="766"/>
    <cellStyle name="_Book1 (2)_Book2 2" xfId="767"/>
    <cellStyle name="_Book1 (2)_Book2_Adj Bench DR 3 for Initial Briefs (Electric)" xfId="768"/>
    <cellStyle name="_Book1 (2)_Book2_Adj Bench DR 3 for Initial Briefs (Electric) 2" xfId="769"/>
    <cellStyle name="_Book1 (2)_Book2_Adj Bench DR 3 for Initial Briefs (Electric)_DEM-WP(C) ENERG10C--ctn Mid-C_042010 2010GRC" xfId="770"/>
    <cellStyle name="_Book1 (2)_Book2_DEM-WP(C) ENERG10C--ctn Mid-C_042010 2010GRC" xfId="771"/>
    <cellStyle name="_Book1 (2)_Book2_Electric Rev Req Model (2009 GRC) Rebuttal" xfId="772"/>
    <cellStyle name="_Book1 (2)_Book2_Electric Rev Req Model (2009 GRC) Rebuttal REmoval of New  WH Solar AdjustMI" xfId="773"/>
    <cellStyle name="_Book1 (2)_Book2_Electric Rev Req Model (2009 GRC) Rebuttal REmoval of New  WH Solar AdjustMI 2" xfId="774"/>
    <cellStyle name="_Book1 (2)_Book2_Electric Rev Req Model (2009 GRC) Rebuttal REmoval of New  WH Solar AdjustMI_DEM-WP(C) ENERG10C--ctn Mid-C_042010 2010GRC" xfId="775"/>
    <cellStyle name="_Book1 (2)_Book2_Electric Rev Req Model (2009 GRC) Revised 01-18-2010" xfId="776"/>
    <cellStyle name="_Book1 (2)_Book2_Electric Rev Req Model (2009 GRC) Revised 01-18-2010 2" xfId="777"/>
    <cellStyle name="_Book1 (2)_Book2_Electric Rev Req Model (2009 GRC) Revised 01-18-2010_DEM-WP(C) ENERG10C--ctn Mid-C_042010 2010GRC" xfId="778"/>
    <cellStyle name="_Book1 (2)_Book2_Final Order Electric EXHIBIT A-1" xfId="779"/>
    <cellStyle name="_Book1 (2)_Book4" xfId="22"/>
    <cellStyle name="_Book1 (2)_Book4 2" xfId="780"/>
    <cellStyle name="_Book1 (2)_Book4_DEM-WP(C) ENERG10C--ctn Mid-C_042010 2010GRC" xfId="781"/>
    <cellStyle name="_Book1 (2)_Book9" xfId="23"/>
    <cellStyle name="_Book1 (2)_Book9 2" xfId="782"/>
    <cellStyle name="_Book1 (2)_Book9_DEM-WP(C) ENERG10C--ctn Mid-C_042010 2010GRC" xfId="783"/>
    <cellStyle name="_Book1 (2)_Chelan PUD Power Costs (8-10)" xfId="784"/>
    <cellStyle name="_Book1 (2)_DEM-WP(C) Chelan Power Costs" xfId="785"/>
    <cellStyle name="_Book1 (2)_DEM-WP(C) Chelan Power Costs 2" xfId="786"/>
    <cellStyle name="_Book1 (2)_DEM-WP(C) ENERG10C--ctn Mid-C_042010 2010GRC" xfId="787"/>
    <cellStyle name="_Book1 (2)_DEM-WP(C) Gas Transport 2010GRC" xfId="788"/>
    <cellStyle name="_Book1 (2)_DEM-WP(C) Gas Transport 2010GRC 2" xfId="789"/>
    <cellStyle name="_Book1 (2)_NIM Summary" xfId="790"/>
    <cellStyle name="_Book1 (2)_NIM Summary 09GRC" xfId="791"/>
    <cellStyle name="_Book1 (2)_NIM Summary 09GRC 2" xfId="792"/>
    <cellStyle name="_Book1 (2)_NIM Summary 09GRC_DEM-WP(C) ENERG10C--ctn Mid-C_042010 2010GRC" xfId="793"/>
    <cellStyle name="_Book1 (2)_NIM Summary 2" xfId="794"/>
    <cellStyle name="_Book1 (2)_NIM Summary 3" xfId="795"/>
    <cellStyle name="_Book1 (2)_NIM Summary 4" xfId="6098"/>
    <cellStyle name="_Book1 (2)_NIM Summary 5" xfId="6099"/>
    <cellStyle name="_Book1 (2)_NIM Summary 6" xfId="6100"/>
    <cellStyle name="_Book1 (2)_NIM Summary 7" xfId="6101"/>
    <cellStyle name="_Book1 (2)_NIM Summary 8" xfId="6102"/>
    <cellStyle name="_Book1 (2)_NIM Summary 9" xfId="6103"/>
    <cellStyle name="_Book1 (2)_NIM Summary_DEM-WP(C) ENERG10C--ctn Mid-C_042010 2010GRC" xfId="796"/>
    <cellStyle name="_Book1 (2)_PCA 9 -  Exhibit D April 2010 (3)" xfId="797"/>
    <cellStyle name="_Book1 (2)_PCA 9 -  Exhibit D April 2010 (3) 2" xfId="798"/>
    <cellStyle name="_Book1 (2)_PCA 9 -  Exhibit D April 2010 (3)_DEM-WP(C) ENERG10C--ctn Mid-C_042010 2010GRC" xfId="799"/>
    <cellStyle name="_Book1 (2)_Power Costs - Comparison bx Rbtl-Staff-Jt-PC" xfId="800"/>
    <cellStyle name="_Book1 (2)_Power Costs - Comparison bx Rbtl-Staff-Jt-PC 2" xfId="801"/>
    <cellStyle name="_Book1 (2)_Power Costs - Comparison bx Rbtl-Staff-Jt-PC_Adj Bench DR 3 for Initial Briefs (Electric)" xfId="802"/>
    <cellStyle name="_Book1 (2)_Power Costs - Comparison bx Rbtl-Staff-Jt-PC_Adj Bench DR 3 for Initial Briefs (Electric) 2" xfId="803"/>
    <cellStyle name="_Book1 (2)_Power Costs - Comparison bx Rbtl-Staff-Jt-PC_Adj Bench DR 3 for Initial Briefs (Electric)_DEM-WP(C) ENERG10C--ctn Mid-C_042010 2010GRC" xfId="804"/>
    <cellStyle name="_Book1 (2)_Power Costs - Comparison bx Rbtl-Staff-Jt-PC_DEM-WP(C) ENERG10C--ctn Mid-C_042010 2010GRC" xfId="805"/>
    <cellStyle name="_Book1 (2)_Power Costs - Comparison bx Rbtl-Staff-Jt-PC_Electric Rev Req Model (2009 GRC) Rebuttal" xfId="806"/>
    <cellStyle name="_Book1 (2)_Power Costs - Comparison bx Rbtl-Staff-Jt-PC_Electric Rev Req Model (2009 GRC) Rebuttal REmoval of New  WH Solar AdjustMI" xfId="807"/>
    <cellStyle name="_Book1 (2)_Power Costs - Comparison bx Rbtl-Staff-Jt-PC_Electric Rev Req Model (2009 GRC) Rebuttal REmoval of New  WH Solar AdjustMI 2" xfId="808"/>
    <cellStyle name="_Book1 (2)_Power Costs - Comparison bx Rbtl-Staff-Jt-PC_Electric Rev Req Model (2009 GRC) Rebuttal REmoval of New  WH Solar AdjustMI_DEM-WP(C) ENERG10C--ctn Mid-C_042010 2010GRC" xfId="809"/>
    <cellStyle name="_Book1 (2)_Power Costs - Comparison bx Rbtl-Staff-Jt-PC_Electric Rev Req Model (2009 GRC) Revised 01-18-2010" xfId="810"/>
    <cellStyle name="_Book1 (2)_Power Costs - Comparison bx Rbtl-Staff-Jt-PC_Electric Rev Req Model (2009 GRC) Revised 01-18-2010 2" xfId="811"/>
    <cellStyle name="_Book1 (2)_Power Costs - Comparison bx Rbtl-Staff-Jt-PC_Electric Rev Req Model (2009 GRC) Revised 01-18-2010_DEM-WP(C) ENERG10C--ctn Mid-C_042010 2010GRC" xfId="812"/>
    <cellStyle name="_Book1 (2)_Power Costs - Comparison bx Rbtl-Staff-Jt-PC_Final Order Electric EXHIBIT A-1" xfId="813"/>
    <cellStyle name="_Book1 (2)_Rebuttal Power Costs" xfId="814"/>
    <cellStyle name="_Book1 (2)_Rebuttal Power Costs 2" xfId="815"/>
    <cellStyle name="_Book1 (2)_Rebuttal Power Costs_Adj Bench DR 3 for Initial Briefs (Electric)" xfId="816"/>
    <cellStyle name="_Book1 (2)_Rebuttal Power Costs_Adj Bench DR 3 for Initial Briefs (Electric) 2" xfId="817"/>
    <cellStyle name="_Book1 (2)_Rebuttal Power Costs_Adj Bench DR 3 for Initial Briefs (Electric)_DEM-WP(C) ENERG10C--ctn Mid-C_042010 2010GRC" xfId="818"/>
    <cellStyle name="_Book1 (2)_Rebuttal Power Costs_DEM-WP(C) ENERG10C--ctn Mid-C_042010 2010GRC" xfId="819"/>
    <cellStyle name="_Book1 (2)_Rebuttal Power Costs_Electric Rev Req Model (2009 GRC) Rebuttal" xfId="820"/>
    <cellStyle name="_Book1 (2)_Rebuttal Power Costs_Electric Rev Req Model (2009 GRC) Rebuttal REmoval of New  WH Solar AdjustMI" xfId="821"/>
    <cellStyle name="_Book1 (2)_Rebuttal Power Costs_Electric Rev Req Model (2009 GRC) Rebuttal REmoval of New  WH Solar AdjustMI 2" xfId="822"/>
    <cellStyle name="_Book1 (2)_Rebuttal Power Costs_Electric Rev Req Model (2009 GRC) Rebuttal REmoval of New  WH Solar AdjustMI_DEM-WP(C) ENERG10C--ctn Mid-C_042010 2010GRC" xfId="823"/>
    <cellStyle name="_Book1 (2)_Rebuttal Power Costs_Electric Rev Req Model (2009 GRC) Revised 01-18-2010" xfId="824"/>
    <cellStyle name="_Book1 (2)_Rebuttal Power Costs_Electric Rev Req Model (2009 GRC) Revised 01-18-2010 2" xfId="825"/>
    <cellStyle name="_Book1 (2)_Rebuttal Power Costs_Electric Rev Req Model (2009 GRC) Revised 01-18-2010_DEM-WP(C) ENERG10C--ctn Mid-C_042010 2010GRC" xfId="826"/>
    <cellStyle name="_Book1 (2)_Rebuttal Power Costs_Final Order Electric EXHIBIT A-1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0" xfId="851"/>
    <cellStyle name="_Book1 20 2" xfId="852"/>
    <cellStyle name="_Book1 21" xfId="853"/>
    <cellStyle name="_Book1 21 2" xfId="854"/>
    <cellStyle name="_Book1 3" xfId="855"/>
    <cellStyle name="_Book1 3 2" xfId="856"/>
    <cellStyle name="_Book1 4" xfId="857"/>
    <cellStyle name="_Book1 4 2" xfId="858"/>
    <cellStyle name="_Book1 5" xfId="859"/>
    <cellStyle name="_Book1 5 2" xfId="860"/>
    <cellStyle name="_Book1 6" xfId="861"/>
    <cellStyle name="_Book1 7" xfId="862"/>
    <cellStyle name="_Book1 8" xfId="863"/>
    <cellStyle name="_Book1 8 2" xfId="864"/>
    <cellStyle name="_Book1 9" xfId="865"/>
    <cellStyle name="_Book1 9 2" xfId="866"/>
    <cellStyle name="_Book1_(C) WHE Proforma with ITC cash grant 10 Yr Amort_for deferral_102809" xfId="867"/>
    <cellStyle name="_Book1_(C) WHE Proforma with ITC cash grant 10 Yr Amort_for deferral_102809 2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SF" xfId="871"/>
    <cellStyle name="_Book1_(C) WHE Proforma with ITC cash grant 10 Yr Amort_for deferral_102809_16.07E Wild Horse Wind Expansionwrkingfile SF 2" xfId="872"/>
    <cellStyle name="_Book1_(C) WHE Proforma with ITC cash grant 10 Yr Amort_for deferral_102809_16.07E Wild Horse Wind Expansionwrkingfile SF_DEM-WP(C) ENERG10C--ctn Mid-C_042010 2010GRC" xfId="873"/>
    <cellStyle name="_Book1_(C) WHE Proforma with ITC cash grant 10 Yr Amort_for deferral_102809_16.07E Wild Horse Wind Expansionwrkingfile_DEM-WP(C) ENERG10C--ctn Mid-C_042010 2010GRC" xfId="874"/>
    <cellStyle name="_Book1_(C) WHE Proforma with ITC cash grant 10 Yr Amort_for deferral_102809_16.37E Wild Horse Expansion DeferralRevwrkingfile SF" xfId="875"/>
    <cellStyle name="_Book1_(C) WHE Proforma with ITC cash grant 10 Yr Amort_for deferral_102809_16.37E Wild Horse Expansion DeferralRevwrkingfile SF 2" xfId="876"/>
    <cellStyle name="_Book1_(C) WHE Proforma with ITC cash grant 10 Yr Amort_for deferral_102809_16.37E Wild Horse Expansion DeferralRevwrkingfile SF_DEM-WP(C) ENERG10C--ctn Mid-C_042010 2010GRC" xfId="877"/>
    <cellStyle name="_Book1_(C) WHE Proforma with ITC cash grant 10 Yr Amort_for deferral_102809_DEM-WP(C) ENERG10C--ctn Mid-C_042010 2010GRC" xfId="878"/>
    <cellStyle name="_Book1_(C) WHE Proforma with ITC cash grant 10 Yr Amort_for rebuttal_120709" xfId="879"/>
    <cellStyle name="_Book1_(C) WHE Proforma with ITC cash grant 10 Yr Amort_for rebuttal_120709 2" xfId="880"/>
    <cellStyle name="_Book1_(C) WHE Proforma with ITC cash grant 10 Yr Amort_for rebuttal_120709_DEM-WP(C) ENERG10C--ctn Mid-C_042010 2010GRC" xfId="881"/>
    <cellStyle name="_Book1_04.07E Wild Horse Wind Expansion" xfId="882"/>
    <cellStyle name="_Book1_04.07E Wild Horse Wind Expansion 2" xfId="883"/>
    <cellStyle name="_Book1_04.07E Wild Horse Wind Expansion_16.07E Wild Horse Wind Expansionwrkingfile" xfId="884"/>
    <cellStyle name="_Book1_04.07E Wild Horse Wind Expansion_16.07E Wild Horse Wind Expansionwrkingfile 2" xfId="885"/>
    <cellStyle name="_Book1_04.07E Wild Horse Wind Expansion_16.07E Wild Horse Wind Expansionwrkingfile SF" xfId="886"/>
    <cellStyle name="_Book1_04.07E Wild Horse Wind Expansion_16.07E Wild Horse Wind Expansionwrkingfile SF 2" xfId="887"/>
    <cellStyle name="_Book1_04.07E Wild Horse Wind Expansion_16.07E Wild Horse Wind Expansionwrkingfile SF_DEM-WP(C) ENERG10C--ctn Mid-C_042010 2010GRC" xfId="888"/>
    <cellStyle name="_Book1_04.07E Wild Horse Wind Expansion_16.07E Wild Horse Wind Expansionwrkingfile_DEM-WP(C) ENERG10C--ctn Mid-C_042010 2010GRC" xfId="889"/>
    <cellStyle name="_Book1_04.07E Wild Horse Wind Expansion_16.37E Wild Horse Expansion DeferralRevwrkingfile SF" xfId="890"/>
    <cellStyle name="_Book1_04.07E Wild Horse Wind Expansion_16.37E Wild Horse Expansion DeferralRevwrkingfile SF 2" xfId="891"/>
    <cellStyle name="_Book1_04.07E Wild Horse Wind Expansion_16.37E Wild Horse Expansion DeferralRevwrkingfile SF_DEM-WP(C) ENERG10C--ctn Mid-C_042010 2010GRC" xfId="892"/>
    <cellStyle name="_Book1_04.07E Wild Horse Wind Expansion_DEM-WP(C) ENERG10C--ctn Mid-C_042010 2010GRC" xfId="893"/>
    <cellStyle name="_Book1_16.07E Wild Horse Wind Expansionwrkingfile" xfId="894"/>
    <cellStyle name="_Book1_16.07E Wild Horse Wind Expansionwrkingfile 2" xfId="895"/>
    <cellStyle name="_Book1_16.07E Wild Horse Wind Expansionwrkingfile SF" xfId="896"/>
    <cellStyle name="_Book1_16.07E Wild Horse Wind Expansionwrkingfile SF 2" xfId="897"/>
    <cellStyle name="_Book1_16.07E Wild Horse Wind Expansionwrkingfile SF_DEM-WP(C) ENERG10C--ctn Mid-C_042010 2010GRC" xfId="898"/>
    <cellStyle name="_Book1_16.07E Wild Horse Wind Expansionwrkingfile_DEM-WP(C) ENERG10C--ctn Mid-C_042010 2010GRC" xfId="899"/>
    <cellStyle name="_Book1_16.37E Wild Horse Expansion DeferralRevwrkingfile SF" xfId="900"/>
    <cellStyle name="_Book1_16.37E Wild Horse Expansion DeferralRevwrkingfile SF 2" xfId="901"/>
    <cellStyle name="_Book1_16.37E Wild Horse Expansion DeferralRevwrkingfile SF_DEM-WP(C) ENERG10C--ctn Mid-C_042010 2010GRC" xfId="902"/>
    <cellStyle name="_Book1_2009 GRC Compl Filing - Exhibit D" xfId="903"/>
    <cellStyle name="_Book1_2009 GRC Compl Filing - Exhibit D 2" xfId="904"/>
    <cellStyle name="_Book1_2009 GRC Compl Filing - Exhibit D_DEM-WP(C) ENERG10C--ctn Mid-C_042010 2010GRC" xfId="905"/>
    <cellStyle name="_Book1_4 31 Regulatory Assets and Liabilities  7 06- Exhibit D" xfId="24"/>
    <cellStyle name="_Book1_4 31 Regulatory Assets and Liabilities  7 06- Exhibit D 2" xfId="906"/>
    <cellStyle name="_Book1_4 31 Regulatory Assets and Liabilities  7 06- Exhibit D_DEM-WP(C) ENERG10C--ctn Mid-C_042010 2010GRC" xfId="907"/>
    <cellStyle name="_Book1_4 31 Regulatory Assets and Liabilities  7 06- Exhibit D_NIM Summary" xfId="908"/>
    <cellStyle name="_Book1_4 31 Regulatory Assets and Liabilities  7 06- Exhibit D_NIM Summary 2" xfId="909"/>
    <cellStyle name="_Book1_4 31 Regulatory Assets and Liabilities  7 06- Exhibit D_NIM Summary_DEM-WP(C) ENERG10C--ctn Mid-C_042010 2010GRC" xfId="910"/>
    <cellStyle name="_Book1_4 31 Regulatory Assets and Liabilities  7 06- Exhibit D_NIM+O&amp;M" xfId="911"/>
    <cellStyle name="_Book1_4 31 Regulatory Assets and Liabilities  7 06- Exhibit D_NIM+O&amp;M Monthly" xfId="912"/>
    <cellStyle name="_Book1_4 31E Reg Asset  Liab and EXH D" xfId="913"/>
    <cellStyle name="_Book1_4 31E Reg Asset  Liab and EXH D _ Aug 10 Filing (2)" xfId="914"/>
    <cellStyle name="_Book1_4 31E Reg Asset  Liab and EXH D _ Aug 10 Filing (2) 2" xfId="915"/>
    <cellStyle name="_Book1_4 31E Reg Asset  Liab and EXH D 2" xfId="916"/>
    <cellStyle name="_Book1_4 31E Reg Asset  Liab and EXH D 3" xfId="917"/>
    <cellStyle name="_Book1_4 32 Regulatory Assets and Liabilities  7 06- Exhibit D" xfId="25"/>
    <cellStyle name="_Book1_4 32 Regulatory Assets and Liabilities  7 06- Exhibit D 2" xfId="918"/>
    <cellStyle name="_Book1_4 32 Regulatory Assets and Liabilities  7 06- Exhibit D_DEM-WP(C) ENERG10C--ctn Mid-C_042010 2010GRC" xfId="919"/>
    <cellStyle name="_Book1_4 32 Regulatory Assets and Liabilities  7 06- Exhibit D_NIM Summary" xfId="920"/>
    <cellStyle name="_Book1_4 32 Regulatory Assets and Liabilities  7 06- Exhibit D_NIM Summary 2" xfId="921"/>
    <cellStyle name="_Book1_4 32 Regulatory Assets and Liabilities  7 06- Exhibit D_NIM Summary_DEM-WP(C) ENERG10C--ctn Mid-C_042010 2010GRC" xfId="922"/>
    <cellStyle name="_Book1_4 32 Regulatory Assets and Liabilities  7 06- Exhibit D_NIM+O&amp;M" xfId="923"/>
    <cellStyle name="_Book1_4 32 Regulatory Assets and Liabilities  7 06- Exhibit D_NIM+O&amp;M Monthly" xfId="924"/>
    <cellStyle name="_Book1_AURORA Total New" xfId="925"/>
    <cellStyle name="_Book1_AURORA Total New 2" xfId="926"/>
    <cellStyle name="_Book1_Book1" xfId="927"/>
    <cellStyle name="_Book1_Book2" xfId="928"/>
    <cellStyle name="_Book1_Book2 2" xfId="929"/>
    <cellStyle name="_Book1_Book2_Adj Bench DR 3 for Initial Briefs (Electric)" xfId="930"/>
    <cellStyle name="_Book1_Book2_Adj Bench DR 3 for Initial Briefs (Electric) 2" xfId="931"/>
    <cellStyle name="_Book1_Book2_Adj Bench DR 3 for Initial Briefs (Electric)_DEM-WP(C) ENERG10C--ctn Mid-C_042010 2010GRC" xfId="932"/>
    <cellStyle name="_Book1_Book2_DEM-WP(C) ENERG10C--ctn Mid-C_042010 2010GRC" xfId="933"/>
    <cellStyle name="_Book1_Book2_Electric Rev Req Model (2009 GRC) Rebuttal" xfId="934"/>
    <cellStyle name="_Book1_Book2_Electric Rev Req Model (2009 GRC) Rebuttal REmoval of New  WH Solar AdjustMI" xfId="935"/>
    <cellStyle name="_Book1_Book2_Electric Rev Req Model (2009 GRC) Rebuttal REmoval of New  WH Solar AdjustMI 2" xfId="936"/>
    <cellStyle name="_Book1_Book2_Electric Rev Req Model (2009 GRC) Rebuttal REmoval of New  WH Solar AdjustMI_DEM-WP(C) ENERG10C--ctn Mid-C_042010 2010GRC" xfId="937"/>
    <cellStyle name="_Book1_Book2_Electric Rev Req Model (2009 GRC) Revised 01-18-2010" xfId="938"/>
    <cellStyle name="_Book1_Book2_Electric Rev Req Model (2009 GRC) Revised 01-18-2010 2" xfId="939"/>
    <cellStyle name="_Book1_Book2_Electric Rev Req Model (2009 GRC) Revised 01-18-2010_DEM-WP(C) ENERG10C--ctn Mid-C_042010 2010GRC" xfId="940"/>
    <cellStyle name="_Book1_Book2_Final Order Electric EXHIBIT A-1" xfId="941"/>
    <cellStyle name="_Book1_Book4" xfId="26"/>
    <cellStyle name="_Book1_Book4 2" xfId="942"/>
    <cellStyle name="_Book1_Book4_DEM-WP(C) ENERG10C--ctn Mid-C_042010 2010GRC" xfId="943"/>
    <cellStyle name="_Book1_Book9" xfId="27"/>
    <cellStyle name="_Book1_Book9 2" xfId="944"/>
    <cellStyle name="_Book1_Book9_DEM-WP(C) ENERG10C--ctn Mid-C_042010 2010GRC" xfId="945"/>
    <cellStyle name="_Book1_Chelan PUD Power Costs (8-10)" xfId="946"/>
    <cellStyle name="_Book1_DEM-WP(C) Chelan Power Costs" xfId="947"/>
    <cellStyle name="_Book1_DEM-WP(C) Chelan Power Costs 2" xfId="948"/>
    <cellStyle name="_Book1_DEM-WP(C) ENERG10C--ctn Mid-C_042010 2010GRC" xfId="949"/>
    <cellStyle name="_Book1_DEM-WP(C) Gas Transport 2010GRC" xfId="950"/>
    <cellStyle name="_Book1_DEM-WP(C) Gas Transport 2010GRC 2" xfId="951"/>
    <cellStyle name="_Book1_LSRWEP LGIA like Acctg Petition Aug 2010" xfId="952"/>
    <cellStyle name="_Book1_NIM Summary" xfId="953"/>
    <cellStyle name="_Book1_NIM Summary 09GRC" xfId="954"/>
    <cellStyle name="_Book1_NIM Summary 09GRC 2" xfId="955"/>
    <cellStyle name="_Book1_NIM Summary 09GRC_DEM-WP(C) ENERG10C--ctn Mid-C_042010 2010GRC" xfId="956"/>
    <cellStyle name="_Book1_NIM Summary 2" xfId="957"/>
    <cellStyle name="_Book1_NIM Summary 3" xfId="958"/>
    <cellStyle name="_Book1_NIM Summary 4" xfId="6104"/>
    <cellStyle name="_Book1_NIM Summary 5" xfId="6105"/>
    <cellStyle name="_Book1_NIM Summary 6" xfId="6106"/>
    <cellStyle name="_Book1_NIM Summary 7" xfId="6107"/>
    <cellStyle name="_Book1_NIM Summary 8" xfId="6108"/>
    <cellStyle name="_Book1_NIM Summary 9" xfId="6109"/>
    <cellStyle name="_Book1_NIM Summary_DEM-WP(C) ENERG10C--ctn Mid-C_042010 2010GRC" xfId="959"/>
    <cellStyle name="_Book1_NIM+O&amp;M" xfId="960"/>
    <cellStyle name="_Book1_NIM+O&amp;M 2" xfId="961"/>
    <cellStyle name="_Book1_NIM+O&amp;M Monthly" xfId="962"/>
    <cellStyle name="_Book1_NIM+O&amp;M Monthly 2" xfId="963"/>
    <cellStyle name="_Book1_PCA 9 -  Exhibit D April 2010 (3)" xfId="964"/>
    <cellStyle name="_Book1_PCA 9 -  Exhibit D April 2010 (3) 2" xfId="965"/>
    <cellStyle name="_Book1_PCA 9 -  Exhibit D April 2010 (3)_DEM-WP(C) ENERG10C--ctn Mid-C_042010 2010GRC" xfId="966"/>
    <cellStyle name="_Book1_Power Costs - Comparison bx Rbtl-Staff-Jt-PC" xfId="967"/>
    <cellStyle name="_Book1_Power Costs - Comparison bx Rbtl-Staff-Jt-PC 2" xfId="968"/>
    <cellStyle name="_Book1_Power Costs - Comparison bx Rbtl-Staff-Jt-PC_Adj Bench DR 3 for Initial Briefs (Electric)" xfId="969"/>
    <cellStyle name="_Book1_Power Costs - Comparison bx Rbtl-Staff-Jt-PC_Adj Bench DR 3 for Initial Briefs (Electric) 2" xfId="970"/>
    <cellStyle name="_Book1_Power Costs - Comparison bx Rbtl-Staff-Jt-PC_Adj Bench DR 3 for Initial Briefs (Electric)_DEM-WP(C) ENERG10C--ctn Mid-C_042010 2010GRC" xfId="971"/>
    <cellStyle name="_Book1_Power Costs - Comparison bx Rbtl-Staff-Jt-PC_DEM-WP(C) ENERG10C--ctn Mid-C_042010 2010GRC" xfId="972"/>
    <cellStyle name="_Book1_Power Costs - Comparison bx Rbtl-Staff-Jt-PC_Electric Rev Req Model (2009 GRC) Rebuttal" xfId="973"/>
    <cellStyle name="_Book1_Power Costs - Comparison bx Rbtl-Staff-Jt-PC_Electric Rev Req Model (2009 GRC) Rebuttal REmoval of New  WH Solar AdjustMI" xfId="974"/>
    <cellStyle name="_Book1_Power Costs - Comparison bx Rbtl-Staff-Jt-PC_Electric Rev Req Model (2009 GRC) Rebuttal REmoval of New  WH Solar AdjustMI 2" xfId="975"/>
    <cellStyle name="_Book1_Power Costs - Comparison bx Rbtl-Staff-Jt-PC_Electric Rev Req Model (2009 GRC) Rebuttal REmoval of New  WH Solar AdjustMI_DEM-WP(C) ENERG10C--ctn Mid-C_042010 2010GRC" xfId="976"/>
    <cellStyle name="_Book1_Power Costs - Comparison bx Rbtl-Staff-Jt-PC_Electric Rev Req Model (2009 GRC) Revised 01-18-2010" xfId="977"/>
    <cellStyle name="_Book1_Power Costs - Comparison bx Rbtl-Staff-Jt-PC_Electric Rev Req Model (2009 GRC) Revised 01-18-2010 2" xfId="978"/>
    <cellStyle name="_Book1_Power Costs - Comparison bx Rbtl-Staff-Jt-PC_Electric Rev Req Model (2009 GRC) Revised 01-18-2010_DEM-WP(C) ENERG10C--ctn Mid-C_042010 2010GRC" xfId="979"/>
    <cellStyle name="_Book1_Power Costs - Comparison bx Rbtl-Staff-Jt-PC_Final Order Electric EXHIBIT A-1" xfId="980"/>
    <cellStyle name="_Book1_Rebuttal Power Costs" xfId="981"/>
    <cellStyle name="_Book1_Rebuttal Power Costs 2" xfId="982"/>
    <cellStyle name="_Book1_Rebuttal Power Costs_Adj Bench DR 3 for Initial Briefs (Electric)" xfId="983"/>
    <cellStyle name="_Book1_Rebuttal Power Costs_Adj Bench DR 3 for Initial Briefs (Electric) 2" xfId="984"/>
    <cellStyle name="_Book1_Rebuttal Power Costs_Adj Bench DR 3 for Initial Briefs (Electric)_DEM-WP(C) ENERG10C--ctn Mid-C_042010 2010GRC" xfId="985"/>
    <cellStyle name="_Book1_Rebuttal Power Costs_DEM-WP(C) ENERG10C--ctn Mid-C_042010 2010GRC" xfId="986"/>
    <cellStyle name="_Book1_Rebuttal Power Costs_Electric Rev Req Model (2009 GRC) Rebuttal" xfId="987"/>
    <cellStyle name="_Book1_Rebuttal Power Costs_Electric Rev Req Model (2009 GRC) Rebuttal REmoval of New  WH Solar AdjustMI" xfId="988"/>
    <cellStyle name="_Book1_Rebuttal Power Costs_Electric Rev Req Model (2009 GRC) Rebuttal REmoval of New  WH Solar AdjustMI 2" xfId="989"/>
    <cellStyle name="_Book1_Rebuttal Power Costs_Electric Rev Req Model (2009 GRC) Rebuttal REmoval of New  WH Solar AdjustMI_DEM-WP(C) ENERG10C--ctn Mid-C_042010 2010GRC" xfId="990"/>
    <cellStyle name="_Book1_Rebuttal Power Costs_Electric Rev Req Model (2009 GRC) Revised 01-18-2010" xfId="991"/>
    <cellStyle name="_Book1_Rebuttal Power Costs_Electric Rev Req Model (2009 GRC) Revised 01-18-2010 2" xfId="992"/>
    <cellStyle name="_Book1_Rebuttal Power Costs_Electric Rev Req Model (2009 GRC) Revised 01-18-2010_DEM-WP(C) ENERG10C--ctn Mid-C_042010 2010GRC" xfId="993"/>
    <cellStyle name="_Book1_Rebuttal Power Costs_Final Order Electric EXHIBIT A-1" xfId="994"/>
    <cellStyle name="_Book1_Transmission Workbook for May BOD" xfId="995"/>
    <cellStyle name="_Book1_Transmission Workbook for May BOD 2" xfId="996"/>
    <cellStyle name="_Book1_Transmission Workbook for May BOD_DEM-WP(C) ENERG10C--ctn Mid-C_042010 2010GRC" xfId="997"/>
    <cellStyle name="_Book1_Wind Integration 10GRC" xfId="998"/>
    <cellStyle name="_Book1_Wind Integration 10GRC 2" xfId="999"/>
    <cellStyle name="_Book1_Wind Integration 10GRC_DEM-WP(C) ENERG10C--ctn Mid-C_042010 2010GRC" xfId="1000"/>
    <cellStyle name="_Book2" xfId="28"/>
    <cellStyle name="_x0013__Book2" xfId="1001"/>
    <cellStyle name="_Book2 10" xfId="1002"/>
    <cellStyle name="_Book2 11" xfId="1003"/>
    <cellStyle name="_Book2 12" xfId="1004"/>
    <cellStyle name="_Book2 12 2" xfId="1005"/>
    <cellStyle name="_Book2 13" xfId="1006"/>
    <cellStyle name="_Book2 13 2" xfId="1007"/>
    <cellStyle name="_Book2 14" xfId="1008"/>
    <cellStyle name="_Book2 14 2" xfId="1009"/>
    <cellStyle name="_Book2 15" xfId="1010"/>
    <cellStyle name="_Book2 15 2" xfId="1011"/>
    <cellStyle name="_Book2 16" xfId="1012"/>
    <cellStyle name="_Book2 16 2" xfId="1013"/>
    <cellStyle name="_Book2 2" xfId="1014"/>
    <cellStyle name="_x0013__Book2 2" xfId="1015"/>
    <cellStyle name="_Book2 2 2" xfId="1016"/>
    <cellStyle name="_Book2 2 3" xfId="1017"/>
    <cellStyle name="_Book2 2 4" xfId="6110"/>
    <cellStyle name="_Book2 2 5" xfId="6111"/>
    <cellStyle name="_Book2 2 6" xfId="6112"/>
    <cellStyle name="_Book2 2 7" xfId="6113"/>
    <cellStyle name="_Book2 2 8" xfId="6114"/>
    <cellStyle name="_Book2 2 9" xfId="6115"/>
    <cellStyle name="_Book2 3" xfId="1018"/>
    <cellStyle name="_x0013__Book2 3" xfId="1019"/>
    <cellStyle name="_Book2 4" xfId="1020"/>
    <cellStyle name="_x0013__Book2 4" xfId="6116"/>
    <cellStyle name="_Book2 4 2" xfId="1021"/>
    <cellStyle name="_Book2 4 3" xfId="6117"/>
    <cellStyle name="_Book2 4 4" xfId="6118"/>
    <cellStyle name="_Book2 4 5" xfId="6119"/>
    <cellStyle name="_Book2 4 6" xfId="6120"/>
    <cellStyle name="_Book2 4 7" xfId="6121"/>
    <cellStyle name="_Book2 5" xfId="1022"/>
    <cellStyle name="_x0013__Book2 5" xfId="6122"/>
    <cellStyle name="_Book2 5 2" xfId="1023"/>
    <cellStyle name="_Book2 6" xfId="1024"/>
    <cellStyle name="_x0013__Book2 6" xfId="6123"/>
    <cellStyle name="_Book2 6 2" xfId="1025"/>
    <cellStyle name="_Book2 7" xfId="1026"/>
    <cellStyle name="_x0013__Book2 7" xfId="6124"/>
    <cellStyle name="_Book2 7 2" xfId="1027"/>
    <cellStyle name="_Book2 8" xfId="1028"/>
    <cellStyle name="_x0013__Book2 8" xfId="6125"/>
    <cellStyle name="_Book2 8 2" xfId="1029"/>
    <cellStyle name="_Book2 9" xfId="1030"/>
    <cellStyle name="_x0013__Book2 9" xfId="6126"/>
    <cellStyle name="_Book2_04 07E Wild Horse Wind Expansion (C) (2)" xfId="29"/>
    <cellStyle name="_Book2_04 07E Wild Horse Wind Expansion (C) (2) 2" xfId="1031"/>
    <cellStyle name="_Book2_04 07E Wild Horse Wind Expansion (C) (2)_Adj Bench DR 3 for Initial Briefs (Electric)" xfId="1032"/>
    <cellStyle name="_Book2_04 07E Wild Horse Wind Expansion (C) (2)_Adj Bench DR 3 for Initial Briefs (Electric) 2" xfId="1033"/>
    <cellStyle name="_Book2_04 07E Wild Horse Wind Expansion (C) (2)_Adj Bench DR 3 for Initial Briefs (Electric)_DEM-WP(C) ENERG10C--ctn Mid-C_042010 2010GRC" xfId="1034"/>
    <cellStyle name="_Book2_04 07E Wild Horse Wind Expansion (C) (2)_DEM-WP(C) ENERG10C--ctn Mid-C_042010 2010GRC" xfId="1035"/>
    <cellStyle name="_Book2_04 07E Wild Horse Wind Expansion (C) (2)_Electric Rev Req Model (2009 GRC) " xfId="1036"/>
    <cellStyle name="_Book2_04 07E Wild Horse Wind Expansion (C) (2)_Electric Rev Req Model (2009 GRC)  2" xfId="1037"/>
    <cellStyle name="_Book2_04 07E Wild Horse Wind Expansion (C) (2)_Electric Rev Req Model (2009 GRC) _DEM-WP(C) ENERG10C--ctn Mid-C_042010 2010GRC" xfId="1038"/>
    <cellStyle name="_Book2_04 07E Wild Horse Wind Expansion (C) (2)_Electric Rev Req Model (2009 GRC) Rebuttal" xfId="1039"/>
    <cellStyle name="_Book2_04 07E Wild Horse Wind Expansion (C) (2)_Electric Rev Req Model (2009 GRC) Rebuttal REmoval of New  WH Solar AdjustMI" xfId="1040"/>
    <cellStyle name="_Book2_04 07E Wild Horse Wind Expansion (C) (2)_Electric Rev Req Model (2009 GRC) Rebuttal REmoval of New  WH Solar AdjustMI 2" xfId="1041"/>
    <cellStyle name="_Book2_04 07E Wild Horse Wind Expansion (C) (2)_Electric Rev Req Model (2009 GRC) Rebuttal REmoval of New  WH Solar AdjustMI_DEM-WP(C) ENERG10C--ctn Mid-C_042010 2010GRC" xfId="1042"/>
    <cellStyle name="_Book2_04 07E Wild Horse Wind Expansion (C) (2)_Electric Rev Req Model (2009 GRC) Revised 01-18-2010" xfId="1043"/>
    <cellStyle name="_Book2_04 07E Wild Horse Wind Expansion (C) (2)_Electric Rev Req Model (2009 GRC) Revised 01-18-2010 2" xfId="1044"/>
    <cellStyle name="_Book2_04 07E Wild Horse Wind Expansion (C) (2)_Electric Rev Req Model (2009 GRC) Revised 01-18-2010_DEM-WP(C) ENERG10C--ctn Mid-C_042010 2010GRC" xfId="1045"/>
    <cellStyle name="_Book2_04 07E Wild Horse Wind Expansion (C) (2)_Final Order Electric EXHIBIT A-1" xfId="1046"/>
    <cellStyle name="_Book2_04 07E Wild Horse Wind Expansion (C) (2)_TENASKA REGULATORY ASSET" xfId="1047"/>
    <cellStyle name="_Book2_16.37E Wild Horse Expansion DeferralRevwrkingfile SF" xfId="1048"/>
    <cellStyle name="_Book2_16.37E Wild Horse Expansion DeferralRevwrkingfile SF 2" xfId="1049"/>
    <cellStyle name="_Book2_16.37E Wild Horse Expansion DeferralRevwrkingfile SF_DEM-WP(C) ENERG10C--ctn Mid-C_042010 2010GRC" xfId="1050"/>
    <cellStyle name="_Book2_2009 GRC Compl Filing - Exhibit D" xfId="1051"/>
    <cellStyle name="_Book2_2009 GRC Compl Filing - Exhibit D 2" xfId="1052"/>
    <cellStyle name="_Book2_2009 GRC Compl Filing - Exhibit D_DEM-WP(C) ENERG10C--ctn Mid-C_042010 2010GRC" xfId="1053"/>
    <cellStyle name="_Book2_4 31 Regulatory Assets and Liabilities  7 06- Exhibit D" xfId="30"/>
    <cellStyle name="_Book2_4 31 Regulatory Assets and Liabilities  7 06- Exhibit D 2" xfId="1054"/>
    <cellStyle name="_Book2_4 31 Regulatory Assets and Liabilities  7 06- Exhibit D_DEM-WP(C) ENERG10C--ctn Mid-C_042010 2010GRC" xfId="1055"/>
    <cellStyle name="_Book2_4 31 Regulatory Assets and Liabilities  7 06- Exhibit D_NIM Summary" xfId="1056"/>
    <cellStyle name="_Book2_4 31 Regulatory Assets and Liabilities  7 06- Exhibit D_NIM Summary 2" xfId="1057"/>
    <cellStyle name="_Book2_4 31 Regulatory Assets and Liabilities  7 06- Exhibit D_NIM Summary_DEM-WP(C) ENERG10C--ctn Mid-C_042010 2010GRC" xfId="1058"/>
    <cellStyle name="_Book2_4 31E Reg Asset  Liab and EXH D" xfId="1059"/>
    <cellStyle name="_Book2_4 31E Reg Asset  Liab and EXH D _ Aug 10 Filing (2)" xfId="1060"/>
    <cellStyle name="_Book2_4 31E Reg Asset  Liab and EXH D _ Aug 10 Filing (2) 2" xfId="1061"/>
    <cellStyle name="_Book2_4 31E Reg Asset  Liab and EXH D 2" xfId="1062"/>
    <cellStyle name="_Book2_4 31E Reg Asset  Liab and EXH D 3" xfId="1063"/>
    <cellStyle name="_Book2_4 32 Regulatory Assets and Liabilities  7 06- Exhibit D" xfId="31"/>
    <cellStyle name="_Book2_4 32 Regulatory Assets and Liabilities  7 06- Exhibit D 2" xfId="1064"/>
    <cellStyle name="_Book2_4 32 Regulatory Assets and Liabilities  7 06- Exhibit D_DEM-WP(C) ENERG10C--ctn Mid-C_042010 2010GRC" xfId="1065"/>
    <cellStyle name="_Book2_4 32 Regulatory Assets and Liabilities  7 06- Exhibit D_NIM Summary" xfId="1066"/>
    <cellStyle name="_Book2_4 32 Regulatory Assets and Liabilities  7 06- Exhibit D_NIM Summary 2" xfId="1067"/>
    <cellStyle name="_Book2_4 32 Regulatory Assets and Liabilities  7 06- Exhibit D_NIM Summary_DEM-WP(C) ENERG10C--ctn Mid-C_042010 2010GRC" xfId="1068"/>
    <cellStyle name="_x0013__Book2_Adj Bench DR 3 for Initial Briefs (Electric)" xfId="1069"/>
    <cellStyle name="_x0013__Book2_Adj Bench DR 3 for Initial Briefs (Electric) 2" xfId="1070"/>
    <cellStyle name="_x0013__Book2_Adj Bench DR 3 for Initial Briefs (Electric)_DEM-WP(C) ENERG10C--ctn Mid-C_042010 2010GRC" xfId="1071"/>
    <cellStyle name="_Book2_AURORA Total New" xfId="1072"/>
    <cellStyle name="_Book2_AURORA Total New 2" xfId="1073"/>
    <cellStyle name="_Book2_Book2" xfId="1074"/>
    <cellStyle name="_Book2_Book2 2" xfId="1075"/>
    <cellStyle name="_Book2_Book2_Adj Bench DR 3 for Initial Briefs (Electric)" xfId="1076"/>
    <cellStyle name="_Book2_Book2_Adj Bench DR 3 for Initial Briefs (Electric) 2" xfId="1077"/>
    <cellStyle name="_Book2_Book2_Adj Bench DR 3 for Initial Briefs (Electric)_DEM-WP(C) ENERG10C--ctn Mid-C_042010 2010GRC" xfId="1078"/>
    <cellStyle name="_Book2_Book2_DEM-WP(C) ENERG10C--ctn Mid-C_042010 2010GRC" xfId="1079"/>
    <cellStyle name="_Book2_Book2_Electric Rev Req Model (2009 GRC) Rebuttal" xfId="1080"/>
    <cellStyle name="_Book2_Book2_Electric Rev Req Model (2009 GRC) Rebuttal REmoval of New  WH Solar AdjustMI" xfId="1081"/>
    <cellStyle name="_Book2_Book2_Electric Rev Req Model (2009 GRC) Rebuttal REmoval of New  WH Solar AdjustMI 2" xfId="1082"/>
    <cellStyle name="_Book2_Book2_Electric Rev Req Model (2009 GRC) Rebuttal REmoval of New  WH Solar AdjustMI_DEM-WP(C) ENERG10C--ctn Mid-C_042010 2010GRC" xfId="1083"/>
    <cellStyle name="_Book2_Book2_Electric Rev Req Model (2009 GRC) Revised 01-18-2010" xfId="1084"/>
    <cellStyle name="_Book2_Book2_Electric Rev Req Model (2009 GRC) Revised 01-18-2010 2" xfId="1085"/>
    <cellStyle name="_Book2_Book2_Electric Rev Req Model (2009 GRC) Revised 01-18-2010_DEM-WP(C) ENERG10C--ctn Mid-C_042010 2010GRC" xfId="1086"/>
    <cellStyle name="_Book2_Book2_Final Order Electric EXHIBIT A-1" xfId="1087"/>
    <cellStyle name="_Book2_Book4" xfId="32"/>
    <cellStyle name="_Book2_Book4 2" xfId="1088"/>
    <cellStyle name="_Book2_Book4_DEM-WP(C) ENERG10C--ctn Mid-C_042010 2010GRC" xfId="1089"/>
    <cellStyle name="_Book2_Book9" xfId="33"/>
    <cellStyle name="_Book2_Book9 2" xfId="1090"/>
    <cellStyle name="_Book2_Book9_DEM-WP(C) ENERG10C--ctn Mid-C_042010 2010GRC" xfId="1091"/>
    <cellStyle name="_Book2_Chelan PUD Power Costs (8-10)" xfId="1092"/>
    <cellStyle name="_Book2_DEM-WP(C) Chelan Power Costs" xfId="1093"/>
    <cellStyle name="_Book2_DEM-WP(C) Chelan Power Costs 2" xfId="1094"/>
    <cellStyle name="_Book2_DEM-WP(C) ENERG10C--ctn Mid-C_042010 2010GRC" xfId="1095"/>
    <cellStyle name="_x0013__Book2_DEM-WP(C) ENERG10C--ctn Mid-C_042010 2010GRC" xfId="1096"/>
    <cellStyle name="_Book2_DEM-WP(C) Gas Transport 2010GRC" xfId="1097"/>
    <cellStyle name="_Book2_DEM-WP(C) Gas Transport 2010GRC 2" xfId="1098"/>
    <cellStyle name="_x0013__Book2_Electric Rev Req Model (2009 GRC) Rebuttal" xfId="1099"/>
    <cellStyle name="_x0013__Book2_Electric Rev Req Model (2009 GRC) Rebuttal REmoval of New  WH Solar AdjustMI" xfId="1100"/>
    <cellStyle name="_x0013__Book2_Electric Rev Req Model (2009 GRC) Rebuttal REmoval of New  WH Solar AdjustMI 2" xfId="1101"/>
    <cellStyle name="_x0013__Book2_Electric Rev Req Model (2009 GRC) Rebuttal REmoval of New  WH Solar AdjustMI_DEM-WP(C) ENERG10C--ctn Mid-C_042010 2010GRC" xfId="1102"/>
    <cellStyle name="_x0013__Book2_Electric Rev Req Model (2009 GRC) Revised 01-18-2010" xfId="1103"/>
    <cellStyle name="_x0013__Book2_Electric Rev Req Model (2009 GRC) Revised 01-18-2010 2" xfId="1104"/>
    <cellStyle name="_x0013__Book2_Electric Rev Req Model (2009 GRC) Revised 01-18-2010_DEM-WP(C) ENERG10C--ctn Mid-C_042010 2010GRC" xfId="1105"/>
    <cellStyle name="_x0013__Book2_Final Order Electric EXHIBIT A-1" xfId="1106"/>
    <cellStyle name="_Book2_NIM Summary" xfId="1107"/>
    <cellStyle name="_Book2_NIM Summary 09GRC" xfId="1108"/>
    <cellStyle name="_Book2_NIM Summary 09GRC 2" xfId="1109"/>
    <cellStyle name="_Book2_NIM Summary 09GRC_DEM-WP(C) ENERG10C--ctn Mid-C_042010 2010GRC" xfId="1110"/>
    <cellStyle name="_Book2_NIM Summary 2" xfId="1111"/>
    <cellStyle name="_Book2_NIM Summary 3" xfId="1112"/>
    <cellStyle name="_Book2_NIM Summary 4" xfId="6127"/>
    <cellStyle name="_Book2_NIM Summary 5" xfId="6128"/>
    <cellStyle name="_Book2_NIM Summary 6" xfId="6129"/>
    <cellStyle name="_Book2_NIM Summary 7" xfId="6130"/>
    <cellStyle name="_Book2_NIM Summary 8" xfId="6131"/>
    <cellStyle name="_Book2_NIM Summary 9" xfId="6132"/>
    <cellStyle name="_Book2_NIM Summary_DEM-WP(C) ENERG10C--ctn Mid-C_042010 2010GRC" xfId="1113"/>
    <cellStyle name="_Book2_PCA 9 -  Exhibit D April 2010 (3)" xfId="1114"/>
    <cellStyle name="_Book2_PCA 9 -  Exhibit D April 2010 (3) 2" xfId="1115"/>
    <cellStyle name="_Book2_PCA 9 -  Exhibit D April 2010 (3)_DEM-WP(C) ENERG10C--ctn Mid-C_042010 2010GRC" xfId="1116"/>
    <cellStyle name="_Book2_Power Costs - Comparison bx Rbtl-Staff-Jt-PC" xfId="1117"/>
    <cellStyle name="_Book2_Power Costs - Comparison bx Rbtl-Staff-Jt-PC 2" xfId="1118"/>
    <cellStyle name="_Book2_Power Costs - Comparison bx Rbtl-Staff-Jt-PC_Adj Bench DR 3 for Initial Briefs (Electric)" xfId="1119"/>
    <cellStyle name="_Book2_Power Costs - Comparison bx Rbtl-Staff-Jt-PC_Adj Bench DR 3 for Initial Briefs (Electric) 2" xfId="1120"/>
    <cellStyle name="_Book2_Power Costs - Comparison bx Rbtl-Staff-Jt-PC_Adj Bench DR 3 for Initial Briefs (Electric)_DEM-WP(C) ENERG10C--ctn Mid-C_042010 2010GRC" xfId="1121"/>
    <cellStyle name="_Book2_Power Costs - Comparison bx Rbtl-Staff-Jt-PC_DEM-WP(C) ENERG10C--ctn Mid-C_042010 2010GRC" xfId="1122"/>
    <cellStyle name="_Book2_Power Costs - Comparison bx Rbtl-Staff-Jt-PC_Electric Rev Req Model (2009 GRC) Rebuttal" xfId="1123"/>
    <cellStyle name="_Book2_Power Costs - Comparison bx Rbtl-Staff-Jt-PC_Electric Rev Req Model (2009 GRC) Rebuttal REmoval of New  WH Solar AdjustMI" xfId="1124"/>
    <cellStyle name="_Book2_Power Costs - Comparison bx Rbtl-Staff-Jt-PC_Electric Rev Req Model (2009 GRC) Rebuttal REmoval of New  WH Solar AdjustMI 2" xfId="1125"/>
    <cellStyle name="_Book2_Power Costs - Comparison bx Rbtl-Staff-Jt-PC_Electric Rev Req Model (2009 GRC) Rebuttal REmoval of New  WH Solar AdjustMI_DEM-WP(C) ENERG10C--ctn Mid-C_042010 2010GRC" xfId="1126"/>
    <cellStyle name="_Book2_Power Costs - Comparison bx Rbtl-Staff-Jt-PC_Electric Rev Req Model (2009 GRC) Revised 01-18-2010" xfId="1127"/>
    <cellStyle name="_Book2_Power Costs - Comparison bx Rbtl-Staff-Jt-PC_Electric Rev Req Model (2009 GRC) Revised 01-18-2010 2" xfId="1128"/>
    <cellStyle name="_Book2_Power Costs - Comparison bx Rbtl-Staff-Jt-PC_Electric Rev Req Model (2009 GRC) Revised 01-18-2010_DEM-WP(C) ENERG10C--ctn Mid-C_042010 2010GRC" xfId="1129"/>
    <cellStyle name="_Book2_Power Costs - Comparison bx Rbtl-Staff-Jt-PC_Final Order Electric EXHIBIT A-1" xfId="1130"/>
    <cellStyle name="_Book2_Rebuttal Power Costs" xfId="1131"/>
    <cellStyle name="_Book2_Rebuttal Power Costs 2" xfId="1132"/>
    <cellStyle name="_Book2_Rebuttal Power Costs_Adj Bench DR 3 for Initial Briefs (Electric)" xfId="1133"/>
    <cellStyle name="_Book2_Rebuttal Power Costs_Adj Bench DR 3 for Initial Briefs (Electric) 2" xfId="1134"/>
    <cellStyle name="_Book2_Rebuttal Power Costs_Adj Bench DR 3 for Initial Briefs (Electric)_DEM-WP(C) ENERG10C--ctn Mid-C_042010 2010GRC" xfId="1135"/>
    <cellStyle name="_Book2_Rebuttal Power Costs_DEM-WP(C) ENERG10C--ctn Mid-C_042010 2010GRC" xfId="1136"/>
    <cellStyle name="_Book2_Rebuttal Power Costs_Electric Rev Req Model (2009 GRC) Rebuttal" xfId="1137"/>
    <cellStyle name="_Book2_Rebuttal Power Costs_Electric Rev Req Model (2009 GRC) Rebuttal REmoval of New  WH Solar AdjustMI" xfId="1138"/>
    <cellStyle name="_Book2_Rebuttal Power Costs_Electric Rev Req Model (2009 GRC) Rebuttal REmoval of New  WH Solar AdjustMI 2" xfId="1139"/>
    <cellStyle name="_Book2_Rebuttal Power Costs_Electric Rev Req Model (2009 GRC) Rebuttal REmoval of New  WH Solar AdjustMI_DEM-WP(C) ENERG10C--ctn Mid-C_042010 2010GRC" xfId="1140"/>
    <cellStyle name="_Book2_Rebuttal Power Costs_Electric Rev Req Model (2009 GRC) Revised 01-18-2010" xfId="1141"/>
    <cellStyle name="_Book2_Rebuttal Power Costs_Electric Rev Req Model (2009 GRC) Revised 01-18-2010 2" xfId="1142"/>
    <cellStyle name="_Book2_Rebuttal Power Costs_Electric Rev Req Model (2009 GRC) Revised 01-18-2010_DEM-WP(C) ENERG10C--ctn Mid-C_042010 2010GRC" xfId="1143"/>
    <cellStyle name="_Book2_Rebuttal Power Costs_Final Order Electric EXHIBIT A-1" xfId="1144"/>
    <cellStyle name="_Book2_Wind Integration 10GRC" xfId="1145"/>
    <cellStyle name="_Book2_Wind Integration 10GRC 2" xfId="1146"/>
    <cellStyle name="_Book2_Wind Integration 10GRC_DEM-WP(C) ENERG10C--ctn Mid-C_042010 2010GRC" xfId="1147"/>
    <cellStyle name="_Book3" xfId="34"/>
    <cellStyle name="_Book5" xfId="35"/>
    <cellStyle name="_Book5 2" xfId="1148"/>
    <cellStyle name="_Book5 2 2" xfId="1149"/>
    <cellStyle name="_Book5 3" xfId="1150"/>
    <cellStyle name="_Book5 4" xfId="1151"/>
    <cellStyle name="_Book5 4 2" xfId="1152"/>
    <cellStyle name="_Book5_4 31E Reg Asset  Liab and EXH D" xfId="1153"/>
    <cellStyle name="_Book5_4 31E Reg Asset  Liab and EXH D _ Aug 10 Filing (2)" xfId="1154"/>
    <cellStyle name="_Book5_Chelan PUD Power Costs (8-10)" xfId="1155"/>
    <cellStyle name="_Book5_DEM-WP(C) Chelan Power Costs" xfId="1156"/>
    <cellStyle name="_Book5_DEM-WP(C) Chelan Power Costs 2" xfId="1157"/>
    <cellStyle name="_Book5_DEM-WP(C) Costs Not In AURORA 2010GRC As Filed" xfId="1158"/>
    <cellStyle name="_Book5_DEM-WP(C) Costs Not In AURORA 2010GRC As Filed 2" xfId="1159"/>
    <cellStyle name="_Book5_DEM-WP(C) Costs Not In AURORA 2010GRC As Filed 3" xfId="1160"/>
    <cellStyle name="_Book5_DEM-WP(C) Costs Not In AURORA 2010GRC As Filed_DEM-WP(C) ENERG10C--ctn Mid-C_042010 2010GRC" xfId="1161"/>
    <cellStyle name="_Book5_DEM-WP(C) Gas Transport 2010GRC" xfId="1162"/>
    <cellStyle name="_Book5_DEM-WP(C) Gas Transport 2010GRC 2" xfId="1163"/>
    <cellStyle name="_Book5_NIM Summary" xfId="1164"/>
    <cellStyle name="_Book5_NIM Summary 09GRC" xfId="1165"/>
    <cellStyle name="_Book5_NIM Summary 2" xfId="1166"/>
    <cellStyle name="_Book5_NIM Summary 3" xfId="1167"/>
    <cellStyle name="_Book5_NIM Summary 4" xfId="6133"/>
    <cellStyle name="_Book5_NIM Summary 5" xfId="6134"/>
    <cellStyle name="_Book5_NIM Summary 6" xfId="6135"/>
    <cellStyle name="_Book5_NIM Summary 7" xfId="6136"/>
    <cellStyle name="_Book5_NIM Summary 8" xfId="6137"/>
    <cellStyle name="_Book5_NIM Summary 9" xfId="6138"/>
    <cellStyle name="_Book5_NIM Summary_DEM-WP(C) ENERG10C--ctn Mid-C_042010 2010GRC" xfId="1168"/>
    <cellStyle name="_Book5_PCA 9 -  Exhibit D April 2010 (3)" xfId="1169"/>
    <cellStyle name="_Book5_Reconciliation" xfId="1170"/>
    <cellStyle name="_Book5_Reconciliation 2" xfId="1171"/>
    <cellStyle name="_Book5_Reconciliation 3" xfId="1172"/>
    <cellStyle name="_Book5_Reconciliation_DEM-WP(C) ENERG10C--ctn Mid-C_042010 2010GRC" xfId="1173"/>
    <cellStyle name="_Book5_Wind Integration 10GRC" xfId="1174"/>
    <cellStyle name="_Book5_Wind Integration 10GRC 2" xfId="1175"/>
    <cellStyle name="_Book5_Wind Integration 10GRC_DEM-WP(C) ENERG10C--ctn Mid-C_042010 2010GRC" xfId="1176"/>
    <cellStyle name="_BPA NOS" xfId="1177"/>
    <cellStyle name="_BPA NOS 2" xfId="1178"/>
    <cellStyle name="_BPA NOS 2 2" xfId="1179"/>
    <cellStyle name="_BPA NOS 3" xfId="1180"/>
    <cellStyle name="_BPA NOS 3 2" xfId="1181"/>
    <cellStyle name="_BPA NOS_DEM-WP(C) Chelan Power Costs" xfId="1182"/>
    <cellStyle name="_BPA NOS_DEM-WP(C) Chelan Power Costs 2" xfId="1183"/>
    <cellStyle name="_BPA NOS_DEM-WP(C) ENERG10C--ctn Mid-C_042010 2010GRC" xfId="1184"/>
    <cellStyle name="_BPA NOS_DEM-WP(C) Gas Transport 2010GRC" xfId="1185"/>
    <cellStyle name="_BPA NOS_DEM-WP(C) Gas Transport 2010GRC 2" xfId="1186"/>
    <cellStyle name="_BPA NOS_DEM-WP(C) Wind Integration Summary 2010GRC" xfId="1187"/>
    <cellStyle name="_BPA NOS_DEM-WP(C) Wind Integration Summary 2010GRC 2" xfId="1188"/>
    <cellStyle name="_BPA NOS_DEM-WP(C) Wind Integration Summary 2010GRC_DEM-WP(C) ENERG10C--ctn Mid-C_042010 2010GRC" xfId="1189"/>
    <cellStyle name="_BPA NOS_NIM Summary" xfId="1190"/>
    <cellStyle name="_BPA NOS_NIM Summary 2" xfId="1191"/>
    <cellStyle name="_BPA NOS_NIM Summary_DEM-WP(C) ENERG10C--ctn Mid-C_042010 2010GRC" xfId="1192"/>
    <cellStyle name="_Chelan Debt Forecast 12.19.05" xfId="36"/>
    <cellStyle name="_Chelan Debt Forecast 12.19.05 2" xfId="1193"/>
    <cellStyle name="_Chelan Debt Forecast 12.19.05 2 2" xfId="1194"/>
    <cellStyle name="_Chelan Debt Forecast 12.19.05 3" xfId="1195"/>
    <cellStyle name="_Chelan Debt Forecast 12.19.05 4" xfId="1196"/>
    <cellStyle name="_Chelan Debt Forecast 12.19.05 4 2" xfId="1197"/>
    <cellStyle name="_Chelan Debt Forecast 12.19.05 5" xfId="1198"/>
    <cellStyle name="_Chelan Debt Forecast 12.19.05 5 2" xfId="1199"/>
    <cellStyle name="_Chelan Debt Forecast 12.19.05 6" xfId="1200"/>
    <cellStyle name="_Chelan Debt Forecast 12.19.05 7" xfId="1201"/>
    <cellStyle name="_Chelan Debt Forecast 12.19.05 7 2" xfId="1202"/>
    <cellStyle name="_Chelan Debt Forecast 12.19.05 8" xfId="1203"/>
    <cellStyle name="_Chelan Debt Forecast 12.19.05 8 2" xfId="1204"/>
    <cellStyle name="_Chelan Debt Forecast 12.19.05_(C) WHE Proforma with ITC cash grant 10 Yr Amort_for deferral_102809" xfId="1205"/>
    <cellStyle name="_Chelan Debt Forecast 12.19.05_(C) WHE Proforma with ITC cash grant 10 Yr Amort_for deferral_102809 2" xfId="1206"/>
    <cellStyle name="_Chelan Debt Forecast 12.19.05_(C) WHE Proforma with ITC cash grant 10 Yr Amort_for deferral_102809_16.07E Wild Horse Wind Expansionwrkingfile" xfId="1207"/>
    <cellStyle name="_Chelan Debt Forecast 12.19.05_(C) WHE Proforma with ITC cash grant 10 Yr Amort_for deferral_102809_16.07E Wild Horse Wind Expansionwrkingfile 2" xfId="1208"/>
    <cellStyle name="_Chelan Debt Forecast 12.19.05_(C) WHE Proforma with ITC cash grant 10 Yr Amort_for deferral_102809_16.07E Wild Horse Wind Expansionwrkingfile SF" xfId="1209"/>
    <cellStyle name="_Chelan Debt Forecast 12.19.05_(C) WHE Proforma with ITC cash grant 10 Yr Amort_for deferral_102809_16.07E Wild Horse Wind Expansionwrkingfile SF 2" xfId="1210"/>
    <cellStyle name="_Chelan Debt Forecast 12.19.05_(C) WHE Proforma with ITC cash grant 10 Yr Amort_for deferral_102809_16.07E Wild Horse Wind Expansionwrkingfile SF_DEM-WP(C) ENERG10C--ctn Mid-C_042010 2010GRC" xfId="1211"/>
    <cellStyle name="_Chelan Debt Forecast 12.19.05_(C) WHE Proforma with ITC cash grant 10 Yr Amort_for deferral_102809_16.07E Wild Horse Wind Expansionwrkingfile_DEM-WP(C) ENERG10C--ctn Mid-C_042010 2010GRC" xfId="1212"/>
    <cellStyle name="_Chelan Debt Forecast 12.19.05_(C) WHE Proforma with ITC cash grant 10 Yr Amort_for deferral_102809_16.37E Wild Horse Expansion DeferralRevwrkingfile SF" xfId="1213"/>
    <cellStyle name="_Chelan Debt Forecast 12.19.05_(C) WHE Proforma with ITC cash grant 10 Yr Amort_for deferral_102809_16.37E Wild Horse Expansion DeferralRevwrkingfile SF 2" xfId="1214"/>
    <cellStyle name="_Chelan Debt Forecast 12.19.05_(C) WHE Proforma with ITC cash grant 10 Yr Amort_for deferral_102809_16.37E Wild Horse Expansion DeferralRevwrkingfile SF_DEM-WP(C) ENERG10C--ctn Mid-C_042010 2010GRC" xfId="1215"/>
    <cellStyle name="_Chelan Debt Forecast 12.19.05_(C) WHE Proforma with ITC cash grant 10 Yr Amort_for deferral_102809_DEM-WP(C) ENERG10C--ctn Mid-C_042010 2010GRC" xfId="1216"/>
    <cellStyle name="_Chelan Debt Forecast 12.19.05_(C) WHE Proforma with ITC cash grant 10 Yr Amort_for rebuttal_120709" xfId="1217"/>
    <cellStyle name="_Chelan Debt Forecast 12.19.05_(C) WHE Proforma with ITC cash grant 10 Yr Amort_for rebuttal_120709 2" xfId="1218"/>
    <cellStyle name="_Chelan Debt Forecast 12.19.05_(C) WHE Proforma with ITC cash grant 10 Yr Amort_for rebuttal_120709_DEM-WP(C) ENERG10C--ctn Mid-C_042010 2010GRC" xfId="1219"/>
    <cellStyle name="_Chelan Debt Forecast 12.19.05_04.07E Wild Horse Wind Expansion" xfId="1220"/>
    <cellStyle name="_Chelan Debt Forecast 12.19.05_04.07E Wild Horse Wind Expansion 2" xfId="1221"/>
    <cellStyle name="_Chelan Debt Forecast 12.19.05_04.07E Wild Horse Wind Expansion_16.07E Wild Horse Wind Expansionwrkingfile" xfId="1222"/>
    <cellStyle name="_Chelan Debt Forecast 12.19.05_04.07E Wild Horse Wind Expansion_16.07E Wild Horse Wind Expansionwrkingfile 2" xfId="1223"/>
    <cellStyle name="_Chelan Debt Forecast 12.19.05_04.07E Wild Horse Wind Expansion_16.07E Wild Horse Wind Expansionwrkingfile SF" xfId="1224"/>
    <cellStyle name="_Chelan Debt Forecast 12.19.05_04.07E Wild Horse Wind Expansion_16.07E Wild Horse Wind Expansionwrkingfile SF 2" xfId="1225"/>
    <cellStyle name="_Chelan Debt Forecast 12.19.05_04.07E Wild Horse Wind Expansion_16.07E Wild Horse Wind Expansionwrkingfile SF_DEM-WP(C) ENERG10C--ctn Mid-C_042010 2010GRC" xfId="1226"/>
    <cellStyle name="_Chelan Debt Forecast 12.19.05_04.07E Wild Horse Wind Expansion_16.07E Wild Horse Wind Expansionwrkingfile_DEM-WP(C) ENERG10C--ctn Mid-C_042010 2010GRC" xfId="1227"/>
    <cellStyle name="_Chelan Debt Forecast 12.19.05_04.07E Wild Horse Wind Expansion_16.37E Wild Horse Expansion DeferralRevwrkingfile SF" xfId="1228"/>
    <cellStyle name="_Chelan Debt Forecast 12.19.05_04.07E Wild Horse Wind Expansion_16.37E Wild Horse Expansion DeferralRevwrkingfile SF 2" xfId="1229"/>
    <cellStyle name="_Chelan Debt Forecast 12.19.05_04.07E Wild Horse Wind Expansion_16.37E Wild Horse Expansion DeferralRevwrkingfile SF_DEM-WP(C) ENERG10C--ctn Mid-C_042010 2010GRC" xfId="1230"/>
    <cellStyle name="_Chelan Debt Forecast 12.19.05_04.07E Wild Horse Wind Expansion_DEM-WP(C) ENERG10C--ctn Mid-C_042010 2010GRC" xfId="1231"/>
    <cellStyle name="_Chelan Debt Forecast 12.19.05_16.07E Wild Horse Wind Expansionwrkingfile" xfId="1232"/>
    <cellStyle name="_Chelan Debt Forecast 12.19.05_16.07E Wild Horse Wind Expansionwrkingfile 2" xfId="1233"/>
    <cellStyle name="_Chelan Debt Forecast 12.19.05_16.07E Wild Horse Wind Expansionwrkingfile SF" xfId="1234"/>
    <cellStyle name="_Chelan Debt Forecast 12.19.05_16.07E Wild Horse Wind Expansionwrkingfile SF 2" xfId="1235"/>
    <cellStyle name="_Chelan Debt Forecast 12.19.05_16.07E Wild Horse Wind Expansionwrkingfile SF_DEM-WP(C) ENERG10C--ctn Mid-C_042010 2010GRC" xfId="1236"/>
    <cellStyle name="_Chelan Debt Forecast 12.19.05_16.07E Wild Horse Wind Expansionwrkingfile_DEM-WP(C) ENERG10C--ctn Mid-C_042010 2010GRC" xfId="1237"/>
    <cellStyle name="_Chelan Debt Forecast 12.19.05_16.37E Wild Horse Expansion DeferralRevwrkingfile SF" xfId="1238"/>
    <cellStyle name="_Chelan Debt Forecast 12.19.05_16.37E Wild Horse Expansion DeferralRevwrkingfile SF 2" xfId="1239"/>
    <cellStyle name="_Chelan Debt Forecast 12.19.05_16.37E Wild Horse Expansion DeferralRevwrkingfile SF_DEM-WP(C) ENERG10C--ctn Mid-C_042010 2010GRC" xfId="1240"/>
    <cellStyle name="_Chelan Debt Forecast 12.19.05_2009 GRC Compl Filing - Exhibit D" xfId="1241"/>
    <cellStyle name="_Chelan Debt Forecast 12.19.05_2009 GRC Compl Filing - Exhibit D 2" xfId="1242"/>
    <cellStyle name="_Chelan Debt Forecast 12.19.05_2009 GRC Compl Filing - Exhibit D_DEM-WP(C) ENERG10C--ctn Mid-C_042010 2010GRC" xfId="1243"/>
    <cellStyle name="_Chelan Debt Forecast 12.19.05_4 31 Regulatory Assets and Liabilities  7 06- Exhibit D" xfId="37"/>
    <cellStyle name="_Chelan Debt Forecast 12.19.05_4 31 Regulatory Assets and Liabilities  7 06- Exhibit D 2" xfId="1244"/>
    <cellStyle name="_Chelan Debt Forecast 12.19.05_4 31 Regulatory Assets and Liabilities  7 06- Exhibit D_DEM-WP(C) ENERG10C--ctn Mid-C_042010 2010GRC" xfId="1245"/>
    <cellStyle name="_Chelan Debt Forecast 12.19.05_4 31 Regulatory Assets and Liabilities  7 06- Exhibit D_NIM Summary" xfId="1246"/>
    <cellStyle name="_Chelan Debt Forecast 12.19.05_4 31 Regulatory Assets and Liabilities  7 06- Exhibit D_NIM Summary 2" xfId="1247"/>
    <cellStyle name="_Chelan Debt Forecast 12.19.05_4 31 Regulatory Assets and Liabilities  7 06- Exhibit D_NIM Summary_DEM-WP(C) ENERG10C--ctn Mid-C_042010 2010GRC" xfId="1248"/>
    <cellStyle name="_Chelan Debt Forecast 12.19.05_4 31 Regulatory Assets and Liabilities  7 06- Exhibit D_NIM+O&amp;M" xfId="1249"/>
    <cellStyle name="_Chelan Debt Forecast 12.19.05_4 31 Regulatory Assets and Liabilities  7 06- Exhibit D_NIM+O&amp;M Monthly" xfId="1250"/>
    <cellStyle name="_Chelan Debt Forecast 12.19.05_4 31E Reg Asset  Liab and EXH D" xfId="1251"/>
    <cellStyle name="_Chelan Debt Forecast 12.19.05_4 31E Reg Asset  Liab and EXH D _ Aug 10 Filing (2)" xfId="1252"/>
    <cellStyle name="_Chelan Debt Forecast 12.19.05_4 31E Reg Asset  Liab and EXH D _ Aug 10 Filing (2) 2" xfId="1253"/>
    <cellStyle name="_Chelan Debt Forecast 12.19.05_4 31E Reg Asset  Liab and EXH D 2" xfId="1254"/>
    <cellStyle name="_Chelan Debt Forecast 12.19.05_4 31E Reg Asset  Liab and EXH D 3" xfId="1255"/>
    <cellStyle name="_Chelan Debt Forecast 12.19.05_4 32 Regulatory Assets and Liabilities  7 06- Exhibit D" xfId="38"/>
    <cellStyle name="_Chelan Debt Forecast 12.19.05_4 32 Regulatory Assets and Liabilities  7 06- Exhibit D 2" xfId="1256"/>
    <cellStyle name="_Chelan Debt Forecast 12.19.05_4 32 Regulatory Assets and Liabilities  7 06- Exhibit D_DEM-WP(C) ENERG10C--ctn Mid-C_042010 2010GRC" xfId="1257"/>
    <cellStyle name="_Chelan Debt Forecast 12.19.05_4 32 Regulatory Assets and Liabilities  7 06- Exhibit D_NIM Summary" xfId="1258"/>
    <cellStyle name="_Chelan Debt Forecast 12.19.05_4 32 Regulatory Assets and Liabilities  7 06- Exhibit D_NIM Summary 2" xfId="1259"/>
    <cellStyle name="_Chelan Debt Forecast 12.19.05_4 32 Regulatory Assets and Liabilities  7 06- Exhibit D_NIM Summary_DEM-WP(C) ENERG10C--ctn Mid-C_042010 2010GRC" xfId="1260"/>
    <cellStyle name="_Chelan Debt Forecast 12.19.05_4 32 Regulatory Assets and Liabilities  7 06- Exhibit D_NIM+O&amp;M" xfId="1261"/>
    <cellStyle name="_Chelan Debt Forecast 12.19.05_4 32 Regulatory Assets and Liabilities  7 06- Exhibit D_NIM+O&amp;M Monthly" xfId="1262"/>
    <cellStyle name="_Chelan Debt Forecast 12.19.05_AURORA Total New" xfId="1263"/>
    <cellStyle name="_Chelan Debt Forecast 12.19.05_AURORA Total New 2" xfId="1264"/>
    <cellStyle name="_Chelan Debt Forecast 12.19.05_Book1" xfId="1265"/>
    <cellStyle name="_Chelan Debt Forecast 12.19.05_Book2" xfId="1266"/>
    <cellStyle name="_Chelan Debt Forecast 12.19.05_Book2 2" xfId="1267"/>
    <cellStyle name="_Chelan Debt Forecast 12.19.05_Book2_Adj Bench DR 3 for Initial Briefs (Electric)" xfId="1268"/>
    <cellStyle name="_Chelan Debt Forecast 12.19.05_Book2_Adj Bench DR 3 for Initial Briefs (Electric) 2" xfId="1269"/>
    <cellStyle name="_Chelan Debt Forecast 12.19.05_Book2_Adj Bench DR 3 for Initial Briefs (Electric)_DEM-WP(C) ENERG10C--ctn Mid-C_042010 2010GRC" xfId="1270"/>
    <cellStyle name="_Chelan Debt Forecast 12.19.05_Book2_DEM-WP(C) ENERG10C--ctn Mid-C_042010 2010GRC" xfId="1271"/>
    <cellStyle name="_Chelan Debt Forecast 12.19.05_Book2_Electric Rev Req Model (2009 GRC) Rebuttal" xfId="1272"/>
    <cellStyle name="_Chelan Debt Forecast 12.19.05_Book2_Electric Rev Req Model (2009 GRC) Rebuttal REmoval of New  WH Solar AdjustMI" xfId="1273"/>
    <cellStyle name="_Chelan Debt Forecast 12.19.05_Book2_Electric Rev Req Model (2009 GRC) Rebuttal REmoval of New  WH Solar AdjustMI 2" xfId="1274"/>
    <cellStyle name="_Chelan Debt Forecast 12.19.05_Book2_Electric Rev Req Model (2009 GRC) Rebuttal REmoval of New  WH Solar AdjustMI_DEM-WP(C) ENERG10C--ctn Mid-C_042010 2010GRC" xfId="1275"/>
    <cellStyle name="_Chelan Debt Forecast 12.19.05_Book2_Electric Rev Req Model (2009 GRC) Revised 01-18-2010" xfId="1276"/>
    <cellStyle name="_Chelan Debt Forecast 12.19.05_Book2_Electric Rev Req Model (2009 GRC) Revised 01-18-2010 2" xfId="1277"/>
    <cellStyle name="_Chelan Debt Forecast 12.19.05_Book2_Electric Rev Req Model (2009 GRC) Revised 01-18-2010_DEM-WP(C) ENERG10C--ctn Mid-C_042010 2010GRC" xfId="1278"/>
    <cellStyle name="_Chelan Debt Forecast 12.19.05_Book2_Final Order Electric EXHIBIT A-1" xfId="1279"/>
    <cellStyle name="_Chelan Debt Forecast 12.19.05_Book4" xfId="39"/>
    <cellStyle name="_Chelan Debt Forecast 12.19.05_Book4 2" xfId="1280"/>
    <cellStyle name="_Chelan Debt Forecast 12.19.05_Book4_DEM-WP(C) ENERG10C--ctn Mid-C_042010 2010GRC" xfId="1281"/>
    <cellStyle name="_Chelan Debt Forecast 12.19.05_Book9" xfId="40"/>
    <cellStyle name="_Chelan Debt Forecast 12.19.05_Book9 2" xfId="1282"/>
    <cellStyle name="_Chelan Debt Forecast 12.19.05_Book9_DEM-WP(C) ENERG10C--ctn Mid-C_042010 2010GRC" xfId="1283"/>
    <cellStyle name="_Chelan Debt Forecast 12.19.05_Chelan PUD Power Costs (8-10)" xfId="1284"/>
    <cellStyle name="_Chelan Debt Forecast 12.19.05_DEM-WP(C) Chelan Power Costs" xfId="1285"/>
    <cellStyle name="_Chelan Debt Forecast 12.19.05_DEM-WP(C) Chelan Power Costs 2" xfId="1286"/>
    <cellStyle name="_Chelan Debt Forecast 12.19.05_DEM-WP(C) ENERG10C--ctn Mid-C_042010 2010GRC" xfId="1287"/>
    <cellStyle name="_Chelan Debt Forecast 12.19.05_DEM-WP(C) Gas Transport 2010GRC" xfId="1288"/>
    <cellStyle name="_Chelan Debt Forecast 12.19.05_DEM-WP(C) Gas Transport 2010GRC 2" xfId="1289"/>
    <cellStyle name="_Chelan Debt Forecast 12.19.05_Exhibit D fr R Gho 12-31-08" xfId="1290"/>
    <cellStyle name="_Chelan Debt Forecast 12.19.05_Exhibit D fr R Gho 12-31-08 2" xfId="1291"/>
    <cellStyle name="_Chelan Debt Forecast 12.19.05_Exhibit D fr R Gho 12-31-08 v2" xfId="1292"/>
    <cellStyle name="_Chelan Debt Forecast 12.19.05_Exhibit D fr R Gho 12-31-08 v2 2" xfId="1293"/>
    <cellStyle name="_Chelan Debt Forecast 12.19.05_Exhibit D fr R Gho 12-31-08 v2_DEM-WP(C) ENERG10C--ctn Mid-C_042010 2010GRC" xfId="1294"/>
    <cellStyle name="_Chelan Debt Forecast 12.19.05_Exhibit D fr R Gho 12-31-08 v2_NIM Summary" xfId="1295"/>
    <cellStyle name="_Chelan Debt Forecast 12.19.05_Exhibit D fr R Gho 12-31-08 v2_NIM Summary 2" xfId="1296"/>
    <cellStyle name="_Chelan Debt Forecast 12.19.05_Exhibit D fr R Gho 12-31-08 v2_NIM Summary_DEM-WP(C) ENERG10C--ctn Mid-C_042010 2010GRC" xfId="1297"/>
    <cellStyle name="_Chelan Debt Forecast 12.19.05_Exhibit D fr R Gho 12-31-08_DEM-WP(C) ENERG10C--ctn Mid-C_042010 2010GRC" xfId="1298"/>
    <cellStyle name="_Chelan Debt Forecast 12.19.05_Exhibit D fr R Gho 12-31-08_NIM Summary" xfId="1299"/>
    <cellStyle name="_Chelan Debt Forecast 12.19.05_Exhibit D fr R Gho 12-31-08_NIM Summary 2" xfId="1300"/>
    <cellStyle name="_Chelan Debt Forecast 12.19.05_Exhibit D fr R Gho 12-31-08_NIM Summary_DEM-WP(C) ENERG10C--ctn Mid-C_042010 2010GRC" xfId="1301"/>
    <cellStyle name="_Chelan Debt Forecast 12.19.05_Hopkins Ridge Prepaid Tran - Interest Earned RY 12ME Feb  '11" xfId="1302"/>
    <cellStyle name="_Chelan Debt Forecast 12.19.05_Hopkins Ridge Prepaid Tran - Interest Earned RY 12ME Feb  '11 2" xfId="1303"/>
    <cellStyle name="_Chelan Debt Forecast 12.19.05_Hopkins Ridge Prepaid Tran - Interest Earned RY 12ME Feb  '11_DEM-WP(C) ENERG10C--ctn Mid-C_042010 2010GRC" xfId="1304"/>
    <cellStyle name="_Chelan Debt Forecast 12.19.05_Hopkins Ridge Prepaid Tran - Interest Earned RY 12ME Feb  '11_NIM Summary" xfId="1305"/>
    <cellStyle name="_Chelan Debt Forecast 12.19.05_Hopkins Ridge Prepaid Tran - Interest Earned RY 12ME Feb  '11_NIM Summary 2" xfId="1306"/>
    <cellStyle name="_Chelan Debt Forecast 12.19.05_Hopkins Ridge Prepaid Tran - Interest Earned RY 12ME Feb  '11_NIM Summary_DEM-WP(C) ENERG10C--ctn Mid-C_042010 2010GRC" xfId="1307"/>
    <cellStyle name="_Chelan Debt Forecast 12.19.05_Hopkins Ridge Prepaid Tran - Interest Earned RY 12ME Feb  '11_Transmission Workbook for May BOD" xfId="1308"/>
    <cellStyle name="_Chelan Debt Forecast 12.19.05_Hopkins Ridge Prepaid Tran - Interest Earned RY 12ME Feb  '11_Transmission Workbook for May BOD 2" xfId="1309"/>
    <cellStyle name="_Chelan Debt Forecast 12.19.05_Hopkins Ridge Prepaid Tran - Interest Earned RY 12ME Feb  '11_Transmission Workbook for May BOD_DEM-WP(C) ENERG10C--ctn Mid-C_042010 2010GRC" xfId="1310"/>
    <cellStyle name="_Chelan Debt Forecast 12.19.05_LSRWEP LGIA like Acctg Petition Aug 2010" xfId="1311"/>
    <cellStyle name="_Chelan Debt Forecast 12.19.05_NIM Summary" xfId="1312"/>
    <cellStyle name="_Chelan Debt Forecast 12.19.05_NIM Summary 09GRC" xfId="1313"/>
    <cellStyle name="_Chelan Debt Forecast 12.19.05_NIM Summary 09GRC 2" xfId="1314"/>
    <cellStyle name="_Chelan Debt Forecast 12.19.05_NIM Summary 09GRC_DEM-WP(C) ENERG10C--ctn Mid-C_042010 2010GRC" xfId="1315"/>
    <cellStyle name="_Chelan Debt Forecast 12.19.05_NIM Summary 2" xfId="1316"/>
    <cellStyle name="_Chelan Debt Forecast 12.19.05_NIM Summary 3" xfId="1317"/>
    <cellStyle name="_Chelan Debt Forecast 12.19.05_NIM Summary 4" xfId="6139"/>
    <cellStyle name="_Chelan Debt Forecast 12.19.05_NIM Summary 5" xfId="6140"/>
    <cellStyle name="_Chelan Debt Forecast 12.19.05_NIM Summary 6" xfId="6141"/>
    <cellStyle name="_Chelan Debt Forecast 12.19.05_NIM Summary 7" xfId="6142"/>
    <cellStyle name="_Chelan Debt Forecast 12.19.05_NIM Summary 8" xfId="6143"/>
    <cellStyle name="_Chelan Debt Forecast 12.19.05_NIM Summary 9" xfId="6144"/>
    <cellStyle name="_Chelan Debt Forecast 12.19.05_NIM Summary_DEM-WP(C) ENERG10C--ctn Mid-C_042010 2010GRC" xfId="1318"/>
    <cellStyle name="_Chelan Debt Forecast 12.19.05_NIM+O&amp;M" xfId="1319"/>
    <cellStyle name="_Chelan Debt Forecast 12.19.05_NIM+O&amp;M 2" xfId="1320"/>
    <cellStyle name="_Chelan Debt Forecast 12.19.05_NIM+O&amp;M Monthly" xfId="1321"/>
    <cellStyle name="_Chelan Debt Forecast 12.19.05_NIM+O&amp;M Monthly 2" xfId="1322"/>
    <cellStyle name="_Chelan Debt Forecast 12.19.05_PCA 7 - Exhibit D update 11_30_08 (2)" xfId="1323"/>
    <cellStyle name="_Chelan Debt Forecast 12.19.05_PCA 7 - Exhibit D update 11_30_08 (2) 2" xfId="1324"/>
    <cellStyle name="_Chelan Debt Forecast 12.19.05_PCA 7 - Exhibit D update 11_30_08 (2) 2 2" xfId="1325"/>
    <cellStyle name="_Chelan Debt Forecast 12.19.05_PCA 7 - Exhibit D update 11_30_08 (2) 3" xfId="1326"/>
    <cellStyle name="_Chelan Debt Forecast 12.19.05_PCA 7 - Exhibit D update 11_30_08 (2)_DEM-WP(C) ENERG10C--ctn Mid-C_042010 2010GRC" xfId="1327"/>
    <cellStyle name="_Chelan Debt Forecast 12.19.05_PCA 7 - Exhibit D update 11_30_08 (2)_NIM Summary" xfId="1328"/>
    <cellStyle name="_Chelan Debt Forecast 12.19.05_PCA 7 - Exhibit D update 11_30_08 (2)_NIM Summary 2" xfId="1329"/>
    <cellStyle name="_Chelan Debt Forecast 12.19.05_PCA 7 - Exhibit D update 11_30_08 (2)_NIM Summary_DEM-WP(C) ENERG10C--ctn Mid-C_042010 2010GRC" xfId="1330"/>
    <cellStyle name="_Chelan Debt Forecast 12.19.05_PCA 9 -  Exhibit D April 2010 (3)" xfId="1331"/>
    <cellStyle name="_Chelan Debt Forecast 12.19.05_PCA 9 -  Exhibit D April 2010 (3) 2" xfId="1332"/>
    <cellStyle name="_Chelan Debt Forecast 12.19.05_PCA 9 -  Exhibit D April 2010 (3)_DEM-WP(C) ENERG10C--ctn Mid-C_042010 2010GRC" xfId="1333"/>
    <cellStyle name="_Chelan Debt Forecast 12.19.05_Power Costs - Comparison bx Rbtl-Staff-Jt-PC" xfId="1334"/>
    <cellStyle name="_Chelan Debt Forecast 12.19.05_Power Costs - Comparison bx Rbtl-Staff-Jt-PC 2" xfId="1335"/>
    <cellStyle name="_Chelan Debt Forecast 12.19.05_Power Costs - Comparison bx Rbtl-Staff-Jt-PC_Adj Bench DR 3 for Initial Briefs (Electric)" xfId="1336"/>
    <cellStyle name="_Chelan Debt Forecast 12.19.05_Power Costs - Comparison bx Rbtl-Staff-Jt-PC_Adj Bench DR 3 for Initial Briefs (Electric) 2" xfId="1337"/>
    <cellStyle name="_Chelan Debt Forecast 12.19.05_Power Costs - Comparison bx Rbtl-Staff-Jt-PC_Adj Bench DR 3 for Initial Briefs (Electric)_DEM-WP(C) ENERG10C--ctn Mid-C_042010 2010GRC" xfId="1338"/>
    <cellStyle name="_Chelan Debt Forecast 12.19.05_Power Costs - Comparison bx Rbtl-Staff-Jt-PC_DEM-WP(C) ENERG10C--ctn Mid-C_042010 2010GRC" xfId="1339"/>
    <cellStyle name="_Chelan Debt Forecast 12.19.05_Power Costs - Comparison bx Rbtl-Staff-Jt-PC_Electric Rev Req Model (2009 GRC) Rebuttal" xfId="1340"/>
    <cellStyle name="_Chelan Debt Forecast 12.19.05_Power Costs - Comparison bx Rbtl-Staff-Jt-PC_Electric Rev Req Model (2009 GRC) Rebuttal REmoval of New  WH Solar AdjustMI" xfId="1341"/>
    <cellStyle name="_Chelan Debt Forecast 12.19.05_Power Costs - Comparison bx Rbtl-Staff-Jt-PC_Electric Rev Req Model (2009 GRC) Rebuttal REmoval of New  WH Solar AdjustMI 2" xfId="1342"/>
    <cellStyle name="_Chelan Debt Forecast 12.19.05_Power Costs - Comparison bx Rbtl-Staff-Jt-PC_Electric Rev Req Model (2009 GRC) Rebuttal REmoval of New  WH Solar AdjustMI_DEM-WP(C) ENERG10C--ctn Mid-C_042010 2010GRC" xfId="1343"/>
    <cellStyle name="_Chelan Debt Forecast 12.19.05_Power Costs - Comparison bx Rbtl-Staff-Jt-PC_Electric Rev Req Model (2009 GRC) Revised 01-18-2010" xfId="1344"/>
    <cellStyle name="_Chelan Debt Forecast 12.19.05_Power Costs - Comparison bx Rbtl-Staff-Jt-PC_Electric Rev Req Model (2009 GRC) Revised 01-18-2010 2" xfId="1345"/>
    <cellStyle name="_Chelan Debt Forecast 12.19.05_Power Costs - Comparison bx Rbtl-Staff-Jt-PC_Electric Rev Req Model (2009 GRC) Revised 01-18-2010_DEM-WP(C) ENERG10C--ctn Mid-C_042010 2010GRC" xfId="1346"/>
    <cellStyle name="_Chelan Debt Forecast 12.19.05_Power Costs - Comparison bx Rbtl-Staff-Jt-PC_Final Order Electric EXHIBIT A-1" xfId="1347"/>
    <cellStyle name="_Chelan Debt Forecast 12.19.05_Rebuttal Power Costs" xfId="1348"/>
    <cellStyle name="_Chelan Debt Forecast 12.19.05_Rebuttal Power Costs 2" xfId="1349"/>
    <cellStyle name="_Chelan Debt Forecast 12.19.05_Rebuttal Power Costs_Adj Bench DR 3 for Initial Briefs (Electric)" xfId="1350"/>
    <cellStyle name="_Chelan Debt Forecast 12.19.05_Rebuttal Power Costs_Adj Bench DR 3 for Initial Briefs (Electric) 2" xfId="1351"/>
    <cellStyle name="_Chelan Debt Forecast 12.19.05_Rebuttal Power Costs_Adj Bench DR 3 for Initial Briefs (Electric)_DEM-WP(C) ENERG10C--ctn Mid-C_042010 2010GRC" xfId="1352"/>
    <cellStyle name="_Chelan Debt Forecast 12.19.05_Rebuttal Power Costs_DEM-WP(C) ENERG10C--ctn Mid-C_042010 2010GRC" xfId="1353"/>
    <cellStyle name="_Chelan Debt Forecast 12.19.05_Rebuttal Power Costs_Electric Rev Req Model (2009 GRC) Rebuttal" xfId="1354"/>
    <cellStyle name="_Chelan Debt Forecast 12.19.05_Rebuttal Power Costs_Electric Rev Req Model (2009 GRC) Rebuttal REmoval of New  WH Solar AdjustMI" xfId="1355"/>
    <cellStyle name="_Chelan Debt Forecast 12.19.05_Rebuttal Power Costs_Electric Rev Req Model (2009 GRC) Rebuttal REmoval of New  WH Solar AdjustMI 2" xfId="1356"/>
    <cellStyle name="_Chelan Debt Forecast 12.19.05_Rebuttal Power Costs_Electric Rev Req Model (2009 GRC) Rebuttal REmoval of New  WH Solar AdjustMI_DEM-WP(C) ENERG10C--ctn Mid-C_042010 2010GRC" xfId="1357"/>
    <cellStyle name="_Chelan Debt Forecast 12.19.05_Rebuttal Power Costs_Electric Rev Req Model (2009 GRC) Revised 01-18-2010" xfId="1358"/>
    <cellStyle name="_Chelan Debt Forecast 12.19.05_Rebuttal Power Costs_Electric Rev Req Model (2009 GRC) Revised 01-18-2010 2" xfId="1359"/>
    <cellStyle name="_Chelan Debt Forecast 12.19.05_Rebuttal Power Costs_Electric Rev Req Model (2009 GRC) Revised 01-18-2010_DEM-WP(C) ENERG10C--ctn Mid-C_042010 2010GRC" xfId="1360"/>
    <cellStyle name="_Chelan Debt Forecast 12.19.05_Rebuttal Power Costs_Final Order Electric EXHIBIT A-1" xfId="1361"/>
    <cellStyle name="_Chelan Debt Forecast 12.19.05_Transmission Workbook for May BOD" xfId="1362"/>
    <cellStyle name="_Chelan Debt Forecast 12.19.05_Transmission Workbook for May BOD 2" xfId="1363"/>
    <cellStyle name="_Chelan Debt Forecast 12.19.05_Transmission Workbook for May BOD_DEM-WP(C) ENERG10C--ctn Mid-C_042010 2010GRC" xfId="1364"/>
    <cellStyle name="_Chelan Debt Forecast 12.19.05_Wind Integration 10GRC" xfId="1365"/>
    <cellStyle name="_Chelan Debt Forecast 12.19.05_Wind Integration 10GRC 2" xfId="1366"/>
    <cellStyle name="_Chelan Debt Forecast 12.19.05_Wind Integration 10GRC_DEM-WP(C) ENERG10C--ctn Mid-C_042010 2010GRC" xfId="1367"/>
    <cellStyle name="_Colstrip FOR - GADS 1990-2009" xfId="1368"/>
    <cellStyle name="_Colstrip FOR - GADS 1990-2009 2" xfId="1369"/>
    <cellStyle name="_Colstrip FOR - GADS 1990-2009 3" xfId="1370"/>
    <cellStyle name="_x0013__Confidential Material" xfId="1371"/>
    <cellStyle name="_Copy 11-9 Sumas Proforma - Current" xfId="41"/>
    <cellStyle name="_Costs not in AURORA 06GRC" xfId="42"/>
    <cellStyle name="_Costs not in AURORA 06GRC 2" xfId="1372"/>
    <cellStyle name="_Costs not in AURORA 06GRC 2 2" xfId="1373"/>
    <cellStyle name="_Costs not in AURORA 06GRC 3" xfId="1374"/>
    <cellStyle name="_Costs not in AURORA 06GRC 4" xfId="1375"/>
    <cellStyle name="_Costs not in AURORA 06GRC 4 2" xfId="1376"/>
    <cellStyle name="_Costs not in AURORA 06GRC 5" xfId="1377"/>
    <cellStyle name="_Costs not in AURORA 06GRC 6" xfId="1378"/>
    <cellStyle name="_Costs not in AURORA 06GRC 6 2" xfId="1379"/>
    <cellStyle name="_Costs not in AURORA 06GRC 7" xfId="1380"/>
    <cellStyle name="_Costs not in AURORA 06GRC 7 2" xfId="1381"/>
    <cellStyle name="_Costs not in AURORA 06GRC_04 07E Wild Horse Wind Expansion (C) (2)" xfId="43"/>
    <cellStyle name="_Costs not in AURORA 06GRC_04 07E Wild Horse Wind Expansion (C) (2) 2" xfId="1382"/>
    <cellStyle name="_Costs not in AURORA 06GRC_04 07E Wild Horse Wind Expansion (C) (2)_Adj Bench DR 3 for Initial Briefs (Electric)" xfId="1383"/>
    <cellStyle name="_Costs not in AURORA 06GRC_04 07E Wild Horse Wind Expansion (C) (2)_Adj Bench DR 3 for Initial Briefs (Electric) 2" xfId="1384"/>
    <cellStyle name="_Costs not in AURORA 06GRC_04 07E Wild Horse Wind Expansion (C) (2)_Adj Bench DR 3 for Initial Briefs (Electric)_DEM-WP(C) ENERG10C--ctn Mid-C_042010 2010GRC" xfId="1385"/>
    <cellStyle name="_Costs not in AURORA 06GRC_04 07E Wild Horse Wind Expansion (C) (2)_DEM-WP(C) ENERG10C--ctn Mid-C_042010 2010GRC" xfId="1386"/>
    <cellStyle name="_Costs not in AURORA 06GRC_04 07E Wild Horse Wind Expansion (C) (2)_Electric Rev Req Model (2009 GRC) " xfId="1387"/>
    <cellStyle name="_Costs not in AURORA 06GRC_04 07E Wild Horse Wind Expansion (C) (2)_Electric Rev Req Model (2009 GRC)  2" xfId="1388"/>
    <cellStyle name="_Costs not in AURORA 06GRC_04 07E Wild Horse Wind Expansion (C) (2)_Electric Rev Req Model (2009 GRC) _DEM-WP(C) ENERG10C--ctn Mid-C_042010 2010GRC" xfId="1389"/>
    <cellStyle name="_Costs not in AURORA 06GRC_04 07E Wild Horse Wind Expansion (C) (2)_Electric Rev Req Model (2009 GRC) Rebuttal" xfId="1390"/>
    <cellStyle name="_Costs not in AURORA 06GRC_04 07E Wild Horse Wind Expansion (C) (2)_Electric Rev Req Model (2009 GRC) Rebuttal REmoval of New  WH Solar AdjustMI" xfId="1391"/>
    <cellStyle name="_Costs not in AURORA 06GRC_04 07E Wild Horse Wind Expansion (C) (2)_Electric Rev Req Model (2009 GRC) Rebuttal REmoval of New  WH Solar AdjustMI 2" xfId="1392"/>
    <cellStyle name="_Costs not in AURORA 06GRC_04 07E Wild Horse Wind Expansion (C) (2)_Electric Rev Req Model (2009 GRC) Rebuttal REmoval of New  WH Solar AdjustMI_DEM-WP(C) ENERG10C--ctn Mid-C_042010 2010GRC" xfId="1393"/>
    <cellStyle name="_Costs not in AURORA 06GRC_04 07E Wild Horse Wind Expansion (C) (2)_Electric Rev Req Model (2009 GRC) Revised 01-18-2010" xfId="1394"/>
    <cellStyle name="_Costs not in AURORA 06GRC_04 07E Wild Horse Wind Expansion (C) (2)_Electric Rev Req Model (2009 GRC) Revised 01-18-2010 2" xfId="1395"/>
    <cellStyle name="_Costs not in AURORA 06GRC_04 07E Wild Horse Wind Expansion (C) (2)_Electric Rev Req Model (2009 GRC) Revised 01-18-2010_DEM-WP(C) ENERG10C--ctn Mid-C_042010 2010GRC" xfId="1396"/>
    <cellStyle name="_Costs not in AURORA 06GRC_04 07E Wild Horse Wind Expansion (C) (2)_Final Order Electric EXHIBIT A-1" xfId="1397"/>
    <cellStyle name="_Costs not in AURORA 06GRC_04 07E Wild Horse Wind Expansion (C) (2)_TENASKA REGULATORY ASSET" xfId="1398"/>
    <cellStyle name="_Costs not in AURORA 06GRC_16.37E Wild Horse Expansion DeferralRevwrkingfile SF" xfId="1399"/>
    <cellStyle name="_Costs not in AURORA 06GRC_16.37E Wild Horse Expansion DeferralRevwrkingfile SF 2" xfId="1400"/>
    <cellStyle name="_Costs not in AURORA 06GRC_16.37E Wild Horse Expansion DeferralRevwrkingfile SF_DEM-WP(C) ENERG10C--ctn Mid-C_042010 2010GRC" xfId="1401"/>
    <cellStyle name="_Costs not in AURORA 06GRC_2009 GRC Compl Filing - Exhibit D" xfId="1402"/>
    <cellStyle name="_Costs not in AURORA 06GRC_2009 GRC Compl Filing - Exhibit D 2" xfId="1403"/>
    <cellStyle name="_Costs not in AURORA 06GRC_2009 GRC Compl Filing - Exhibit D_DEM-WP(C) ENERG10C--ctn Mid-C_042010 2010GRC" xfId="1404"/>
    <cellStyle name="_Costs not in AURORA 06GRC_4 31 Regulatory Assets and Liabilities  7 06- Exhibit D" xfId="44"/>
    <cellStyle name="_Costs not in AURORA 06GRC_4 31 Regulatory Assets and Liabilities  7 06- Exhibit D 2" xfId="1405"/>
    <cellStyle name="_Costs not in AURORA 06GRC_4 31 Regulatory Assets and Liabilities  7 06- Exhibit D_DEM-WP(C) ENERG10C--ctn Mid-C_042010 2010GRC" xfId="1406"/>
    <cellStyle name="_Costs not in AURORA 06GRC_4 31 Regulatory Assets and Liabilities  7 06- Exhibit D_NIM Summary" xfId="1407"/>
    <cellStyle name="_Costs not in AURORA 06GRC_4 31 Regulatory Assets and Liabilities  7 06- Exhibit D_NIM Summary 2" xfId="1408"/>
    <cellStyle name="_Costs not in AURORA 06GRC_4 31 Regulatory Assets and Liabilities  7 06- Exhibit D_NIM Summary_DEM-WP(C) ENERG10C--ctn Mid-C_042010 2010GRC" xfId="1409"/>
    <cellStyle name="_Costs not in AURORA 06GRC_4 31E Reg Asset  Liab and EXH D" xfId="1410"/>
    <cellStyle name="_Costs not in AURORA 06GRC_4 31E Reg Asset  Liab and EXH D _ Aug 10 Filing (2)" xfId="1411"/>
    <cellStyle name="_Costs not in AURORA 06GRC_4 31E Reg Asset  Liab and EXH D _ Aug 10 Filing (2) 2" xfId="1412"/>
    <cellStyle name="_Costs not in AURORA 06GRC_4 31E Reg Asset  Liab and EXH D 2" xfId="1413"/>
    <cellStyle name="_Costs not in AURORA 06GRC_4 31E Reg Asset  Liab and EXH D 3" xfId="1414"/>
    <cellStyle name="_Costs not in AURORA 06GRC_4 32 Regulatory Assets and Liabilities  7 06- Exhibit D" xfId="45"/>
    <cellStyle name="_Costs not in AURORA 06GRC_4 32 Regulatory Assets and Liabilities  7 06- Exhibit D 2" xfId="1415"/>
    <cellStyle name="_Costs not in AURORA 06GRC_4 32 Regulatory Assets and Liabilities  7 06- Exhibit D_DEM-WP(C) ENERG10C--ctn Mid-C_042010 2010GRC" xfId="1416"/>
    <cellStyle name="_Costs not in AURORA 06GRC_4 32 Regulatory Assets and Liabilities  7 06- Exhibit D_NIM Summary" xfId="1417"/>
    <cellStyle name="_Costs not in AURORA 06GRC_4 32 Regulatory Assets and Liabilities  7 06- Exhibit D_NIM Summary 2" xfId="1418"/>
    <cellStyle name="_Costs not in AURORA 06GRC_4 32 Regulatory Assets and Liabilities  7 06- Exhibit D_NIM Summary_DEM-WP(C) ENERG10C--ctn Mid-C_042010 2010GRC" xfId="1419"/>
    <cellStyle name="_Costs not in AURORA 06GRC_AURORA Total New" xfId="1420"/>
    <cellStyle name="_Costs not in AURORA 06GRC_AURORA Total New 2" xfId="1421"/>
    <cellStyle name="_Costs not in AURORA 06GRC_Book2" xfId="1422"/>
    <cellStyle name="_Costs not in AURORA 06GRC_Book2 2" xfId="1423"/>
    <cellStyle name="_Costs not in AURORA 06GRC_Book2_Adj Bench DR 3 for Initial Briefs (Electric)" xfId="1424"/>
    <cellStyle name="_Costs not in AURORA 06GRC_Book2_Adj Bench DR 3 for Initial Briefs (Electric) 2" xfId="1425"/>
    <cellStyle name="_Costs not in AURORA 06GRC_Book2_Adj Bench DR 3 for Initial Briefs (Electric)_DEM-WP(C) ENERG10C--ctn Mid-C_042010 2010GRC" xfId="1426"/>
    <cellStyle name="_Costs not in AURORA 06GRC_Book2_DEM-WP(C) ENERG10C--ctn Mid-C_042010 2010GRC" xfId="1427"/>
    <cellStyle name="_Costs not in AURORA 06GRC_Book2_Electric Rev Req Model (2009 GRC) Rebuttal" xfId="1428"/>
    <cellStyle name="_Costs not in AURORA 06GRC_Book2_Electric Rev Req Model (2009 GRC) Rebuttal REmoval of New  WH Solar AdjustMI" xfId="1429"/>
    <cellStyle name="_Costs not in AURORA 06GRC_Book2_Electric Rev Req Model (2009 GRC) Rebuttal REmoval of New  WH Solar AdjustMI 2" xfId="1430"/>
    <cellStyle name="_Costs not in AURORA 06GRC_Book2_Electric Rev Req Model (2009 GRC) Rebuttal REmoval of New  WH Solar AdjustMI_DEM-WP(C) ENERG10C--ctn Mid-C_042010 2010GRC" xfId="1431"/>
    <cellStyle name="_Costs not in AURORA 06GRC_Book2_Electric Rev Req Model (2009 GRC) Revised 01-18-2010" xfId="1432"/>
    <cellStyle name="_Costs not in AURORA 06GRC_Book2_Electric Rev Req Model (2009 GRC) Revised 01-18-2010 2" xfId="1433"/>
    <cellStyle name="_Costs not in AURORA 06GRC_Book2_Electric Rev Req Model (2009 GRC) Revised 01-18-2010_DEM-WP(C) ENERG10C--ctn Mid-C_042010 2010GRC" xfId="1434"/>
    <cellStyle name="_Costs not in AURORA 06GRC_Book2_Final Order Electric EXHIBIT A-1" xfId="1435"/>
    <cellStyle name="_Costs not in AURORA 06GRC_Book4" xfId="46"/>
    <cellStyle name="_Costs not in AURORA 06GRC_Book4 2" xfId="1436"/>
    <cellStyle name="_Costs not in AURORA 06GRC_Book4_DEM-WP(C) ENERG10C--ctn Mid-C_042010 2010GRC" xfId="1437"/>
    <cellStyle name="_Costs not in AURORA 06GRC_Book9" xfId="47"/>
    <cellStyle name="_Costs not in AURORA 06GRC_Book9 2" xfId="1438"/>
    <cellStyle name="_Costs not in AURORA 06GRC_Book9_DEM-WP(C) ENERG10C--ctn Mid-C_042010 2010GRC" xfId="1439"/>
    <cellStyle name="_Costs not in AURORA 06GRC_Chelan PUD Power Costs (8-10)" xfId="1440"/>
    <cellStyle name="_Costs not in AURORA 06GRC_DEM-WP(C) Chelan Power Costs" xfId="1441"/>
    <cellStyle name="_Costs not in AURORA 06GRC_DEM-WP(C) Chelan Power Costs 2" xfId="1442"/>
    <cellStyle name="_Costs not in AURORA 06GRC_DEM-WP(C) ENERG10C--ctn Mid-C_042010 2010GRC" xfId="1443"/>
    <cellStyle name="_Costs not in AURORA 06GRC_DEM-WP(C) Gas Transport 2010GRC" xfId="1444"/>
    <cellStyle name="_Costs not in AURORA 06GRC_DEM-WP(C) Gas Transport 2010GRC 2" xfId="1445"/>
    <cellStyle name="_Costs not in AURORA 06GRC_Exhibit D fr R Gho 12-31-08" xfId="1446"/>
    <cellStyle name="_Costs not in AURORA 06GRC_Exhibit D fr R Gho 12-31-08 2" xfId="1447"/>
    <cellStyle name="_Costs not in AURORA 06GRC_Exhibit D fr R Gho 12-31-08 v2" xfId="1448"/>
    <cellStyle name="_Costs not in AURORA 06GRC_Exhibit D fr R Gho 12-31-08 v2 2" xfId="1449"/>
    <cellStyle name="_Costs not in AURORA 06GRC_Exhibit D fr R Gho 12-31-08 v2_DEM-WP(C) ENERG10C--ctn Mid-C_042010 2010GRC" xfId="1450"/>
    <cellStyle name="_Costs not in AURORA 06GRC_Exhibit D fr R Gho 12-31-08 v2_NIM Summary" xfId="1451"/>
    <cellStyle name="_Costs not in AURORA 06GRC_Exhibit D fr R Gho 12-31-08 v2_NIM Summary 2" xfId="1452"/>
    <cellStyle name="_Costs not in AURORA 06GRC_Exhibit D fr R Gho 12-31-08 v2_NIM Summary_DEM-WP(C) ENERG10C--ctn Mid-C_042010 2010GRC" xfId="1453"/>
    <cellStyle name="_Costs not in AURORA 06GRC_Exhibit D fr R Gho 12-31-08_DEM-WP(C) ENERG10C--ctn Mid-C_042010 2010GRC" xfId="1454"/>
    <cellStyle name="_Costs not in AURORA 06GRC_Exhibit D fr R Gho 12-31-08_NIM Summary" xfId="1455"/>
    <cellStyle name="_Costs not in AURORA 06GRC_Exhibit D fr R Gho 12-31-08_NIM Summary 2" xfId="1456"/>
    <cellStyle name="_Costs not in AURORA 06GRC_Exhibit D fr R Gho 12-31-08_NIM Summary_DEM-WP(C) ENERG10C--ctn Mid-C_042010 2010GRC" xfId="1457"/>
    <cellStyle name="_Costs not in AURORA 06GRC_Hopkins Ridge Prepaid Tran - Interest Earned RY 12ME Feb  '11" xfId="1458"/>
    <cellStyle name="_Costs not in AURORA 06GRC_Hopkins Ridge Prepaid Tran - Interest Earned RY 12ME Feb  '11 2" xfId="1459"/>
    <cellStyle name="_Costs not in AURORA 06GRC_Hopkins Ridge Prepaid Tran - Interest Earned RY 12ME Feb  '11_DEM-WP(C) ENERG10C--ctn Mid-C_042010 2010GRC" xfId="1460"/>
    <cellStyle name="_Costs not in AURORA 06GRC_Hopkins Ridge Prepaid Tran - Interest Earned RY 12ME Feb  '11_NIM Summary" xfId="1461"/>
    <cellStyle name="_Costs not in AURORA 06GRC_Hopkins Ridge Prepaid Tran - Interest Earned RY 12ME Feb  '11_NIM Summary 2" xfId="1462"/>
    <cellStyle name="_Costs not in AURORA 06GRC_Hopkins Ridge Prepaid Tran - Interest Earned RY 12ME Feb  '11_NIM Summary_DEM-WP(C) ENERG10C--ctn Mid-C_042010 2010GRC" xfId="1463"/>
    <cellStyle name="_Costs not in AURORA 06GRC_Hopkins Ridge Prepaid Tran - Interest Earned RY 12ME Feb  '11_Transmission Workbook for May BOD" xfId="1464"/>
    <cellStyle name="_Costs not in AURORA 06GRC_Hopkins Ridge Prepaid Tran - Interest Earned RY 12ME Feb  '11_Transmission Workbook for May BOD 2" xfId="1465"/>
    <cellStyle name="_Costs not in AURORA 06GRC_Hopkins Ridge Prepaid Tran - Interest Earned RY 12ME Feb  '11_Transmission Workbook for May BOD_DEM-WP(C) ENERG10C--ctn Mid-C_042010 2010GRC" xfId="1466"/>
    <cellStyle name="_Costs not in AURORA 06GRC_NIM Summary" xfId="1467"/>
    <cellStyle name="_Costs not in AURORA 06GRC_NIM Summary 09GRC" xfId="1468"/>
    <cellStyle name="_Costs not in AURORA 06GRC_NIM Summary 09GRC 2" xfId="1469"/>
    <cellStyle name="_Costs not in AURORA 06GRC_NIM Summary 09GRC_DEM-WP(C) ENERG10C--ctn Mid-C_042010 2010GRC" xfId="1470"/>
    <cellStyle name="_Costs not in AURORA 06GRC_NIM Summary 2" xfId="1471"/>
    <cellStyle name="_Costs not in AURORA 06GRC_NIM Summary 3" xfId="1472"/>
    <cellStyle name="_Costs not in AURORA 06GRC_NIM Summary 4" xfId="6145"/>
    <cellStyle name="_Costs not in AURORA 06GRC_NIM Summary 5" xfId="6146"/>
    <cellStyle name="_Costs not in AURORA 06GRC_NIM Summary 6" xfId="6147"/>
    <cellStyle name="_Costs not in AURORA 06GRC_NIM Summary 7" xfId="6148"/>
    <cellStyle name="_Costs not in AURORA 06GRC_NIM Summary 8" xfId="6149"/>
    <cellStyle name="_Costs not in AURORA 06GRC_NIM Summary 9" xfId="6150"/>
    <cellStyle name="_Costs not in AURORA 06GRC_NIM Summary_DEM-WP(C) ENERG10C--ctn Mid-C_042010 2010GRC" xfId="1473"/>
    <cellStyle name="_Costs not in AURORA 06GRC_PCA 7 - Exhibit D update 11_30_08 (2)" xfId="1474"/>
    <cellStyle name="_Costs not in AURORA 06GRC_PCA 7 - Exhibit D update 11_30_08 (2) 2" xfId="1475"/>
    <cellStyle name="_Costs not in AURORA 06GRC_PCA 7 - Exhibit D update 11_30_08 (2) 2 2" xfId="1476"/>
    <cellStyle name="_Costs not in AURORA 06GRC_PCA 7 - Exhibit D update 11_30_08 (2) 3" xfId="1477"/>
    <cellStyle name="_Costs not in AURORA 06GRC_PCA 7 - Exhibit D update 11_30_08 (2)_DEM-WP(C) ENERG10C--ctn Mid-C_042010 2010GRC" xfId="1478"/>
    <cellStyle name="_Costs not in AURORA 06GRC_PCA 7 - Exhibit D update 11_30_08 (2)_NIM Summary" xfId="1479"/>
    <cellStyle name="_Costs not in AURORA 06GRC_PCA 7 - Exhibit D update 11_30_08 (2)_NIM Summary 2" xfId="1480"/>
    <cellStyle name="_Costs not in AURORA 06GRC_PCA 7 - Exhibit D update 11_30_08 (2)_NIM Summary_DEM-WP(C) ENERG10C--ctn Mid-C_042010 2010GRC" xfId="1481"/>
    <cellStyle name="_Costs not in AURORA 06GRC_PCA 9 -  Exhibit D April 2010 (3)" xfId="1482"/>
    <cellStyle name="_Costs not in AURORA 06GRC_PCA 9 -  Exhibit D April 2010 (3) 2" xfId="1483"/>
    <cellStyle name="_Costs not in AURORA 06GRC_PCA 9 -  Exhibit D April 2010 (3)_DEM-WP(C) ENERG10C--ctn Mid-C_042010 2010GRC" xfId="1484"/>
    <cellStyle name="_Costs not in AURORA 06GRC_Power Costs - Comparison bx Rbtl-Staff-Jt-PC" xfId="1485"/>
    <cellStyle name="_Costs not in AURORA 06GRC_Power Costs - Comparison bx Rbtl-Staff-Jt-PC 2" xfId="1486"/>
    <cellStyle name="_Costs not in AURORA 06GRC_Power Costs - Comparison bx Rbtl-Staff-Jt-PC_Adj Bench DR 3 for Initial Briefs (Electric)" xfId="1487"/>
    <cellStyle name="_Costs not in AURORA 06GRC_Power Costs - Comparison bx Rbtl-Staff-Jt-PC_Adj Bench DR 3 for Initial Briefs (Electric) 2" xfId="1488"/>
    <cellStyle name="_Costs not in AURORA 06GRC_Power Costs - Comparison bx Rbtl-Staff-Jt-PC_Adj Bench DR 3 for Initial Briefs (Electric)_DEM-WP(C) ENERG10C--ctn Mid-C_042010 2010GRC" xfId="1489"/>
    <cellStyle name="_Costs not in AURORA 06GRC_Power Costs - Comparison bx Rbtl-Staff-Jt-PC_DEM-WP(C) ENERG10C--ctn Mid-C_042010 2010GRC" xfId="1490"/>
    <cellStyle name="_Costs not in AURORA 06GRC_Power Costs - Comparison bx Rbtl-Staff-Jt-PC_Electric Rev Req Model (2009 GRC) Rebuttal" xfId="1491"/>
    <cellStyle name="_Costs not in AURORA 06GRC_Power Costs - Comparison bx Rbtl-Staff-Jt-PC_Electric Rev Req Model (2009 GRC) Rebuttal REmoval of New  WH Solar AdjustMI" xfId="1492"/>
    <cellStyle name="_Costs not in AURORA 06GRC_Power Costs - Comparison bx Rbtl-Staff-Jt-PC_Electric Rev Req Model (2009 GRC) Rebuttal REmoval of New  WH Solar AdjustMI 2" xfId="1493"/>
    <cellStyle name="_Costs not in AURORA 06GRC_Power Costs - Comparison bx Rbtl-Staff-Jt-PC_Electric Rev Req Model (2009 GRC) Rebuttal REmoval of New  WH Solar AdjustMI_DEM-WP(C) ENERG10C--ctn Mid-C_042010 2010GRC" xfId="1494"/>
    <cellStyle name="_Costs not in AURORA 06GRC_Power Costs - Comparison bx Rbtl-Staff-Jt-PC_Electric Rev Req Model (2009 GRC) Revised 01-18-2010" xfId="1495"/>
    <cellStyle name="_Costs not in AURORA 06GRC_Power Costs - Comparison bx Rbtl-Staff-Jt-PC_Electric Rev Req Model (2009 GRC) Revised 01-18-2010 2" xfId="1496"/>
    <cellStyle name="_Costs not in AURORA 06GRC_Power Costs - Comparison bx Rbtl-Staff-Jt-PC_Electric Rev Req Model (2009 GRC) Revised 01-18-2010_DEM-WP(C) ENERG10C--ctn Mid-C_042010 2010GRC" xfId="1497"/>
    <cellStyle name="_Costs not in AURORA 06GRC_Power Costs - Comparison bx Rbtl-Staff-Jt-PC_Final Order Electric EXHIBIT A-1" xfId="1498"/>
    <cellStyle name="_Costs not in AURORA 06GRC_Rebuttal Power Costs" xfId="1499"/>
    <cellStyle name="_Costs not in AURORA 06GRC_Rebuttal Power Costs 2" xfId="1500"/>
    <cellStyle name="_Costs not in AURORA 06GRC_Rebuttal Power Costs_Adj Bench DR 3 for Initial Briefs (Electric)" xfId="1501"/>
    <cellStyle name="_Costs not in AURORA 06GRC_Rebuttal Power Costs_Adj Bench DR 3 for Initial Briefs (Electric) 2" xfId="1502"/>
    <cellStyle name="_Costs not in AURORA 06GRC_Rebuttal Power Costs_Adj Bench DR 3 for Initial Briefs (Electric)_DEM-WP(C) ENERG10C--ctn Mid-C_042010 2010GRC" xfId="1503"/>
    <cellStyle name="_Costs not in AURORA 06GRC_Rebuttal Power Costs_DEM-WP(C) ENERG10C--ctn Mid-C_042010 2010GRC" xfId="1504"/>
    <cellStyle name="_Costs not in AURORA 06GRC_Rebuttal Power Costs_Electric Rev Req Model (2009 GRC) Rebuttal" xfId="1505"/>
    <cellStyle name="_Costs not in AURORA 06GRC_Rebuttal Power Costs_Electric Rev Req Model (2009 GRC) Rebuttal REmoval of New  WH Solar AdjustMI" xfId="1506"/>
    <cellStyle name="_Costs not in AURORA 06GRC_Rebuttal Power Costs_Electric Rev Req Model (2009 GRC) Rebuttal REmoval of New  WH Solar AdjustMI 2" xfId="1507"/>
    <cellStyle name="_Costs not in AURORA 06GRC_Rebuttal Power Costs_Electric Rev Req Model (2009 GRC) Rebuttal REmoval of New  WH Solar AdjustMI_DEM-WP(C) ENERG10C--ctn Mid-C_042010 2010GRC" xfId="1508"/>
    <cellStyle name="_Costs not in AURORA 06GRC_Rebuttal Power Costs_Electric Rev Req Model (2009 GRC) Revised 01-18-2010" xfId="1509"/>
    <cellStyle name="_Costs not in AURORA 06GRC_Rebuttal Power Costs_Electric Rev Req Model (2009 GRC) Revised 01-18-2010 2" xfId="1510"/>
    <cellStyle name="_Costs not in AURORA 06GRC_Rebuttal Power Costs_Electric Rev Req Model (2009 GRC) Revised 01-18-2010_DEM-WP(C) ENERG10C--ctn Mid-C_042010 2010GRC" xfId="1511"/>
    <cellStyle name="_Costs not in AURORA 06GRC_Rebuttal Power Costs_Final Order Electric EXHIBIT A-1" xfId="1512"/>
    <cellStyle name="_Costs not in AURORA 06GRC_Transmission Workbook for May BOD" xfId="1513"/>
    <cellStyle name="_Costs not in AURORA 06GRC_Transmission Workbook for May BOD 2" xfId="1514"/>
    <cellStyle name="_Costs not in AURORA 06GRC_Transmission Workbook for May BOD_DEM-WP(C) ENERG10C--ctn Mid-C_042010 2010GRC" xfId="1515"/>
    <cellStyle name="_Costs not in AURORA 06GRC_Wind Integration 10GRC" xfId="1516"/>
    <cellStyle name="_Costs not in AURORA 06GRC_Wind Integration 10GRC 2" xfId="1517"/>
    <cellStyle name="_Costs not in AURORA 06GRC_Wind Integration 10GRC_DEM-WP(C) ENERG10C--ctn Mid-C_042010 2010GRC" xfId="1518"/>
    <cellStyle name="_Costs not in AURORA 2006GRC 6.15.06" xfId="48"/>
    <cellStyle name="_Costs not in AURORA 2006GRC 6.15.06 2" xfId="1519"/>
    <cellStyle name="_Costs not in AURORA 2006GRC 6.15.06 2 2" xfId="1520"/>
    <cellStyle name="_Costs not in AURORA 2006GRC 6.15.06 3" xfId="1521"/>
    <cellStyle name="_Costs not in AURORA 2006GRC 6.15.06 4" xfId="1522"/>
    <cellStyle name="_Costs not in AURORA 2006GRC 6.15.06 4 2" xfId="1523"/>
    <cellStyle name="_Costs not in AURORA 2006GRC 6.15.06 5" xfId="1524"/>
    <cellStyle name="_Costs not in AURORA 2006GRC 6.15.06 6" xfId="1525"/>
    <cellStyle name="_Costs not in AURORA 2006GRC 6.15.06 6 2" xfId="1526"/>
    <cellStyle name="_Costs not in AURORA 2006GRC 6.15.06 7" xfId="1527"/>
    <cellStyle name="_Costs not in AURORA 2006GRC 6.15.06 7 2" xfId="1528"/>
    <cellStyle name="_Costs not in AURORA 2006GRC 6.15.06_04 07E Wild Horse Wind Expansion (C) (2)" xfId="49"/>
    <cellStyle name="_Costs not in AURORA 2006GRC 6.15.06_04 07E Wild Horse Wind Expansion (C) (2) 2" xfId="1529"/>
    <cellStyle name="_Costs not in AURORA 2006GRC 6.15.06_04 07E Wild Horse Wind Expansion (C) (2)_Adj Bench DR 3 for Initial Briefs (Electric)" xfId="1530"/>
    <cellStyle name="_Costs not in AURORA 2006GRC 6.15.06_04 07E Wild Horse Wind Expansion (C) (2)_Adj Bench DR 3 for Initial Briefs (Electric) 2" xfId="1531"/>
    <cellStyle name="_Costs not in AURORA 2006GRC 6.15.06_04 07E Wild Horse Wind Expansion (C) (2)_Adj Bench DR 3 for Initial Briefs (Electric)_DEM-WP(C) ENERG10C--ctn Mid-C_042010 2010GRC" xfId="1532"/>
    <cellStyle name="_Costs not in AURORA 2006GRC 6.15.06_04 07E Wild Horse Wind Expansion (C) (2)_DEM-WP(C) ENERG10C--ctn Mid-C_042010 2010GRC" xfId="1533"/>
    <cellStyle name="_Costs not in AURORA 2006GRC 6.15.06_04 07E Wild Horse Wind Expansion (C) (2)_Electric Rev Req Model (2009 GRC) " xfId="1534"/>
    <cellStyle name="_Costs not in AURORA 2006GRC 6.15.06_04 07E Wild Horse Wind Expansion (C) (2)_Electric Rev Req Model (2009 GRC)  2" xfId="1535"/>
    <cellStyle name="_Costs not in AURORA 2006GRC 6.15.06_04 07E Wild Horse Wind Expansion (C) (2)_Electric Rev Req Model (2009 GRC) _DEM-WP(C) ENERG10C--ctn Mid-C_042010 2010GRC" xfId="1536"/>
    <cellStyle name="_Costs not in AURORA 2006GRC 6.15.06_04 07E Wild Horse Wind Expansion (C) (2)_Electric Rev Req Model (2009 GRC) Rebuttal" xfId="1537"/>
    <cellStyle name="_Costs not in AURORA 2006GRC 6.15.06_04 07E Wild Horse Wind Expansion (C) (2)_Electric Rev Req Model (2009 GRC) Rebuttal REmoval of New  WH Solar AdjustMI" xfId="1538"/>
    <cellStyle name="_Costs not in AURORA 2006GRC 6.15.06_04 07E Wild Horse Wind Expansion (C) (2)_Electric Rev Req Model (2009 GRC) Rebuttal REmoval of New  WH Solar AdjustMI 2" xfId="1539"/>
    <cellStyle name="_Costs not in AURORA 2006GRC 6.15.06_04 07E Wild Horse Wind Expansion (C) (2)_Electric Rev Req Model (2009 GRC) Rebuttal REmoval of New  WH Solar AdjustMI_DEM-WP(C) ENERG10C--ctn Mid-C_042010 2010GRC" xfId="1540"/>
    <cellStyle name="_Costs not in AURORA 2006GRC 6.15.06_04 07E Wild Horse Wind Expansion (C) (2)_Electric Rev Req Model (2009 GRC) Revised 01-18-2010" xfId="1541"/>
    <cellStyle name="_Costs not in AURORA 2006GRC 6.15.06_04 07E Wild Horse Wind Expansion (C) (2)_Electric Rev Req Model (2009 GRC) Revised 01-18-2010 2" xfId="1542"/>
    <cellStyle name="_Costs not in AURORA 2006GRC 6.15.06_04 07E Wild Horse Wind Expansion (C) (2)_Electric Rev Req Model (2009 GRC) Revised 01-18-2010_DEM-WP(C) ENERG10C--ctn Mid-C_042010 2010GRC" xfId="1543"/>
    <cellStyle name="_Costs not in AURORA 2006GRC 6.15.06_04 07E Wild Horse Wind Expansion (C) (2)_Final Order Electric EXHIBIT A-1" xfId="1544"/>
    <cellStyle name="_Costs not in AURORA 2006GRC 6.15.06_04 07E Wild Horse Wind Expansion (C) (2)_TENASKA REGULATORY ASSET" xfId="1545"/>
    <cellStyle name="_Costs not in AURORA 2006GRC 6.15.06_16.37E Wild Horse Expansion DeferralRevwrkingfile SF" xfId="1546"/>
    <cellStyle name="_Costs not in AURORA 2006GRC 6.15.06_16.37E Wild Horse Expansion DeferralRevwrkingfile SF 2" xfId="1547"/>
    <cellStyle name="_Costs not in AURORA 2006GRC 6.15.06_16.37E Wild Horse Expansion DeferralRevwrkingfile SF_DEM-WP(C) ENERG10C--ctn Mid-C_042010 2010GRC" xfId="1548"/>
    <cellStyle name="_Costs not in AURORA 2006GRC 6.15.06_2009 GRC Compl Filing - Exhibit D" xfId="1549"/>
    <cellStyle name="_Costs not in AURORA 2006GRC 6.15.06_2009 GRC Compl Filing - Exhibit D 2" xfId="1550"/>
    <cellStyle name="_Costs not in AURORA 2006GRC 6.15.06_2009 GRC Compl Filing - Exhibit D_DEM-WP(C) ENERG10C--ctn Mid-C_042010 2010GRC" xfId="1551"/>
    <cellStyle name="_Costs not in AURORA 2006GRC 6.15.06_4 31 Regulatory Assets and Liabilities  7 06- Exhibit D" xfId="50"/>
    <cellStyle name="_Costs not in AURORA 2006GRC 6.15.06_4 31 Regulatory Assets and Liabilities  7 06- Exhibit D 2" xfId="1552"/>
    <cellStyle name="_Costs not in AURORA 2006GRC 6.15.06_4 31 Regulatory Assets and Liabilities  7 06- Exhibit D_DEM-WP(C) ENERG10C--ctn Mid-C_042010 2010GRC" xfId="1553"/>
    <cellStyle name="_Costs not in AURORA 2006GRC 6.15.06_4 31 Regulatory Assets and Liabilities  7 06- Exhibit D_NIM Summary" xfId="1554"/>
    <cellStyle name="_Costs not in AURORA 2006GRC 6.15.06_4 31 Regulatory Assets and Liabilities  7 06- Exhibit D_NIM Summary 2" xfId="1555"/>
    <cellStyle name="_Costs not in AURORA 2006GRC 6.15.06_4 31 Regulatory Assets and Liabilities  7 06- Exhibit D_NIM Summary_DEM-WP(C) ENERG10C--ctn Mid-C_042010 2010GRC" xfId="1556"/>
    <cellStyle name="_Costs not in AURORA 2006GRC 6.15.06_4 31E Reg Asset  Liab and EXH D" xfId="1557"/>
    <cellStyle name="_Costs not in AURORA 2006GRC 6.15.06_4 31E Reg Asset  Liab and EXH D _ Aug 10 Filing (2)" xfId="1558"/>
    <cellStyle name="_Costs not in AURORA 2006GRC 6.15.06_4 31E Reg Asset  Liab and EXH D _ Aug 10 Filing (2) 2" xfId="1559"/>
    <cellStyle name="_Costs not in AURORA 2006GRC 6.15.06_4 31E Reg Asset  Liab and EXH D 2" xfId="1560"/>
    <cellStyle name="_Costs not in AURORA 2006GRC 6.15.06_4 31E Reg Asset  Liab and EXH D 3" xfId="1561"/>
    <cellStyle name="_Costs not in AURORA 2006GRC 6.15.06_4 32 Regulatory Assets and Liabilities  7 06- Exhibit D" xfId="51"/>
    <cellStyle name="_Costs not in AURORA 2006GRC 6.15.06_4 32 Regulatory Assets and Liabilities  7 06- Exhibit D 2" xfId="1562"/>
    <cellStyle name="_Costs not in AURORA 2006GRC 6.15.06_4 32 Regulatory Assets and Liabilities  7 06- Exhibit D_DEM-WP(C) ENERG10C--ctn Mid-C_042010 2010GRC" xfId="1563"/>
    <cellStyle name="_Costs not in AURORA 2006GRC 6.15.06_4 32 Regulatory Assets and Liabilities  7 06- Exhibit D_NIM Summary" xfId="1564"/>
    <cellStyle name="_Costs not in AURORA 2006GRC 6.15.06_4 32 Regulatory Assets and Liabilities  7 06- Exhibit D_NIM Summary 2" xfId="1565"/>
    <cellStyle name="_Costs not in AURORA 2006GRC 6.15.06_4 32 Regulatory Assets and Liabilities  7 06- Exhibit D_NIM Summary_DEM-WP(C) ENERG10C--ctn Mid-C_042010 2010GRC" xfId="1566"/>
    <cellStyle name="_Costs not in AURORA 2006GRC 6.15.06_AURORA Total New" xfId="1567"/>
    <cellStyle name="_Costs not in AURORA 2006GRC 6.15.06_AURORA Total New 2" xfId="1568"/>
    <cellStyle name="_Costs not in AURORA 2006GRC 6.15.06_Book2" xfId="1569"/>
    <cellStyle name="_Costs not in AURORA 2006GRC 6.15.06_Book2 2" xfId="1570"/>
    <cellStyle name="_Costs not in AURORA 2006GRC 6.15.06_Book2_Adj Bench DR 3 for Initial Briefs (Electric)" xfId="1571"/>
    <cellStyle name="_Costs not in AURORA 2006GRC 6.15.06_Book2_Adj Bench DR 3 for Initial Briefs (Electric) 2" xfId="1572"/>
    <cellStyle name="_Costs not in AURORA 2006GRC 6.15.06_Book2_Adj Bench DR 3 for Initial Briefs (Electric)_DEM-WP(C) ENERG10C--ctn Mid-C_042010 2010GRC" xfId="1573"/>
    <cellStyle name="_Costs not in AURORA 2006GRC 6.15.06_Book2_DEM-WP(C) ENERG10C--ctn Mid-C_042010 2010GRC" xfId="1574"/>
    <cellStyle name="_Costs not in AURORA 2006GRC 6.15.06_Book2_Electric Rev Req Model (2009 GRC) Rebuttal" xfId="1575"/>
    <cellStyle name="_Costs not in AURORA 2006GRC 6.15.06_Book2_Electric Rev Req Model (2009 GRC) Rebuttal REmoval of New  WH Solar AdjustMI" xfId="1576"/>
    <cellStyle name="_Costs not in AURORA 2006GRC 6.15.06_Book2_Electric Rev Req Model (2009 GRC) Rebuttal REmoval of New  WH Solar AdjustMI 2" xfId="1577"/>
    <cellStyle name="_Costs not in AURORA 2006GRC 6.15.06_Book2_Electric Rev Req Model (2009 GRC) Rebuttal REmoval of New  WH Solar AdjustMI_DEM-WP(C) ENERG10C--ctn Mid-C_042010 2010GRC" xfId="1578"/>
    <cellStyle name="_Costs not in AURORA 2006GRC 6.15.06_Book2_Electric Rev Req Model (2009 GRC) Revised 01-18-2010" xfId="1579"/>
    <cellStyle name="_Costs not in AURORA 2006GRC 6.15.06_Book2_Electric Rev Req Model (2009 GRC) Revised 01-18-2010 2" xfId="1580"/>
    <cellStyle name="_Costs not in AURORA 2006GRC 6.15.06_Book2_Electric Rev Req Model (2009 GRC) Revised 01-18-2010_DEM-WP(C) ENERG10C--ctn Mid-C_042010 2010GRC" xfId="1581"/>
    <cellStyle name="_Costs not in AURORA 2006GRC 6.15.06_Book2_Final Order Electric EXHIBIT A-1" xfId="1582"/>
    <cellStyle name="_Costs not in AURORA 2006GRC 6.15.06_Book4" xfId="52"/>
    <cellStyle name="_Costs not in AURORA 2006GRC 6.15.06_Book4 2" xfId="1583"/>
    <cellStyle name="_Costs not in AURORA 2006GRC 6.15.06_Book4_DEM-WP(C) ENERG10C--ctn Mid-C_042010 2010GRC" xfId="1584"/>
    <cellStyle name="_Costs not in AURORA 2006GRC 6.15.06_Book9" xfId="53"/>
    <cellStyle name="_Costs not in AURORA 2006GRC 6.15.06_Book9 2" xfId="1585"/>
    <cellStyle name="_Costs not in AURORA 2006GRC 6.15.06_Book9_DEM-WP(C) ENERG10C--ctn Mid-C_042010 2010GRC" xfId="1586"/>
    <cellStyle name="_Costs not in AURORA 2006GRC 6.15.06_Chelan PUD Power Costs (8-10)" xfId="1587"/>
    <cellStyle name="_Costs not in AURORA 2006GRC 6.15.06_DEM-WP(C) Chelan Power Costs" xfId="1588"/>
    <cellStyle name="_Costs not in AURORA 2006GRC 6.15.06_DEM-WP(C) Chelan Power Costs 2" xfId="1589"/>
    <cellStyle name="_Costs not in AURORA 2006GRC 6.15.06_DEM-WP(C) ENERG10C--ctn Mid-C_042010 2010GRC" xfId="1590"/>
    <cellStyle name="_Costs not in AURORA 2006GRC 6.15.06_DEM-WP(C) Gas Transport 2010GRC" xfId="1591"/>
    <cellStyle name="_Costs not in AURORA 2006GRC 6.15.06_DEM-WP(C) Gas Transport 2010GRC 2" xfId="1592"/>
    <cellStyle name="_Costs not in AURORA 2006GRC 6.15.06_NIM Summary" xfId="1593"/>
    <cellStyle name="_Costs not in AURORA 2006GRC 6.15.06_NIM Summary 09GRC" xfId="1594"/>
    <cellStyle name="_Costs not in AURORA 2006GRC 6.15.06_NIM Summary 09GRC 2" xfId="1595"/>
    <cellStyle name="_Costs not in AURORA 2006GRC 6.15.06_NIM Summary 09GRC_DEM-WP(C) ENERG10C--ctn Mid-C_042010 2010GRC" xfId="1596"/>
    <cellStyle name="_Costs not in AURORA 2006GRC 6.15.06_NIM Summary 2" xfId="1597"/>
    <cellStyle name="_Costs not in AURORA 2006GRC 6.15.06_NIM Summary 3" xfId="1598"/>
    <cellStyle name="_Costs not in AURORA 2006GRC 6.15.06_NIM Summary 4" xfId="6151"/>
    <cellStyle name="_Costs not in AURORA 2006GRC 6.15.06_NIM Summary 5" xfId="6152"/>
    <cellStyle name="_Costs not in AURORA 2006GRC 6.15.06_NIM Summary 6" xfId="6153"/>
    <cellStyle name="_Costs not in AURORA 2006GRC 6.15.06_NIM Summary 7" xfId="6154"/>
    <cellStyle name="_Costs not in AURORA 2006GRC 6.15.06_NIM Summary 8" xfId="6155"/>
    <cellStyle name="_Costs not in AURORA 2006GRC 6.15.06_NIM Summary 9" xfId="6156"/>
    <cellStyle name="_Costs not in AURORA 2006GRC 6.15.06_NIM Summary_DEM-WP(C) ENERG10C--ctn Mid-C_042010 2010GRC" xfId="1599"/>
    <cellStyle name="_Costs not in AURORA 2006GRC 6.15.06_PCA 9 -  Exhibit D April 2010 (3)" xfId="1600"/>
    <cellStyle name="_Costs not in AURORA 2006GRC 6.15.06_PCA 9 -  Exhibit D April 2010 (3) 2" xfId="1601"/>
    <cellStyle name="_Costs not in AURORA 2006GRC 6.15.06_PCA 9 -  Exhibit D April 2010 (3)_DEM-WP(C) ENERG10C--ctn Mid-C_042010 2010GRC" xfId="1602"/>
    <cellStyle name="_Costs not in AURORA 2006GRC 6.15.06_Power Costs - Comparison bx Rbtl-Staff-Jt-PC" xfId="1603"/>
    <cellStyle name="_Costs not in AURORA 2006GRC 6.15.06_Power Costs - Comparison bx Rbtl-Staff-Jt-PC 2" xfId="1604"/>
    <cellStyle name="_Costs not in AURORA 2006GRC 6.15.06_Power Costs - Comparison bx Rbtl-Staff-Jt-PC_Adj Bench DR 3 for Initial Briefs (Electric)" xfId="1605"/>
    <cellStyle name="_Costs not in AURORA 2006GRC 6.15.06_Power Costs - Comparison bx Rbtl-Staff-Jt-PC_Adj Bench DR 3 for Initial Briefs (Electric) 2" xfId="1606"/>
    <cellStyle name="_Costs not in AURORA 2006GRC 6.15.06_Power Costs - Comparison bx Rbtl-Staff-Jt-PC_Adj Bench DR 3 for Initial Briefs (Electric)_DEM-WP(C) ENERG10C--ctn Mid-C_042010 2010GRC" xfId="1607"/>
    <cellStyle name="_Costs not in AURORA 2006GRC 6.15.06_Power Costs - Comparison bx Rbtl-Staff-Jt-PC_DEM-WP(C) ENERG10C--ctn Mid-C_042010 2010GRC" xfId="1608"/>
    <cellStyle name="_Costs not in AURORA 2006GRC 6.15.06_Power Costs - Comparison bx Rbtl-Staff-Jt-PC_Electric Rev Req Model (2009 GRC) Rebuttal" xfId="1609"/>
    <cellStyle name="_Costs not in AURORA 2006GRC 6.15.06_Power Costs - Comparison bx Rbtl-Staff-Jt-PC_Electric Rev Req Model (2009 GRC) Rebuttal REmoval of New  WH Solar AdjustMI" xfId="1610"/>
    <cellStyle name="_Costs not in AURORA 2006GRC 6.15.06_Power Costs - Comparison bx Rbtl-Staff-Jt-PC_Electric Rev Req Model (2009 GRC) Rebuttal REmoval of New  WH Solar AdjustMI 2" xfId="1611"/>
    <cellStyle name="_Costs not in AURORA 2006GRC 6.15.06_Power Costs - Comparison bx Rbtl-Staff-Jt-PC_Electric Rev Req Model (2009 GRC) Rebuttal REmoval of New  WH Solar AdjustMI_DEM-WP(C) ENERG10C--ctn Mid-C_042010 2010GRC" xfId="1612"/>
    <cellStyle name="_Costs not in AURORA 2006GRC 6.15.06_Power Costs - Comparison bx Rbtl-Staff-Jt-PC_Electric Rev Req Model (2009 GRC) Revised 01-18-2010" xfId="1613"/>
    <cellStyle name="_Costs not in AURORA 2006GRC 6.15.06_Power Costs - Comparison bx Rbtl-Staff-Jt-PC_Electric Rev Req Model (2009 GRC) Revised 01-18-2010 2" xfId="1614"/>
    <cellStyle name="_Costs not in AURORA 2006GRC 6.15.06_Power Costs - Comparison bx Rbtl-Staff-Jt-PC_Electric Rev Req Model (2009 GRC) Revised 01-18-2010_DEM-WP(C) ENERG10C--ctn Mid-C_042010 2010GRC" xfId="1615"/>
    <cellStyle name="_Costs not in AURORA 2006GRC 6.15.06_Power Costs - Comparison bx Rbtl-Staff-Jt-PC_Final Order Electric EXHIBIT A-1" xfId="1616"/>
    <cellStyle name="_Costs not in AURORA 2006GRC 6.15.06_Rebuttal Power Costs" xfId="1617"/>
    <cellStyle name="_Costs not in AURORA 2006GRC 6.15.06_Rebuttal Power Costs 2" xfId="1618"/>
    <cellStyle name="_Costs not in AURORA 2006GRC 6.15.06_Rebuttal Power Costs_Adj Bench DR 3 for Initial Briefs (Electric)" xfId="1619"/>
    <cellStyle name="_Costs not in AURORA 2006GRC 6.15.06_Rebuttal Power Costs_Adj Bench DR 3 for Initial Briefs (Electric) 2" xfId="1620"/>
    <cellStyle name="_Costs not in AURORA 2006GRC 6.15.06_Rebuttal Power Costs_Adj Bench DR 3 for Initial Briefs (Electric)_DEM-WP(C) ENERG10C--ctn Mid-C_042010 2010GRC" xfId="1621"/>
    <cellStyle name="_Costs not in AURORA 2006GRC 6.15.06_Rebuttal Power Costs_DEM-WP(C) ENERG10C--ctn Mid-C_042010 2010GRC" xfId="1622"/>
    <cellStyle name="_Costs not in AURORA 2006GRC 6.15.06_Rebuttal Power Costs_Electric Rev Req Model (2009 GRC) Rebuttal" xfId="1623"/>
    <cellStyle name="_Costs not in AURORA 2006GRC 6.15.06_Rebuttal Power Costs_Electric Rev Req Model (2009 GRC) Rebuttal REmoval of New  WH Solar AdjustMI" xfId="1624"/>
    <cellStyle name="_Costs not in AURORA 2006GRC 6.15.06_Rebuttal Power Costs_Electric Rev Req Model (2009 GRC) Rebuttal REmoval of New  WH Solar AdjustMI 2" xfId="1625"/>
    <cellStyle name="_Costs not in AURORA 2006GRC 6.15.06_Rebuttal Power Costs_Electric Rev Req Model (2009 GRC) Rebuttal REmoval of New  WH Solar AdjustMI_DEM-WP(C) ENERG10C--ctn Mid-C_042010 2010GRC" xfId="1626"/>
    <cellStyle name="_Costs not in AURORA 2006GRC 6.15.06_Rebuttal Power Costs_Electric Rev Req Model (2009 GRC) Revised 01-18-2010" xfId="1627"/>
    <cellStyle name="_Costs not in AURORA 2006GRC 6.15.06_Rebuttal Power Costs_Electric Rev Req Model (2009 GRC) Revised 01-18-2010 2" xfId="1628"/>
    <cellStyle name="_Costs not in AURORA 2006GRC 6.15.06_Rebuttal Power Costs_Electric Rev Req Model (2009 GRC) Revised 01-18-2010_DEM-WP(C) ENERG10C--ctn Mid-C_042010 2010GRC" xfId="1629"/>
    <cellStyle name="_Costs not in AURORA 2006GRC 6.15.06_Rebuttal Power Costs_Final Order Electric EXHIBIT A-1" xfId="1630"/>
    <cellStyle name="_Costs not in AURORA 2006GRC 6.15.06_Wind Integration 10GRC" xfId="1631"/>
    <cellStyle name="_Costs not in AURORA 2006GRC 6.15.06_Wind Integration 10GRC 2" xfId="1632"/>
    <cellStyle name="_Costs not in AURORA 2006GRC 6.15.06_Wind Integration 10GRC_DEM-WP(C) ENERG10C--ctn Mid-C_042010 2010GRC" xfId="1633"/>
    <cellStyle name="_Costs not in AURORA 2006GRC w gas price updated" xfId="54"/>
    <cellStyle name="_Costs not in AURORA 2006GRC w gas price updated 2" xfId="1634"/>
    <cellStyle name="_Costs not in AURORA 2006GRC w gas price updated 2 2" xfId="1635"/>
    <cellStyle name="_Costs not in AURORA 2006GRC w gas price updated 3" xfId="1636"/>
    <cellStyle name="_Costs not in AURORA 2006GRC w gas price updated_Adj Bench DR 3 for Initial Briefs (Electric)" xfId="1637"/>
    <cellStyle name="_Costs not in AURORA 2006GRC w gas price updated_Adj Bench DR 3 for Initial Briefs (Electric) 2" xfId="1638"/>
    <cellStyle name="_Costs not in AURORA 2006GRC w gas price updated_Adj Bench DR 3 for Initial Briefs (Electric)_DEM-WP(C) ENERG10C--ctn Mid-C_042010 2010GRC" xfId="1639"/>
    <cellStyle name="_Costs not in AURORA 2006GRC w gas price updated_Book2" xfId="1640"/>
    <cellStyle name="_Costs not in AURORA 2006GRC w gas price updated_Book2 2" xfId="1641"/>
    <cellStyle name="_Costs not in AURORA 2006GRC w gas price updated_Book2_Adj Bench DR 3 for Initial Briefs (Electric)" xfId="1642"/>
    <cellStyle name="_Costs not in AURORA 2006GRC w gas price updated_Book2_Adj Bench DR 3 for Initial Briefs (Electric) 2" xfId="1643"/>
    <cellStyle name="_Costs not in AURORA 2006GRC w gas price updated_Book2_Adj Bench DR 3 for Initial Briefs (Electric)_DEM-WP(C) ENERG10C--ctn Mid-C_042010 2010GRC" xfId="1644"/>
    <cellStyle name="_Costs not in AURORA 2006GRC w gas price updated_Book2_DEM-WP(C) ENERG10C--ctn Mid-C_042010 2010GRC" xfId="1645"/>
    <cellStyle name="_Costs not in AURORA 2006GRC w gas price updated_Book2_Electric Rev Req Model (2009 GRC) Rebuttal" xfId="1646"/>
    <cellStyle name="_Costs not in AURORA 2006GRC w gas price updated_Book2_Electric Rev Req Model (2009 GRC) Rebuttal REmoval of New  WH Solar AdjustMI" xfId="1647"/>
    <cellStyle name="_Costs not in AURORA 2006GRC w gas price updated_Book2_Electric Rev Req Model (2009 GRC) Rebuttal REmoval of New  WH Solar AdjustMI 2" xfId="1648"/>
    <cellStyle name="_Costs not in AURORA 2006GRC w gas price updated_Book2_Electric Rev Req Model (2009 GRC) Rebuttal REmoval of New  WH Solar AdjustMI_DEM-WP(C) ENERG10C--ctn Mid-C_042010 2010GRC" xfId="1649"/>
    <cellStyle name="_Costs not in AURORA 2006GRC w gas price updated_Book2_Electric Rev Req Model (2009 GRC) Revised 01-18-2010" xfId="1650"/>
    <cellStyle name="_Costs not in AURORA 2006GRC w gas price updated_Book2_Electric Rev Req Model (2009 GRC) Revised 01-18-2010 2" xfId="1651"/>
    <cellStyle name="_Costs not in AURORA 2006GRC w gas price updated_Book2_Electric Rev Req Model (2009 GRC) Revised 01-18-2010_DEM-WP(C) ENERG10C--ctn Mid-C_042010 2010GRC" xfId="1652"/>
    <cellStyle name="_Costs not in AURORA 2006GRC w gas price updated_Book2_Final Order Electric EXHIBIT A-1" xfId="1653"/>
    <cellStyle name="_Costs not in AURORA 2006GRC w gas price updated_Chelan PUD Power Costs (8-10)" xfId="1654"/>
    <cellStyle name="_Costs not in AURORA 2006GRC w gas price updated_Confidential Material" xfId="1655"/>
    <cellStyle name="_Costs not in AURORA 2006GRC w gas price updated_DEM-WP(C) Colstrip 12 Coal Cost Forecast 2010GRC" xfId="1656"/>
    <cellStyle name="_Costs not in AURORA 2006GRC w gas price updated_DEM-WP(C) ENERG10C--ctn Mid-C_042010 2010GRC" xfId="1657"/>
    <cellStyle name="_Costs not in AURORA 2006GRC w gas price updated_DEM-WP(C) Production O&amp;M 2010GRC As-Filed" xfId="1658"/>
    <cellStyle name="_Costs not in AURORA 2006GRC w gas price updated_DEM-WP(C) Production O&amp;M 2010GRC As-Filed 2" xfId="1659"/>
    <cellStyle name="_Costs not in AURORA 2006GRC w gas price updated_DEM-WP(C) Production O&amp;M 2010GRC As-Filed 3" xfId="1660"/>
    <cellStyle name="_Costs not in AURORA 2006GRC w gas price updated_Electric Rev Req Model (2009 GRC) " xfId="1661"/>
    <cellStyle name="_Costs not in AURORA 2006GRC w gas price updated_Electric Rev Req Model (2009 GRC)  2" xfId="1662"/>
    <cellStyle name="_Costs not in AURORA 2006GRC w gas price updated_Electric Rev Req Model (2009 GRC) _DEM-WP(C) ENERG10C--ctn Mid-C_042010 2010GRC" xfId="1663"/>
    <cellStyle name="_Costs not in AURORA 2006GRC w gas price updated_Electric Rev Req Model (2009 GRC) Rebuttal" xfId="1664"/>
    <cellStyle name="_Costs not in AURORA 2006GRC w gas price updated_Electric Rev Req Model (2009 GRC) Rebuttal REmoval of New  WH Solar AdjustMI" xfId="1665"/>
    <cellStyle name="_Costs not in AURORA 2006GRC w gas price updated_Electric Rev Req Model (2009 GRC) Rebuttal REmoval of New  WH Solar AdjustMI 2" xfId="1666"/>
    <cellStyle name="_Costs not in AURORA 2006GRC w gas price updated_Electric Rev Req Model (2009 GRC) Rebuttal REmoval of New  WH Solar AdjustMI_DEM-WP(C) ENERG10C--ctn Mid-C_042010 2010GRC" xfId="1667"/>
    <cellStyle name="_Costs not in AURORA 2006GRC w gas price updated_Electric Rev Req Model (2009 GRC) Revised 01-18-2010" xfId="1668"/>
    <cellStyle name="_Costs not in AURORA 2006GRC w gas price updated_Electric Rev Req Model (2009 GRC) Revised 01-18-2010 2" xfId="1669"/>
    <cellStyle name="_Costs not in AURORA 2006GRC w gas price updated_Electric Rev Req Model (2009 GRC) Revised 01-18-2010_DEM-WP(C) ENERG10C--ctn Mid-C_042010 2010GRC" xfId="1670"/>
    <cellStyle name="_Costs not in AURORA 2006GRC w gas price updated_Final Order Electric EXHIBIT A-1" xfId="1671"/>
    <cellStyle name="_Costs not in AURORA 2006GRC w gas price updated_NIM Summary" xfId="1672"/>
    <cellStyle name="_Costs not in AURORA 2006GRC w gas price updated_NIM Summary 2" xfId="1673"/>
    <cellStyle name="_Costs not in AURORA 2006GRC w gas price updated_NIM Summary_DEM-WP(C) ENERG10C--ctn Mid-C_042010 2010GRC" xfId="1674"/>
    <cellStyle name="_Costs not in AURORA 2006GRC w gas price updated_Rebuttal Power Costs" xfId="1675"/>
    <cellStyle name="_Costs not in AURORA 2006GRC w gas price updated_Rebuttal Power Costs 2" xfId="1676"/>
    <cellStyle name="_Costs not in AURORA 2006GRC w gas price updated_Rebuttal Power Costs_Adj Bench DR 3 for Initial Briefs (Electric)" xfId="1677"/>
    <cellStyle name="_Costs not in AURORA 2006GRC w gas price updated_Rebuttal Power Costs_Adj Bench DR 3 for Initial Briefs (Electric) 2" xfId="1678"/>
    <cellStyle name="_Costs not in AURORA 2006GRC w gas price updated_Rebuttal Power Costs_Adj Bench DR 3 for Initial Briefs (Electric)_DEM-WP(C) ENERG10C--ctn Mid-C_042010 2010GRC" xfId="1679"/>
    <cellStyle name="_Costs not in AURORA 2006GRC w gas price updated_Rebuttal Power Costs_DEM-WP(C) ENERG10C--ctn Mid-C_042010 2010GRC" xfId="1680"/>
    <cellStyle name="_Costs not in AURORA 2006GRC w gas price updated_Rebuttal Power Costs_Electric Rev Req Model (2009 GRC) Rebuttal" xfId="1681"/>
    <cellStyle name="_Costs not in AURORA 2006GRC w gas price updated_Rebuttal Power Costs_Electric Rev Req Model (2009 GRC) Rebuttal REmoval of New  WH Solar AdjustMI" xfId="1682"/>
    <cellStyle name="_Costs not in AURORA 2006GRC w gas price updated_Rebuttal Power Costs_Electric Rev Req Model (2009 GRC) Rebuttal REmoval of New  WH Solar AdjustMI 2" xfId="1683"/>
    <cellStyle name="_Costs not in AURORA 2006GRC w gas price updated_Rebuttal Power Costs_Electric Rev Req Model (2009 GRC) Rebuttal REmoval of New  WH Solar AdjustMI_DEM-WP(C) ENERG10C--ctn Mid-C_042010 2010GRC" xfId="1684"/>
    <cellStyle name="_Costs not in AURORA 2006GRC w gas price updated_Rebuttal Power Costs_Electric Rev Req Model (2009 GRC) Revised 01-18-2010" xfId="1685"/>
    <cellStyle name="_Costs not in AURORA 2006GRC w gas price updated_Rebuttal Power Costs_Electric Rev Req Model (2009 GRC) Revised 01-18-2010 2" xfId="1686"/>
    <cellStyle name="_Costs not in AURORA 2006GRC w gas price updated_Rebuttal Power Costs_Electric Rev Req Model (2009 GRC) Revised 01-18-2010_DEM-WP(C) ENERG10C--ctn Mid-C_042010 2010GRC" xfId="1687"/>
    <cellStyle name="_Costs not in AURORA 2006GRC w gas price updated_Rebuttal Power Costs_Final Order Electric EXHIBIT A-1" xfId="1688"/>
    <cellStyle name="_Costs not in AURORA 2006GRC w gas price updated_TENASKA REGULATORY ASSET" xfId="1689"/>
    <cellStyle name="_Costs not in AURORA 2007 Rate Case" xfId="55"/>
    <cellStyle name="_Costs not in AURORA 2007 Rate Case 2" xfId="1690"/>
    <cellStyle name="_Costs not in AURORA 2007 Rate Case 2 2" xfId="1691"/>
    <cellStyle name="_Costs not in AURORA 2007 Rate Case 3" xfId="1692"/>
    <cellStyle name="_Costs not in AURORA 2007 Rate Case 4" xfId="1693"/>
    <cellStyle name="_Costs not in AURORA 2007 Rate Case 4 2" xfId="1694"/>
    <cellStyle name="_Costs not in AURORA 2007 Rate Case 5" xfId="1695"/>
    <cellStyle name="_Costs not in AURORA 2007 Rate Case 6" xfId="1696"/>
    <cellStyle name="_Costs not in AURORA 2007 Rate Case 6 2" xfId="1697"/>
    <cellStyle name="_Costs not in AURORA 2007 Rate Case 7" xfId="1698"/>
    <cellStyle name="_Costs not in AURORA 2007 Rate Case 7 2" xfId="1699"/>
    <cellStyle name="_Costs not in AURORA 2007 Rate Case_(C) WHE Proforma with ITC cash grant 10 Yr Amort_for deferral_102809" xfId="1700"/>
    <cellStyle name="_Costs not in AURORA 2007 Rate Case_(C) WHE Proforma with ITC cash grant 10 Yr Amort_for deferral_102809 2" xfId="1701"/>
    <cellStyle name="_Costs not in AURORA 2007 Rate Case_(C) WHE Proforma with ITC cash grant 10 Yr Amort_for deferral_102809_16.07E Wild Horse Wind Expansionwrkingfile" xfId="1702"/>
    <cellStyle name="_Costs not in AURORA 2007 Rate Case_(C) WHE Proforma with ITC cash grant 10 Yr Amort_for deferral_102809_16.07E Wild Horse Wind Expansionwrkingfile 2" xfId="1703"/>
    <cellStyle name="_Costs not in AURORA 2007 Rate Case_(C) WHE Proforma with ITC cash grant 10 Yr Amort_for deferral_102809_16.07E Wild Horse Wind Expansionwrkingfile SF" xfId="1704"/>
    <cellStyle name="_Costs not in AURORA 2007 Rate Case_(C) WHE Proforma with ITC cash grant 10 Yr Amort_for deferral_102809_16.07E Wild Horse Wind Expansionwrkingfile SF 2" xfId="1705"/>
    <cellStyle name="_Costs not in AURORA 2007 Rate Case_(C) WHE Proforma with ITC cash grant 10 Yr Amort_for deferral_102809_16.07E Wild Horse Wind Expansionwrkingfile SF_DEM-WP(C) ENERG10C--ctn Mid-C_042010 2010GRC" xfId="1706"/>
    <cellStyle name="_Costs not in AURORA 2007 Rate Case_(C) WHE Proforma with ITC cash grant 10 Yr Amort_for deferral_102809_16.07E Wild Horse Wind Expansionwrkingfile_DEM-WP(C) ENERG10C--ctn Mid-C_042010 2010GRC" xfId="1707"/>
    <cellStyle name="_Costs not in AURORA 2007 Rate Case_(C) WHE Proforma with ITC cash grant 10 Yr Amort_for deferral_102809_16.37E Wild Horse Expansion DeferralRevwrkingfile SF" xfId="1708"/>
    <cellStyle name="_Costs not in AURORA 2007 Rate Case_(C) WHE Proforma with ITC cash grant 10 Yr Amort_for deferral_102809_16.37E Wild Horse Expansion DeferralRevwrkingfile SF 2" xfId="1709"/>
    <cellStyle name="_Costs not in AURORA 2007 Rate Case_(C) WHE Proforma with ITC cash grant 10 Yr Amort_for deferral_102809_16.37E Wild Horse Expansion DeferralRevwrkingfile SF_DEM-WP(C) ENERG10C--ctn Mid-C_042010 2010GRC" xfId="1710"/>
    <cellStyle name="_Costs not in AURORA 2007 Rate Case_(C) WHE Proforma with ITC cash grant 10 Yr Amort_for deferral_102809_DEM-WP(C) ENERG10C--ctn Mid-C_042010 2010GRC" xfId="1711"/>
    <cellStyle name="_Costs not in AURORA 2007 Rate Case_(C) WHE Proforma with ITC cash grant 10 Yr Amort_for rebuttal_120709" xfId="1712"/>
    <cellStyle name="_Costs not in AURORA 2007 Rate Case_(C) WHE Proforma with ITC cash grant 10 Yr Amort_for rebuttal_120709 2" xfId="1713"/>
    <cellStyle name="_Costs not in AURORA 2007 Rate Case_(C) WHE Proforma with ITC cash grant 10 Yr Amort_for rebuttal_120709_DEM-WP(C) ENERG10C--ctn Mid-C_042010 2010GRC" xfId="1714"/>
    <cellStyle name="_Costs not in AURORA 2007 Rate Case_04.07E Wild Horse Wind Expansion" xfId="1715"/>
    <cellStyle name="_Costs not in AURORA 2007 Rate Case_04.07E Wild Horse Wind Expansion 2" xfId="1716"/>
    <cellStyle name="_Costs not in AURORA 2007 Rate Case_04.07E Wild Horse Wind Expansion_16.07E Wild Horse Wind Expansionwrkingfile" xfId="1717"/>
    <cellStyle name="_Costs not in AURORA 2007 Rate Case_04.07E Wild Horse Wind Expansion_16.07E Wild Horse Wind Expansionwrkingfile 2" xfId="1718"/>
    <cellStyle name="_Costs not in AURORA 2007 Rate Case_04.07E Wild Horse Wind Expansion_16.07E Wild Horse Wind Expansionwrkingfile SF" xfId="1719"/>
    <cellStyle name="_Costs not in AURORA 2007 Rate Case_04.07E Wild Horse Wind Expansion_16.07E Wild Horse Wind Expansionwrkingfile SF 2" xfId="1720"/>
    <cellStyle name="_Costs not in AURORA 2007 Rate Case_04.07E Wild Horse Wind Expansion_16.07E Wild Horse Wind Expansionwrkingfile SF_DEM-WP(C) ENERG10C--ctn Mid-C_042010 2010GRC" xfId="1721"/>
    <cellStyle name="_Costs not in AURORA 2007 Rate Case_04.07E Wild Horse Wind Expansion_16.07E Wild Horse Wind Expansionwrkingfile_DEM-WP(C) ENERG10C--ctn Mid-C_042010 2010GRC" xfId="1722"/>
    <cellStyle name="_Costs not in AURORA 2007 Rate Case_04.07E Wild Horse Wind Expansion_16.37E Wild Horse Expansion DeferralRevwrkingfile SF" xfId="1723"/>
    <cellStyle name="_Costs not in AURORA 2007 Rate Case_04.07E Wild Horse Wind Expansion_16.37E Wild Horse Expansion DeferralRevwrkingfile SF 2" xfId="1724"/>
    <cellStyle name="_Costs not in AURORA 2007 Rate Case_04.07E Wild Horse Wind Expansion_16.37E Wild Horse Expansion DeferralRevwrkingfile SF_DEM-WP(C) ENERG10C--ctn Mid-C_042010 2010GRC" xfId="1725"/>
    <cellStyle name="_Costs not in AURORA 2007 Rate Case_04.07E Wild Horse Wind Expansion_DEM-WP(C) ENERG10C--ctn Mid-C_042010 2010GRC" xfId="1726"/>
    <cellStyle name="_Costs not in AURORA 2007 Rate Case_16.07E Wild Horse Wind Expansionwrkingfile" xfId="1727"/>
    <cellStyle name="_Costs not in AURORA 2007 Rate Case_16.07E Wild Horse Wind Expansionwrkingfile 2" xfId="1728"/>
    <cellStyle name="_Costs not in AURORA 2007 Rate Case_16.07E Wild Horse Wind Expansionwrkingfile SF" xfId="1729"/>
    <cellStyle name="_Costs not in AURORA 2007 Rate Case_16.07E Wild Horse Wind Expansionwrkingfile SF 2" xfId="1730"/>
    <cellStyle name="_Costs not in AURORA 2007 Rate Case_16.07E Wild Horse Wind Expansionwrkingfile SF_DEM-WP(C) ENERG10C--ctn Mid-C_042010 2010GRC" xfId="1731"/>
    <cellStyle name="_Costs not in AURORA 2007 Rate Case_16.07E Wild Horse Wind Expansionwrkingfile_DEM-WP(C) ENERG10C--ctn Mid-C_042010 2010GRC" xfId="1732"/>
    <cellStyle name="_Costs not in AURORA 2007 Rate Case_16.37E Wild Horse Expansion DeferralRevwrkingfile SF" xfId="1733"/>
    <cellStyle name="_Costs not in AURORA 2007 Rate Case_16.37E Wild Horse Expansion DeferralRevwrkingfile SF 2" xfId="1734"/>
    <cellStyle name="_Costs not in AURORA 2007 Rate Case_16.37E Wild Horse Expansion DeferralRevwrkingfile SF_DEM-WP(C) ENERG10C--ctn Mid-C_042010 2010GRC" xfId="1735"/>
    <cellStyle name="_Costs not in AURORA 2007 Rate Case_2009 GRC Compl Filing - Exhibit D" xfId="1736"/>
    <cellStyle name="_Costs not in AURORA 2007 Rate Case_2009 GRC Compl Filing - Exhibit D 2" xfId="1737"/>
    <cellStyle name="_Costs not in AURORA 2007 Rate Case_2009 GRC Compl Filing - Exhibit D_DEM-WP(C) ENERG10C--ctn Mid-C_042010 2010GRC" xfId="1738"/>
    <cellStyle name="_Costs not in AURORA 2007 Rate Case_4 31 Regulatory Assets and Liabilities  7 06- Exhibit D" xfId="56"/>
    <cellStyle name="_Costs not in AURORA 2007 Rate Case_4 31 Regulatory Assets and Liabilities  7 06- Exhibit D 2" xfId="1739"/>
    <cellStyle name="_Costs not in AURORA 2007 Rate Case_4 31 Regulatory Assets and Liabilities  7 06- Exhibit D_DEM-WP(C) ENERG10C--ctn Mid-C_042010 2010GRC" xfId="1740"/>
    <cellStyle name="_Costs not in AURORA 2007 Rate Case_4 31 Regulatory Assets and Liabilities  7 06- Exhibit D_NIM Summary" xfId="1741"/>
    <cellStyle name="_Costs not in AURORA 2007 Rate Case_4 31 Regulatory Assets and Liabilities  7 06- Exhibit D_NIM Summary 2" xfId="1742"/>
    <cellStyle name="_Costs not in AURORA 2007 Rate Case_4 31 Regulatory Assets and Liabilities  7 06- Exhibit D_NIM Summary_DEM-WP(C) ENERG10C--ctn Mid-C_042010 2010GRC" xfId="1743"/>
    <cellStyle name="_Costs not in AURORA 2007 Rate Case_4 31E Reg Asset  Liab and EXH D" xfId="1744"/>
    <cellStyle name="_Costs not in AURORA 2007 Rate Case_4 31E Reg Asset  Liab and EXH D _ Aug 10 Filing (2)" xfId="1745"/>
    <cellStyle name="_Costs not in AURORA 2007 Rate Case_4 31E Reg Asset  Liab and EXH D _ Aug 10 Filing (2) 2" xfId="1746"/>
    <cellStyle name="_Costs not in AURORA 2007 Rate Case_4 31E Reg Asset  Liab and EXH D 2" xfId="1747"/>
    <cellStyle name="_Costs not in AURORA 2007 Rate Case_4 31E Reg Asset  Liab and EXH D 3" xfId="1748"/>
    <cellStyle name="_Costs not in AURORA 2007 Rate Case_4 32 Regulatory Assets and Liabilities  7 06- Exhibit D" xfId="57"/>
    <cellStyle name="_Costs not in AURORA 2007 Rate Case_4 32 Regulatory Assets and Liabilities  7 06- Exhibit D 2" xfId="1749"/>
    <cellStyle name="_Costs not in AURORA 2007 Rate Case_4 32 Regulatory Assets and Liabilities  7 06- Exhibit D_DEM-WP(C) ENERG10C--ctn Mid-C_042010 2010GRC" xfId="1750"/>
    <cellStyle name="_Costs not in AURORA 2007 Rate Case_4 32 Regulatory Assets and Liabilities  7 06- Exhibit D_NIM Summary" xfId="1751"/>
    <cellStyle name="_Costs not in AURORA 2007 Rate Case_4 32 Regulatory Assets and Liabilities  7 06- Exhibit D_NIM Summary 2" xfId="1752"/>
    <cellStyle name="_Costs not in AURORA 2007 Rate Case_4 32 Regulatory Assets and Liabilities  7 06- Exhibit D_NIM Summary_DEM-WP(C) ENERG10C--ctn Mid-C_042010 2010GRC" xfId="1753"/>
    <cellStyle name="_Costs not in AURORA 2007 Rate Case_AURORA Total New" xfId="1754"/>
    <cellStyle name="_Costs not in AURORA 2007 Rate Case_AURORA Total New 2" xfId="1755"/>
    <cellStyle name="_Costs not in AURORA 2007 Rate Case_Book1" xfId="1756"/>
    <cellStyle name="_Costs not in AURORA 2007 Rate Case_Book2" xfId="1757"/>
    <cellStyle name="_Costs not in AURORA 2007 Rate Case_Book2 2" xfId="1758"/>
    <cellStyle name="_Costs not in AURORA 2007 Rate Case_Book2_Adj Bench DR 3 for Initial Briefs (Electric)" xfId="1759"/>
    <cellStyle name="_Costs not in AURORA 2007 Rate Case_Book2_Adj Bench DR 3 for Initial Briefs (Electric) 2" xfId="1760"/>
    <cellStyle name="_Costs not in AURORA 2007 Rate Case_Book2_Adj Bench DR 3 for Initial Briefs (Electric)_DEM-WP(C) ENERG10C--ctn Mid-C_042010 2010GRC" xfId="1761"/>
    <cellStyle name="_Costs not in AURORA 2007 Rate Case_Book2_DEM-WP(C) ENERG10C--ctn Mid-C_042010 2010GRC" xfId="1762"/>
    <cellStyle name="_Costs not in AURORA 2007 Rate Case_Book2_Electric Rev Req Model (2009 GRC) Rebuttal" xfId="1763"/>
    <cellStyle name="_Costs not in AURORA 2007 Rate Case_Book2_Electric Rev Req Model (2009 GRC) Rebuttal REmoval of New  WH Solar AdjustMI" xfId="1764"/>
    <cellStyle name="_Costs not in AURORA 2007 Rate Case_Book2_Electric Rev Req Model (2009 GRC) Rebuttal REmoval of New  WH Solar AdjustMI 2" xfId="1765"/>
    <cellStyle name="_Costs not in AURORA 2007 Rate Case_Book2_Electric Rev Req Model (2009 GRC) Rebuttal REmoval of New  WH Solar AdjustMI_DEM-WP(C) ENERG10C--ctn Mid-C_042010 2010GRC" xfId="1766"/>
    <cellStyle name="_Costs not in AURORA 2007 Rate Case_Book2_Electric Rev Req Model (2009 GRC) Revised 01-18-2010" xfId="1767"/>
    <cellStyle name="_Costs not in AURORA 2007 Rate Case_Book2_Electric Rev Req Model (2009 GRC) Revised 01-18-2010 2" xfId="1768"/>
    <cellStyle name="_Costs not in AURORA 2007 Rate Case_Book2_Electric Rev Req Model (2009 GRC) Revised 01-18-2010_DEM-WP(C) ENERG10C--ctn Mid-C_042010 2010GRC" xfId="1769"/>
    <cellStyle name="_Costs not in AURORA 2007 Rate Case_Book2_Final Order Electric EXHIBIT A-1" xfId="1770"/>
    <cellStyle name="_Costs not in AURORA 2007 Rate Case_Book4" xfId="58"/>
    <cellStyle name="_Costs not in AURORA 2007 Rate Case_Book4 2" xfId="1771"/>
    <cellStyle name="_Costs not in AURORA 2007 Rate Case_Book4_DEM-WP(C) ENERG10C--ctn Mid-C_042010 2010GRC" xfId="1772"/>
    <cellStyle name="_Costs not in AURORA 2007 Rate Case_Book9" xfId="59"/>
    <cellStyle name="_Costs not in AURORA 2007 Rate Case_Book9 2" xfId="1773"/>
    <cellStyle name="_Costs not in AURORA 2007 Rate Case_Book9_DEM-WP(C) ENERG10C--ctn Mid-C_042010 2010GRC" xfId="1774"/>
    <cellStyle name="_Costs not in AURORA 2007 Rate Case_Chelan PUD Power Costs (8-10)" xfId="1775"/>
    <cellStyle name="_Costs not in AURORA 2007 Rate Case_DEM-WP(C) Chelan Power Costs" xfId="1776"/>
    <cellStyle name="_Costs not in AURORA 2007 Rate Case_DEM-WP(C) Chelan Power Costs 2" xfId="1777"/>
    <cellStyle name="_Costs not in AURORA 2007 Rate Case_DEM-WP(C) ENERG10C--ctn Mid-C_042010 2010GRC" xfId="1778"/>
    <cellStyle name="_Costs not in AURORA 2007 Rate Case_DEM-WP(C) Gas Transport 2010GRC" xfId="1779"/>
    <cellStyle name="_Costs not in AURORA 2007 Rate Case_DEM-WP(C) Gas Transport 2010GRC 2" xfId="1780"/>
    <cellStyle name="_Costs not in AURORA 2007 Rate Case_LSRWEP LGIA like Acctg Petition Aug 2010" xfId="1781"/>
    <cellStyle name="_Costs not in AURORA 2007 Rate Case_NIM Summary" xfId="1782"/>
    <cellStyle name="_Costs not in AURORA 2007 Rate Case_NIM Summary 09GRC" xfId="1783"/>
    <cellStyle name="_Costs not in AURORA 2007 Rate Case_NIM Summary 09GRC 2" xfId="1784"/>
    <cellStyle name="_Costs not in AURORA 2007 Rate Case_NIM Summary 09GRC_DEM-WP(C) ENERG10C--ctn Mid-C_042010 2010GRC" xfId="1785"/>
    <cellStyle name="_Costs not in AURORA 2007 Rate Case_NIM Summary 2" xfId="1786"/>
    <cellStyle name="_Costs not in AURORA 2007 Rate Case_NIM Summary 3" xfId="1787"/>
    <cellStyle name="_Costs not in AURORA 2007 Rate Case_NIM Summary 4" xfId="6157"/>
    <cellStyle name="_Costs not in AURORA 2007 Rate Case_NIM Summary 5" xfId="6158"/>
    <cellStyle name="_Costs not in AURORA 2007 Rate Case_NIM Summary 6" xfId="6159"/>
    <cellStyle name="_Costs not in AURORA 2007 Rate Case_NIM Summary 7" xfId="6160"/>
    <cellStyle name="_Costs not in AURORA 2007 Rate Case_NIM Summary 8" xfId="6161"/>
    <cellStyle name="_Costs not in AURORA 2007 Rate Case_NIM Summary 9" xfId="6162"/>
    <cellStyle name="_Costs not in AURORA 2007 Rate Case_NIM Summary_DEM-WP(C) ENERG10C--ctn Mid-C_042010 2010GRC" xfId="1788"/>
    <cellStyle name="_Costs not in AURORA 2007 Rate Case_PCA 9 -  Exhibit D April 2010 (3)" xfId="1789"/>
    <cellStyle name="_Costs not in AURORA 2007 Rate Case_PCA 9 -  Exhibit D April 2010 (3) 2" xfId="1790"/>
    <cellStyle name="_Costs not in AURORA 2007 Rate Case_PCA 9 -  Exhibit D April 2010 (3)_DEM-WP(C) ENERG10C--ctn Mid-C_042010 2010GRC" xfId="1791"/>
    <cellStyle name="_Costs not in AURORA 2007 Rate Case_Power Costs - Comparison bx Rbtl-Staff-Jt-PC" xfId="1792"/>
    <cellStyle name="_Costs not in AURORA 2007 Rate Case_Power Costs - Comparison bx Rbtl-Staff-Jt-PC 2" xfId="1793"/>
    <cellStyle name="_Costs not in AURORA 2007 Rate Case_Power Costs - Comparison bx Rbtl-Staff-Jt-PC_Adj Bench DR 3 for Initial Briefs (Electric)" xfId="1794"/>
    <cellStyle name="_Costs not in AURORA 2007 Rate Case_Power Costs - Comparison bx Rbtl-Staff-Jt-PC_Adj Bench DR 3 for Initial Briefs (Electric) 2" xfId="1795"/>
    <cellStyle name="_Costs not in AURORA 2007 Rate Case_Power Costs - Comparison bx Rbtl-Staff-Jt-PC_Adj Bench DR 3 for Initial Briefs (Electric)_DEM-WP(C) ENERG10C--ctn Mid-C_042010 2010GRC" xfId="1796"/>
    <cellStyle name="_Costs not in AURORA 2007 Rate Case_Power Costs - Comparison bx Rbtl-Staff-Jt-PC_DEM-WP(C) ENERG10C--ctn Mid-C_042010 2010GRC" xfId="1797"/>
    <cellStyle name="_Costs not in AURORA 2007 Rate Case_Power Costs - Comparison bx Rbtl-Staff-Jt-PC_Electric Rev Req Model (2009 GRC) Rebuttal" xfId="1798"/>
    <cellStyle name="_Costs not in AURORA 2007 Rate Case_Power Costs - Comparison bx Rbtl-Staff-Jt-PC_Electric Rev Req Model (2009 GRC) Rebuttal REmoval of New  WH Solar AdjustMI" xfId="1799"/>
    <cellStyle name="_Costs not in AURORA 2007 Rate Case_Power Costs - Comparison bx Rbtl-Staff-Jt-PC_Electric Rev Req Model (2009 GRC) Rebuttal REmoval of New  WH Solar AdjustMI 2" xfId="1800"/>
    <cellStyle name="_Costs not in AURORA 2007 Rate Case_Power Costs - Comparison bx Rbtl-Staff-Jt-PC_Electric Rev Req Model (2009 GRC) Rebuttal REmoval of New  WH Solar AdjustMI_DEM-WP(C) ENERG10C--ctn Mid-C_042010 2010GRC" xfId="1801"/>
    <cellStyle name="_Costs not in AURORA 2007 Rate Case_Power Costs - Comparison bx Rbtl-Staff-Jt-PC_Electric Rev Req Model (2009 GRC) Revised 01-18-2010" xfId="1802"/>
    <cellStyle name="_Costs not in AURORA 2007 Rate Case_Power Costs - Comparison bx Rbtl-Staff-Jt-PC_Electric Rev Req Model (2009 GRC) Revised 01-18-2010 2" xfId="1803"/>
    <cellStyle name="_Costs not in AURORA 2007 Rate Case_Power Costs - Comparison bx Rbtl-Staff-Jt-PC_Electric Rev Req Model (2009 GRC) Revised 01-18-2010_DEM-WP(C) ENERG10C--ctn Mid-C_042010 2010GRC" xfId="1804"/>
    <cellStyle name="_Costs not in AURORA 2007 Rate Case_Power Costs - Comparison bx Rbtl-Staff-Jt-PC_Final Order Electric EXHIBIT A-1" xfId="1805"/>
    <cellStyle name="_Costs not in AURORA 2007 Rate Case_Rebuttal Power Costs" xfId="1806"/>
    <cellStyle name="_Costs not in AURORA 2007 Rate Case_Rebuttal Power Costs 2" xfId="1807"/>
    <cellStyle name="_Costs not in AURORA 2007 Rate Case_Rebuttal Power Costs_Adj Bench DR 3 for Initial Briefs (Electric)" xfId="1808"/>
    <cellStyle name="_Costs not in AURORA 2007 Rate Case_Rebuttal Power Costs_Adj Bench DR 3 for Initial Briefs (Electric) 2" xfId="1809"/>
    <cellStyle name="_Costs not in AURORA 2007 Rate Case_Rebuttal Power Costs_Adj Bench DR 3 for Initial Briefs (Electric)_DEM-WP(C) ENERG10C--ctn Mid-C_042010 2010GRC" xfId="1810"/>
    <cellStyle name="_Costs not in AURORA 2007 Rate Case_Rebuttal Power Costs_DEM-WP(C) ENERG10C--ctn Mid-C_042010 2010GRC" xfId="1811"/>
    <cellStyle name="_Costs not in AURORA 2007 Rate Case_Rebuttal Power Costs_Electric Rev Req Model (2009 GRC) Rebuttal" xfId="1812"/>
    <cellStyle name="_Costs not in AURORA 2007 Rate Case_Rebuttal Power Costs_Electric Rev Req Model (2009 GRC) Rebuttal REmoval of New  WH Solar AdjustMI" xfId="1813"/>
    <cellStyle name="_Costs not in AURORA 2007 Rate Case_Rebuttal Power Costs_Electric Rev Req Model (2009 GRC) Rebuttal REmoval of New  WH Solar AdjustMI 2" xfId="1814"/>
    <cellStyle name="_Costs not in AURORA 2007 Rate Case_Rebuttal Power Costs_Electric Rev Req Model (2009 GRC) Rebuttal REmoval of New  WH Solar AdjustMI_DEM-WP(C) ENERG10C--ctn Mid-C_042010 2010GRC" xfId="1815"/>
    <cellStyle name="_Costs not in AURORA 2007 Rate Case_Rebuttal Power Costs_Electric Rev Req Model (2009 GRC) Revised 01-18-2010" xfId="1816"/>
    <cellStyle name="_Costs not in AURORA 2007 Rate Case_Rebuttal Power Costs_Electric Rev Req Model (2009 GRC) Revised 01-18-2010 2" xfId="1817"/>
    <cellStyle name="_Costs not in AURORA 2007 Rate Case_Rebuttal Power Costs_Electric Rev Req Model (2009 GRC) Revised 01-18-2010_DEM-WP(C) ENERG10C--ctn Mid-C_042010 2010GRC" xfId="1818"/>
    <cellStyle name="_Costs not in AURORA 2007 Rate Case_Rebuttal Power Costs_Final Order Electric EXHIBIT A-1" xfId="1819"/>
    <cellStyle name="_Costs not in AURORA 2007 Rate Case_Transmission Workbook for May BOD" xfId="1820"/>
    <cellStyle name="_Costs not in AURORA 2007 Rate Case_Transmission Workbook for May BOD 2" xfId="1821"/>
    <cellStyle name="_Costs not in AURORA 2007 Rate Case_Transmission Workbook for May BOD_DEM-WP(C) ENERG10C--ctn Mid-C_042010 2010GRC" xfId="1822"/>
    <cellStyle name="_Costs not in AURORA 2007 Rate Case_Wind Integration 10GRC" xfId="1823"/>
    <cellStyle name="_Costs not in AURORA 2007 Rate Case_Wind Integration 10GRC 2" xfId="1824"/>
    <cellStyle name="_Costs not in AURORA 2007 Rate Case_Wind Integration 10GRC_DEM-WP(C) ENERG10C--ctn Mid-C_042010 2010GRC" xfId="1825"/>
    <cellStyle name="_Costs not in KWI3000 '06Budget" xfId="60"/>
    <cellStyle name="_Costs not in KWI3000 '06Budget 2" xfId="1826"/>
    <cellStyle name="_Costs not in KWI3000 '06Budget 2 2" xfId="1827"/>
    <cellStyle name="_Costs not in KWI3000 '06Budget 3" xfId="1828"/>
    <cellStyle name="_Costs not in KWI3000 '06Budget 4" xfId="1829"/>
    <cellStyle name="_Costs not in KWI3000 '06Budget 4 2" xfId="1830"/>
    <cellStyle name="_Costs not in KWI3000 '06Budget 5" xfId="1831"/>
    <cellStyle name="_Costs not in KWI3000 '06Budget 5 2" xfId="1832"/>
    <cellStyle name="_Costs not in KWI3000 '06Budget 6" xfId="1833"/>
    <cellStyle name="_Costs not in KWI3000 '06Budget 7" xfId="1834"/>
    <cellStyle name="_Costs not in KWI3000 '06Budget 7 2" xfId="1835"/>
    <cellStyle name="_Costs not in KWI3000 '06Budget 8" xfId="1836"/>
    <cellStyle name="_Costs not in KWI3000 '06Budget 8 2" xfId="1837"/>
    <cellStyle name="_Costs not in KWI3000 '06Budget_(C) WHE Proforma with ITC cash grant 10 Yr Amort_for deferral_102809" xfId="1838"/>
    <cellStyle name="_Costs not in KWI3000 '06Budget_(C) WHE Proforma with ITC cash grant 10 Yr Amort_for deferral_102809 2" xfId="1839"/>
    <cellStyle name="_Costs not in KWI3000 '06Budget_(C) WHE Proforma with ITC cash grant 10 Yr Amort_for deferral_102809_16.07E Wild Horse Wind Expansionwrkingfile" xfId="1840"/>
    <cellStyle name="_Costs not in KWI3000 '06Budget_(C) WHE Proforma with ITC cash grant 10 Yr Amort_for deferral_102809_16.07E Wild Horse Wind Expansionwrkingfile 2" xfId="1841"/>
    <cellStyle name="_Costs not in KWI3000 '06Budget_(C) WHE Proforma with ITC cash grant 10 Yr Amort_for deferral_102809_16.07E Wild Horse Wind Expansionwrkingfile SF" xfId="1842"/>
    <cellStyle name="_Costs not in KWI3000 '06Budget_(C) WHE Proforma with ITC cash grant 10 Yr Amort_for deferral_102809_16.07E Wild Horse Wind Expansionwrkingfile SF 2" xfId="1843"/>
    <cellStyle name="_Costs not in KWI3000 '06Budget_(C) WHE Proforma with ITC cash grant 10 Yr Amort_for deferral_102809_16.07E Wild Horse Wind Expansionwrkingfile SF_DEM-WP(C) ENERG10C--ctn Mid-C_042010 2010GRC" xfId="1844"/>
    <cellStyle name="_Costs not in KWI3000 '06Budget_(C) WHE Proforma with ITC cash grant 10 Yr Amort_for deferral_102809_16.07E Wild Horse Wind Expansionwrkingfile_DEM-WP(C) ENERG10C--ctn Mid-C_042010 2010GRC" xfId="1845"/>
    <cellStyle name="_Costs not in KWI3000 '06Budget_(C) WHE Proforma with ITC cash grant 10 Yr Amort_for deferral_102809_16.37E Wild Horse Expansion DeferralRevwrkingfile SF" xfId="1846"/>
    <cellStyle name="_Costs not in KWI3000 '06Budget_(C) WHE Proforma with ITC cash grant 10 Yr Amort_for deferral_102809_16.37E Wild Horse Expansion DeferralRevwrkingfile SF 2" xfId="1847"/>
    <cellStyle name="_Costs not in KWI3000 '06Budget_(C) WHE Proforma with ITC cash grant 10 Yr Amort_for deferral_102809_16.37E Wild Horse Expansion DeferralRevwrkingfile SF_DEM-WP(C) ENERG10C--ctn Mid-C_042010 2010GRC" xfId="1848"/>
    <cellStyle name="_Costs not in KWI3000 '06Budget_(C) WHE Proforma with ITC cash grant 10 Yr Amort_for deferral_102809_DEM-WP(C) ENERG10C--ctn Mid-C_042010 2010GRC" xfId="1849"/>
    <cellStyle name="_Costs not in KWI3000 '06Budget_(C) WHE Proforma with ITC cash grant 10 Yr Amort_for rebuttal_120709" xfId="1850"/>
    <cellStyle name="_Costs not in KWI3000 '06Budget_(C) WHE Proforma with ITC cash grant 10 Yr Amort_for rebuttal_120709 2" xfId="1851"/>
    <cellStyle name="_Costs not in KWI3000 '06Budget_(C) WHE Proforma with ITC cash grant 10 Yr Amort_for rebuttal_120709_DEM-WP(C) ENERG10C--ctn Mid-C_042010 2010GRC" xfId="1852"/>
    <cellStyle name="_Costs not in KWI3000 '06Budget_04.07E Wild Horse Wind Expansion" xfId="1853"/>
    <cellStyle name="_Costs not in KWI3000 '06Budget_04.07E Wild Horse Wind Expansion 2" xfId="1854"/>
    <cellStyle name="_Costs not in KWI3000 '06Budget_04.07E Wild Horse Wind Expansion_16.07E Wild Horse Wind Expansionwrkingfile" xfId="1855"/>
    <cellStyle name="_Costs not in KWI3000 '06Budget_04.07E Wild Horse Wind Expansion_16.07E Wild Horse Wind Expansionwrkingfile 2" xfId="1856"/>
    <cellStyle name="_Costs not in KWI3000 '06Budget_04.07E Wild Horse Wind Expansion_16.07E Wild Horse Wind Expansionwrkingfile SF" xfId="1857"/>
    <cellStyle name="_Costs not in KWI3000 '06Budget_04.07E Wild Horse Wind Expansion_16.07E Wild Horse Wind Expansionwrkingfile SF 2" xfId="1858"/>
    <cellStyle name="_Costs not in KWI3000 '06Budget_04.07E Wild Horse Wind Expansion_16.07E Wild Horse Wind Expansionwrkingfile SF_DEM-WP(C) ENERG10C--ctn Mid-C_042010 2010GRC" xfId="1859"/>
    <cellStyle name="_Costs not in KWI3000 '06Budget_04.07E Wild Horse Wind Expansion_16.07E Wild Horse Wind Expansionwrkingfile_DEM-WP(C) ENERG10C--ctn Mid-C_042010 2010GRC" xfId="1860"/>
    <cellStyle name="_Costs not in KWI3000 '06Budget_04.07E Wild Horse Wind Expansion_16.37E Wild Horse Expansion DeferralRevwrkingfile SF" xfId="1861"/>
    <cellStyle name="_Costs not in KWI3000 '06Budget_04.07E Wild Horse Wind Expansion_16.37E Wild Horse Expansion DeferralRevwrkingfile SF 2" xfId="1862"/>
    <cellStyle name="_Costs not in KWI3000 '06Budget_04.07E Wild Horse Wind Expansion_16.37E Wild Horse Expansion DeferralRevwrkingfile SF_DEM-WP(C) ENERG10C--ctn Mid-C_042010 2010GRC" xfId="1863"/>
    <cellStyle name="_Costs not in KWI3000 '06Budget_04.07E Wild Horse Wind Expansion_DEM-WP(C) ENERG10C--ctn Mid-C_042010 2010GRC" xfId="1864"/>
    <cellStyle name="_Costs not in KWI3000 '06Budget_16.07E Wild Horse Wind Expansionwrkingfile" xfId="1865"/>
    <cellStyle name="_Costs not in KWI3000 '06Budget_16.07E Wild Horse Wind Expansionwrkingfile 2" xfId="1866"/>
    <cellStyle name="_Costs not in KWI3000 '06Budget_16.07E Wild Horse Wind Expansionwrkingfile SF" xfId="1867"/>
    <cellStyle name="_Costs not in KWI3000 '06Budget_16.07E Wild Horse Wind Expansionwrkingfile SF 2" xfId="1868"/>
    <cellStyle name="_Costs not in KWI3000 '06Budget_16.07E Wild Horse Wind Expansionwrkingfile SF_DEM-WP(C) ENERG10C--ctn Mid-C_042010 2010GRC" xfId="1869"/>
    <cellStyle name="_Costs not in KWI3000 '06Budget_16.07E Wild Horse Wind Expansionwrkingfile_DEM-WP(C) ENERG10C--ctn Mid-C_042010 2010GRC" xfId="1870"/>
    <cellStyle name="_Costs not in KWI3000 '06Budget_16.37E Wild Horse Expansion DeferralRevwrkingfile SF" xfId="1871"/>
    <cellStyle name="_Costs not in KWI3000 '06Budget_16.37E Wild Horse Expansion DeferralRevwrkingfile SF 2" xfId="1872"/>
    <cellStyle name="_Costs not in KWI3000 '06Budget_16.37E Wild Horse Expansion DeferralRevwrkingfile SF_DEM-WP(C) ENERG10C--ctn Mid-C_042010 2010GRC" xfId="1873"/>
    <cellStyle name="_Costs not in KWI3000 '06Budget_2009 GRC Compl Filing - Exhibit D" xfId="1874"/>
    <cellStyle name="_Costs not in KWI3000 '06Budget_2009 GRC Compl Filing - Exhibit D 2" xfId="1875"/>
    <cellStyle name="_Costs not in KWI3000 '06Budget_2009 GRC Compl Filing - Exhibit D_DEM-WP(C) ENERG10C--ctn Mid-C_042010 2010GRC" xfId="1876"/>
    <cellStyle name="_Costs not in KWI3000 '06Budget_4 31 Regulatory Assets and Liabilities  7 06- Exhibit D" xfId="61"/>
    <cellStyle name="_Costs not in KWI3000 '06Budget_4 31 Regulatory Assets and Liabilities  7 06- Exhibit D 2" xfId="1877"/>
    <cellStyle name="_Costs not in KWI3000 '06Budget_4 31 Regulatory Assets and Liabilities  7 06- Exhibit D_DEM-WP(C) ENERG10C--ctn Mid-C_042010 2010GRC" xfId="1878"/>
    <cellStyle name="_Costs not in KWI3000 '06Budget_4 31 Regulatory Assets and Liabilities  7 06- Exhibit D_NIM Summary" xfId="1879"/>
    <cellStyle name="_Costs not in KWI3000 '06Budget_4 31 Regulatory Assets and Liabilities  7 06- Exhibit D_NIM Summary 2" xfId="1880"/>
    <cellStyle name="_Costs not in KWI3000 '06Budget_4 31 Regulatory Assets and Liabilities  7 06- Exhibit D_NIM Summary_DEM-WP(C) ENERG10C--ctn Mid-C_042010 2010GRC" xfId="1881"/>
    <cellStyle name="_Costs not in KWI3000 '06Budget_4 31 Regulatory Assets and Liabilities  7 06- Exhibit D_NIM+O&amp;M" xfId="1882"/>
    <cellStyle name="_Costs not in KWI3000 '06Budget_4 31 Regulatory Assets and Liabilities  7 06- Exhibit D_NIM+O&amp;M Monthly" xfId="1883"/>
    <cellStyle name="_Costs not in KWI3000 '06Budget_4 31E Reg Asset  Liab and EXH D" xfId="1884"/>
    <cellStyle name="_Costs not in KWI3000 '06Budget_4 31E Reg Asset  Liab and EXH D _ Aug 10 Filing (2)" xfId="1885"/>
    <cellStyle name="_Costs not in KWI3000 '06Budget_4 31E Reg Asset  Liab and EXH D _ Aug 10 Filing (2) 2" xfId="1886"/>
    <cellStyle name="_Costs not in KWI3000 '06Budget_4 31E Reg Asset  Liab and EXH D 2" xfId="1887"/>
    <cellStyle name="_Costs not in KWI3000 '06Budget_4 31E Reg Asset  Liab and EXH D 3" xfId="1888"/>
    <cellStyle name="_Costs not in KWI3000 '06Budget_4 32 Regulatory Assets and Liabilities  7 06- Exhibit D" xfId="62"/>
    <cellStyle name="_Costs not in KWI3000 '06Budget_4 32 Regulatory Assets and Liabilities  7 06- Exhibit D 2" xfId="1889"/>
    <cellStyle name="_Costs not in KWI3000 '06Budget_4 32 Regulatory Assets and Liabilities  7 06- Exhibit D_DEM-WP(C) ENERG10C--ctn Mid-C_042010 2010GRC" xfId="1890"/>
    <cellStyle name="_Costs not in KWI3000 '06Budget_4 32 Regulatory Assets and Liabilities  7 06- Exhibit D_NIM Summary" xfId="1891"/>
    <cellStyle name="_Costs not in KWI3000 '06Budget_4 32 Regulatory Assets and Liabilities  7 06- Exhibit D_NIM Summary 2" xfId="1892"/>
    <cellStyle name="_Costs not in KWI3000 '06Budget_4 32 Regulatory Assets and Liabilities  7 06- Exhibit D_NIM Summary_DEM-WP(C) ENERG10C--ctn Mid-C_042010 2010GRC" xfId="1893"/>
    <cellStyle name="_Costs not in KWI3000 '06Budget_4 32 Regulatory Assets and Liabilities  7 06- Exhibit D_NIM+O&amp;M" xfId="1894"/>
    <cellStyle name="_Costs not in KWI3000 '06Budget_4 32 Regulatory Assets and Liabilities  7 06- Exhibit D_NIM+O&amp;M Monthly" xfId="1895"/>
    <cellStyle name="_Costs not in KWI3000 '06Budget_AURORA Total New" xfId="1896"/>
    <cellStyle name="_Costs not in KWI3000 '06Budget_AURORA Total New 2" xfId="1897"/>
    <cellStyle name="_Costs not in KWI3000 '06Budget_Book1" xfId="1898"/>
    <cellStyle name="_Costs not in KWI3000 '06Budget_Book2" xfId="1899"/>
    <cellStyle name="_Costs not in KWI3000 '06Budget_Book2 2" xfId="1900"/>
    <cellStyle name="_Costs not in KWI3000 '06Budget_Book2_Adj Bench DR 3 for Initial Briefs (Electric)" xfId="1901"/>
    <cellStyle name="_Costs not in KWI3000 '06Budget_Book2_Adj Bench DR 3 for Initial Briefs (Electric) 2" xfId="1902"/>
    <cellStyle name="_Costs not in KWI3000 '06Budget_Book2_Adj Bench DR 3 for Initial Briefs (Electric)_DEM-WP(C) ENERG10C--ctn Mid-C_042010 2010GRC" xfId="1903"/>
    <cellStyle name="_Costs not in KWI3000 '06Budget_Book2_DEM-WP(C) ENERG10C--ctn Mid-C_042010 2010GRC" xfId="1904"/>
    <cellStyle name="_Costs not in KWI3000 '06Budget_Book2_Electric Rev Req Model (2009 GRC) Rebuttal" xfId="1905"/>
    <cellStyle name="_Costs not in KWI3000 '06Budget_Book2_Electric Rev Req Model (2009 GRC) Rebuttal REmoval of New  WH Solar AdjustMI" xfId="1906"/>
    <cellStyle name="_Costs not in KWI3000 '06Budget_Book2_Electric Rev Req Model (2009 GRC) Rebuttal REmoval of New  WH Solar AdjustMI 2" xfId="1907"/>
    <cellStyle name="_Costs not in KWI3000 '06Budget_Book2_Electric Rev Req Model (2009 GRC) Rebuttal REmoval of New  WH Solar AdjustMI_DEM-WP(C) ENERG10C--ctn Mid-C_042010 2010GRC" xfId="1908"/>
    <cellStyle name="_Costs not in KWI3000 '06Budget_Book2_Electric Rev Req Model (2009 GRC) Revised 01-18-2010" xfId="1909"/>
    <cellStyle name="_Costs not in KWI3000 '06Budget_Book2_Electric Rev Req Model (2009 GRC) Revised 01-18-2010 2" xfId="1910"/>
    <cellStyle name="_Costs not in KWI3000 '06Budget_Book2_Electric Rev Req Model (2009 GRC) Revised 01-18-2010_DEM-WP(C) ENERG10C--ctn Mid-C_042010 2010GRC" xfId="1911"/>
    <cellStyle name="_Costs not in KWI3000 '06Budget_Book2_Final Order Electric EXHIBIT A-1" xfId="1912"/>
    <cellStyle name="_Costs not in KWI3000 '06Budget_Book4" xfId="63"/>
    <cellStyle name="_Costs not in KWI3000 '06Budget_Book4 2" xfId="1913"/>
    <cellStyle name="_Costs not in KWI3000 '06Budget_Book4_DEM-WP(C) ENERG10C--ctn Mid-C_042010 2010GRC" xfId="1914"/>
    <cellStyle name="_Costs not in KWI3000 '06Budget_Book9" xfId="64"/>
    <cellStyle name="_Costs not in KWI3000 '06Budget_Book9 2" xfId="1915"/>
    <cellStyle name="_Costs not in KWI3000 '06Budget_Book9_DEM-WP(C) ENERG10C--ctn Mid-C_042010 2010GRC" xfId="1916"/>
    <cellStyle name="_Costs not in KWI3000 '06Budget_Chelan PUD Power Costs (8-10)" xfId="1917"/>
    <cellStyle name="_Costs not in KWI3000 '06Budget_DEM-WP(C) Chelan Power Costs" xfId="1918"/>
    <cellStyle name="_Costs not in KWI3000 '06Budget_DEM-WP(C) Chelan Power Costs 2" xfId="1919"/>
    <cellStyle name="_Costs not in KWI3000 '06Budget_DEM-WP(C) ENERG10C--ctn Mid-C_042010 2010GRC" xfId="1920"/>
    <cellStyle name="_Costs not in KWI3000 '06Budget_DEM-WP(C) Gas Transport 2010GRC" xfId="1921"/>
    <cellStyle name="_Costs not in KWI3000 '06Budget_DEM-WP(C) Gas Transport 2010GRC 2" xfId="1922"/>
    <cellStyle name="_Costs not in KWI3000 '06Budget_Exhibit D fr R Gho 12-31-08" xfId="1923"/>
    <cellStyle name="_Costs not in KWI3000 '06Budget_Exhibit D fr R Gho 12-31-08 2" xfId="1924"/>
    <cellStyle name="_Costs not in KWI3000 '06Budget_Exhibit D fr R Gho 12-31-08 v2" xfId="1925"/>
    <cellStyle name="_Costs not in KWI3000 '06Budget_Exhibit D fr R Gho 12-31-08 v2 2" xfId="1926"/>
    <cellStyle name="_Costs not in KWI3000 '06Budget_Exhibit D fr R Gho 12-31-08 v2_DEM-WP(C) ENERG10C--ctn Mid-C_042010 2010GRC" xfId="1927"/>
    <cellStyle name="_Costs not in KWI3000 '06Budget_Exhibit D fr R Gho 12-31-08 v2_NIM Summary" xfId="1928"/>
    <cellStyle name="_Costs not in KWI3000 '06Budget_Exhibit D fr R Gho 12-31-08 v2_NIM Summary 2" xfId="1929"/>
    <cellStyle name="_Costs not in KWI3000 '06Budget_Exhibit D fr R Gho 12-31-08 v2_NIM Summary_DEM-WP(C) ENERG10C--ctn Mid-C_042010 2010GRC" xfId="1930"/>
    <cellStyle name="_Costs not in KWI3000 '06Budget_Exhibit D fr R Gho 12-31-08_DEM-WP(C) ENERG10C--ctn Mid-C_042010 2010GRC" xfId="1931"/>
    <cellStyle name="_Costs not in KWI3000 '06Budget_Exhibit D fr R Gho 12-31-08_NIM Summary" xfId="1932"/>
    <cellStyle name="_Costs not in KWI3000 '06Budget_Exhibit D fr R Gho 12-31-08_NIM Summary 2" xfId="1933"/>
    <cellStyle name="_Costs not in KWI3000 '06Budget_Exhibit D fr R Gho 12-31-08_NIM Summary_DEM-WP(C) ENERG10C--ctn Mid-C_042010 2010GRC" xfId="1934"/>
    <cellStyle name="_Costs not in KWI3000 '06Budget_Hopkins Ridge Prepaid Tran - Interest Earned RY 12ME Feb  '11" xfId="1935"/>
    <cellStyle name="_Costs not in KWI3000 '06Budget_Hopkins Ridge Prepaid Tran - Interest Earned RY 12ME Feb  '11 2" xfId="1936"/>
    <cellStyle name="_Costs not in KWI3000 '06Budget_Hopkins Ridge Prepaid Tran - Interest Earned RY 12ME Feb  '11_DEM-WP(C) ENERG10C--ctn Mid-C_042010 2010GRC" xfId="1937"/>
    <cellStyle name="_Costs not in KWI3000 '06Budget_Hopkins Ridge Prepaid Tran - Interest Earned RY 12ME Feb  '11_NIM Summary" xfId="1938"/>
    <cellStyle name="_Costs not in KWI3000 '06Budget_Hopkins Ridge Prepaid Tran - Interest Earned RY 12ME Feb  '11_NIM Summary 2" xfId="1939"/>
    <cellStyle name="_Costs not in KWI3000 '06Budget_Hopkins Ridge Prepaid Tran - Interest Earned RY 12ME Feb  '11_NIM Summary_DEM-WP(C) ENERG10C--ctn Mid-C_042010 2010GRC" xfId="1940"/>
    <cellStyle name="_Costs not in KWI3000 '06Budget_Hopkins Ridge Prepaid Tran - Interest Earned RY 12ME Feb  '11_Transmission Workbook for May BOD" xfId="1941"/>
    <cellStyle name="_Costs not in KWI3000 '06Budget_Hopkins Ridge Prepaid Tran - Interest Earned RY 12ME Feb  '11_Transmission Workbook for May BOD 2" xfId="1942"/>
    <cellStyle name="_Costs not in KWI3000 '06Budget_Hopkins Ridge Prepaid Tran - Interest Earned RY 12ME Feb  '11_Transmission Workbook for May BOD_DEM-WP(C) ENERG10C--ctn Mid-C_042010 2010GRC" xfId="1943"/>
    <cellStyle name="_Costs not in KWI3000 '06Budget_LSRWEP LGIA like Acctg Petition Aug 2010" xfId="1944"/>
    <cellStyle name="_Costs not in KWI3000 '06Budget_NIM Summary" xfId="1945"/>
    <cellStyle name="_Costs not in KWI3000 '06Budget_NIM Summary 09GRC" xfId="1946"/>
    <cellStyle name="_Costs not in KWI3000 '06Budget_NIM Summary 09GRC 2" xfId="1947"/>
    <cellStyle name="_Costs not in KWI3000 '06Budget_NIM Summary 09GRC_DEM-WP(C) ENERG10C--ctn Mid-C_042010 2010GRC" xfId="1948"/>
    <cellStyle name="_Costs not in KWI3000 '06Budget_NIM Summary 2" xfId="1949"/>
    <cellStyle name="_Costs not in KWI3000 '06Budget_NIM Summary 3" xfId="1950"/>
    <cellStyle name="_Costs not in KWI3000 '06Budget_NIM Summary 4" xfId="6163"/>
    <cellStyle name="_Costs not in KWI3000 '06Budget_NIM Summary 5" xfId="6164"/>
    <cellStyle name="_Costs not in KWI3000 '06Budget_NIM Summary 6" xfId="6165"/>
    <cellStyle name="_Costs not in KWI3000 '06Budget_NIM Summary 7" xfId="6166"/>
    <cellStyle name="_Costs not in KWI3000 '06Budget_NIM Summary 8" xfId="6167"/>
    <cellStyle name="_Costs not in KWI3000 '06Budget_NIM Summary 9" xfId="6168"/>
    <cellStyle name="_Costs not in KWI3000 '06Budget_NIM Summary_DEM-WP(C) ENERG10C--ctn Mid-C_042010 2010GRC" xfId="1951"/>
    <cellStyle name="_Costs not in KWI3000 '06Budget_NIM+O&amp;M" xfId="1952"/>
    <cellStyle name="_Costs not in KWI3000 '06Budget_NIM+O&amp;M 2" xfId="1953"/>
    <cellStyle name="_Costs not in KWI3000 '06Budget_NIM+O&amp;M Monthly" xfId="1954"/>
    <cellStyle name="_Costs not in KWI3000 '06Budget_NIM+O&amp;M Monthly 2" xfId="1955"/>
    <cellStyle name="_Costs not in KWI3000 '06Budget_PCA 7 - Exhibit D update 11_30_08 (2)" xfId="1956"/>
    <cellStyle name="_Costs not in KWI3000 '06Budget_PCA 7 - Exhibit D update 11_30_08 (2) 2" xfId="1957"/>
    <cellStyle name="_Costs not in KWI3000 '06Budget_PCA 7 - Exhibit D update 11_30_08 (2) 2 2" xfId="1958"/>
    <cellStyle name="_Costs not in KWI3000 '06Budget_PCA 7 - Exhibit D update 11_30_08 (2) 3" xfId="1959"/>
    <cellStyle name="_Costs not in KWI3000 '06Budget_PCA 7 - Exhibit D update 11_30_08 (2)_DEM-WP(C) ENERG10C--ctn Mid-C_042010 2010GRC" xfId="1960"/>
    <cellStyle name="_Costs not in KWI3000 '06Budget_PCA 7 - Exhibit D update 11_30_08 (2)_NIM Summary" xfId="1961"/>
    <cellStyle name="_Costs not in KWI3000 '06Budget_PCA 7 - Exhibit D update 11_30_08 (2)_NIM Summary 2" xfId="1962"/>
    <cellStyle name="_Costs not in KWI3000 '06Budget_PCA 7 - Exhibit D update 11_30_08 (2)_NIM Summary_DEM-WP(C) ENERG10C--ctn Mid-C_042010 2010GRC" xfId="1963"/>
    <cellStyle name="_Costs not in KWI3000 '06Budget_PCA 9 -  Exhibit D April 2010 (3)" xfId="1964"/>
    <cellStyle name="_Costs not in KWI3000 '06Budget_PCA 9 -  Exhibit D April 2010 (3) 2" xfId="1965"/>
    <cellStyle name="_Costs not in KWI3000 '06Budget_PCA 9 -  Exhibit D April 2010 (3)_DEM-WP(C) ENERG10C--ctn Mid-C_042010 2010GRC" xfId="1966"/>
    <cellStyle name="_Costs not in KWI3000 '06Budget_Power Costs - Comparison bx Rbtl-Staff-Jt-PC" xfId="1967"/>
    <cellStyle name="_Costs not in KWI3000 '06Budget_Power Costs - Comparison bx Rbtl-Staff-Jt-PC 2" xfId="1968"/>
    <cellStyle name="_Costs not in KWI3000 '06Budget_Power Costs - Comparison bx Rbtl-Staff-Jt-PC_Adj Bench DR 3 for Initial Briefs (Electric)" xfId="1969"/>
    <cellStyle name="_Costs not in KWI3000 '06Budget_Power Costs - Comparison bx Rbtl-Staff-Jt-PC_Adj Bench DR 3 for Initial Briefs (Electric) 2" xfId="1970"/>
    <cellStyle name="_Costs not in KWI3000 '06Budget_Power Costs - Comparison bx Rbtl-Staff-Jt-PC_Adj Bench DR 3 for Initial Briefs (Electric)_DEM-WP(C) ENERG10C--ctn Mid-C_042010 2010GRC" xfId="1971"/>
    <cellStyle name="_Costs not in KWI3000 '06Budget_Power Costs - Comparison bx Rbtl-Staff-Jt-PC_DEM-WP(C) ENERG10C--ctn Mid-C_042010 2010GRC" xfId="1972"/>
    <cellStyle name="_Costs not in KWI3000 '06Budget_Power Costs - Comparison bx Rbtl-Staff-Jt-PC_Electric Rev Req Model (2009 GRC) Rebuttal" xfId="1973"/>
    <cellStyle name="_Costs not in KWI3000 '06Budget_Power Costs - Comparison bx Rbtl-Staff-Jt-PC_Electric Rev Req Model (2009 GRC) Rebuttal REmoval of New  WH Solar AdjustMI" xfId="1974"/>
    <cellStyle name="_Costs not in KWI3000 '06Budget_Power Costs - Comparison bx Rbtl-Staff-Jt-PC_Electric Rev Req Model (2009 GRC) Rebuttal REmoval of New  WH Solar AdjustMI 2" xfId="1975"/>
    <cellStyle name="_Costs not in KWI3000 '06Budget_Power Costs - Comparison bx Rbtl-Staff-Jt-PC_Electric Rev Req Model (2009 GRC) Rebuttal REmoval of New  WH Solar AdjustMI_DEM-WP(C) ENERG10C--ctn Mid-C_042010 2010GRC" xfId="1976"/>
    <cellStyle name="_Costs not in KWI3000 '06Budget_Power Costs - Comparison bx Rbtl-Staff-Jt-PC_Electric Rev Req Model (2009 GRC) Revised 01-18-2010" xfId="1977"/>
    <cellStyle name="_Costs not in KWI3000 '06Budget_Power Costs - Comparison bx Rbtl-Staff-Jt-PC_Electric Rev Req Model (2009 GRC) Revised 01-18-2010 2" xfId="1978"/>
    <cellStyle name="_Costs not in KWI3000 '06Budget_Power Costs - Comparison bx Rbtl-Staff-Jt-PC_Electric Rev Req Model (2009 GRC) Revised 01-18-2010_DEM-WP(C) ENERG10C--ctn Mid-C_042010 2010GRC" xfId="1979"/>
    <cellStyle name="_Costs not in KWI3000 '06Budget_Power Costs - Comparison bx Rbtl-Staff-Jt-PC_Final Order Electric EXHIBIT A-1" xfId="1980"/>
    <cellStyle name="_Costs not in KWI3000 '06Budget_Rebuttal Power Costs" xfId="1981"/>
    <cellStyle name="_Costs not in KWI3000 '06Budget_Rebuttal Power Costs 2" xfId="1982"/>
    <cellStyle name="_Costs not in KWI3000 '06Budget_Rebuttal Power Costs_Adj Bench DR 3 for Initial Briefs (Electric)" xfId="1983"/>
    <cellStyle name="_Costs not in KWI3000 '06Budget_Rebuttal Power Costs_Adj Bench DR 3 for Initial Briefs (Electric) 2" xfId="1984"/>
    <cellStyle name="_Costs not in KWI3000 '06Budget_Rebuttal Power Costs_Adj Bench DR 3 for Initial Briefs (Electric)_DEM-WP(C) ENERG10C--ctn Mid-C_042010 2010GRC" xfId="1985"/>
    <cellStyle name="_Costs not in KWI3000 '06Budget_Rebuttal Power Costs_DEM-WP(C) ENERG10C--ctn Mid-C_042010 2010GRC" xfId="1986"/>
    <cellStyle name="_Costs not in KWI3000 '06Budget_Rebuttal Power Costs_Electric Rev Req Model (2009 GRC) Rebuttal" xfId="1987"/>
    <cellStyle name="_Costs not in KWI3000 '06Budget_Rebuttal Power Costs_Electric Rev Req Model (2009 GRC) Rebuttal REmoval of New  WH Solar AdjustMI" xfId="1988"/>
    <cellStyle name="_Costs not in KWI3000 '06Budget_Rebuttal Power Costs_Electric Rev Req Model (2009 GRC) Rebuttal REmoval of New  WH Solar AdjustMI 2" xfId="1989"/>
    <cellStyle name="_Costs not in KWI3000 '06Budget_Rebuttal Power Costs_Electric Rev Req Model (2009 GRC) Rebuttal REmoval of New  WH Solar AdjustMI_DEM-WP(C) ENERG10C--ctn Mid-C_042010 2010GRC" xfId="1990"/>
    <cellStyle name="_Costs not in KWI3000 '06Budget_Rebuttal Power Costs_Electric Rev Req Model (2009 GRC) Revised 01-18-2010" xfId="1991"/>
    <cellStyle name="_Costs not in KWI3000 '06Budget_Rebuttal Power Costs_Electric Rev Req Model (2009 GRC) Revised 01-18-2010 2" xfId="1992"/>
    <cellStyle name="_Costs not in KWI3000 '06Budget_Rebuttal Power Costs_Electric Rev Req Model (2009 GRC) Revised 01-18-2010_DEM-WP(C) ENERG10C--ctn Mid-C_042010 2010GRC" xfId="1993"/>
    <cellStyle name="_Costs not in KWI3000 '06Budget_Rebuttal Power Costs_Final Order Electric EXHIBIT A-1" xfId="1994"/>
    <cellStyle name="_Costs not in KWI3000 '06Budget_Transmission Workbook for May BOD" xfId="1995"/>
    <cellStyle name="_Costs not in KWI3000 '06Budget_Transmission Workbook for May BOD 2" xfId="1996"/>
    <cellStyle name="_Costs not in KWI3000 '06Budget_Transmission Workbook for May BOD_DEM-WP(C) ENERG10C--ctn Mid-C_042010 2010GRC" xfId="1997"/>
    <cellStyle name="_Costs not in KWI3000 '06Budget_Wind Integration 10GRC" xfId="1998"/>
    <cellStyle name="_Costs not in KWI3000 '06Budget_Wind Integration 10GRC 2" xfId="1999"/>
    <cellStyle name="_Costs not in KWI3000 '06Budget_Wind Integration 10GRC_DEM-WP(C) ENERG10C--ctn Mid-C_042010 2010GRC" xfId="2000"/>
    <cellStyle name="_DEM-08C Power Cost Comparison" xfId="2001"/>
    <cellStyle name="_DEM-WP (C) Costs not in AURORA 2006GRC Order 11.30.06 Gas" xfId="2002"/>
    <cellStyle name="_DEM-WP (C) Costs not in AURORA 2006GRC Order 11.30.06 Gas 2" xfId="2003"/>
    <cellStyle name="_DEM-WP (C) Costs not in AURORA 2006GRC Order 11.30.06 Gas_Chelan PUD Power Costs (8-10)" xfId="2004"/>
    <cellStyle name="_DEM-WP (C) Costs not in AURORA 2006GRC Order 11.30.06 Gas_DEM-WP(C) ENERG10C--ctn Mid-C_042010 2010GRC" xfId="2005"/>
    <cellStyle name="_DEM-WP (C) Costs not in AURORA 2006GRC Order 11.30.06 Gas_NIM Summary" xfId="2006"/>
    <cellStyle name="_DEM-WP (C) Costs not in AURORA 2006GRC Order 11.30.06 Gas_NIM Summary 2" xfId="2007"/>
    <cellStyle name="_DEM-WP (C) Costs not in AURORA 2006GRC Order 11.30.06 Gas_NIM Summary_DEM-WP(C) ENERG10C--ctn Mid-C_042010 2010GRC" xfId="2008"/>
    <cellStyle name="_DEM-WP (C) Power Cost 2006GRC Order" xfId="65"/>
    <cellStyle name="_DEM-WP (C) Power Cost 2006GRC Order 2" xfId="2009"/>
    <cellStyle name="_DEM-WP (C) Power Cost 2006GRC Order 2 2" xfId="2010"/>
    <cellStyle name="_DEM-WP (C) Power Cost 2006GRC Order 3" xfId="2011"/>
    <cellStyle name="_DEM-WP (C) Power Cost 2006GRC Order 4" xfId="2012"/>
    <cellStyle name="_DEM-WP (C) Power Cost 2006GRC Order 4 2" xfId="2013"/>
    <cellStyle name="_DEM-WP (C) Power Cost 2006GRC Order 5" xfId="2014"/>
    <cellStyle name="_DEM-WP (C) Power Cost 2006GRC Order 5 2" xfId="2015"/>
    <cellStyle name="_DEM-WP (C) Power Cost 2006GRC Order 6" xfId="2016"/>
    <cellStyle name="_DEM-WP (C) Power Cost 2006GRC Order 7" xfId="2017"/>
    <cellStyle name="_DEM-WP (C) Power Cost 2006GRC Order 7 2" xfId="2018"/>
    <cellStyle name="_DEM-WP (C) Power Cost 2006GRC Order 8" xfId="2019"/>
    <cellStyle name="_DEM-WP (C) Power Cost 2006GRC Order 8 2" xfId="2020"/>
    <cellStyle name="_DEM-WP (C) Power Cost 2006GRC Order_04 07E Wild Horse Wind Expansion (C) (2)" xfId="66"/>
    <cellStyle name="_DEM-WP (C) Power Cost 2006GRC Order_04 07E Wild Horse Wind Expansion (C) (2) 2" xfId="2021"/>
    <cellStyle name="_DEM-WP (C) Power Cost 2006GRC Order_04 07E Wild Horse Wind Expansion (C) (2)_Adj Bench DR 3 for Initial Briefs (Electric)" xfId="2022"/>
    <cellStyle name="_DEM-WP (C) Power Cost 2006GRC Order_04 07E Wild Horse Wind Expansion (C) (2)_Adj Bench DR 3 for Initial Briefs (Electric) 2" xfId="2023"/>
    <cellStyle name="_DEM-WP (C) Power Cost 2006GRC Order_04 07E Wild Horse Wind Expansion (C) (2)_Adj Bench DR 3 for Initial Briefs (Electric)_DEM-WP(C) ENERG10C--ctn Mid-C_042010 2010GRC" xfId="2024"/>
    <cellStyle name="_DEM-WP (C) Power Cost 2006GRC Order_04 07E Wild Horse Wind Expansion (C) (2)_DEM-WP(C) ENERG10C--ctn Mid-C_042010 2010GRC" xfId="2025"/>
    <cellStyle name="_DEM-WP (C) Power Cost 2006GRC Order_04 07E Wild Horse Wind Expansion (C) (2)_Electric Rev Req Model (2009 GRC) " xfId="2026"/>
    <cellStyle name="_DEM-WP (C) Power Cost 2006GRC Order_04 07E Wild Horse Wind Expansion (C) (2)_Electric Rev Req Model (2009 GRC)  2" xfId="2027"/>
    <cellStyle name="_DEM-WP (C) Power Cost 2006GRC Order_04 07E Wild Horse Wind Expansion (C) (2)_Electric Rev Req Model (2009 GRC) _DEM-WP(C) ENERG10C--ctn Mid-C_042010 2010GRC" xfId="2028"/>
    <cellStyle name="_DEM-WP (C) Power Cost 2006GRC Order_04 07E Wild Horse Wind Expansion (C) (2)_Electric Rev Req Model (2009 GRC) Rebuttal" xfId="2029"/>
    <cellStyle name="_DEM-WP (C) Power Cost 2006GRC Order_04 07E Wild Horse Wind Expansion (C) (2)_Electric Rev Req Model (2009 GRC) Rebuttal REmoval of New  WH Solar AdjustMI" xfId="2030"/>
    <cellStyle name="_DEM-WP (C) Power Cost 2006GRC Order_04 07E Wild Horse Wind Expansion (C) (2)_Electric Rev Req Model (2009 GRC) Rebuttal REmoval of New  WH Solar AdjustMI 2" xfId="2031"/>
    <cellStyle name="_DEM-WP (C) Power Cost 2006GRC Order_04 07E Wild Horse Wind Expansion (C) (2)_Electric Rev Req Model (2009 GRC) Rebuttal REmoval of New  WH Solar AdjustMI_DEM-WP(C) ENERG10C--ctn Mid-C_042010 2010GRC" xfId="2032"/>
    <cellStyle name="_DEM-WP (C) Power Cost 2006GRC Order_04 07E Wild Horse Wind Expansion (C) (2)_Electric Rev Req Model (2009 GRC) Revised 01-18-2010" xfId="2033"/>
    <cellStyle name="_DEM-WP (C) Power Cost 2006GRC Order_04 07E Wild Horse Wind Expansion (C) (2)_Electric Rev Req Model (2009 GRC) Revised 01-18-2010 2" xfId="2034"/>
    <cellStyle name="_DEM-WP (C) Power Cost 2006GRC Order_04 07E Wild Horse Wind Expansion (C) (2)_Electric Rev Req Model (2009 GRC) Revised 01-18-2010_DEM-WP(C) ENERG10C--ctn Mid-C_042010 2010GRC" xfId="2035"/>
    <cellStyle name="_DEM-WP (C) Power Cost 2006GRC Order_04 07E Wild Horse Wind Expansion (C) (2)_Final Order Electric EXHIBIT A-1" xfId="2036"/>
    <cellStyle name="_DEM-WP (C) Power Cost 2006GRC Order_04 07E Wild Horse Wind Expansion (C) (2)_TENASKA REGULATORY ASSET" xfId="2037"/>
    <cellStyle name="_DEM-WP (C) Power Cost 2006GRC Order_16.37E Wild Horse Expansion DeferralRevwrkingfile SF" xfId="2038"/>
    <cellStyle name="_DEM-WP (C) Power Cost 2006GRC Order_16.37E Wild Horse Expansion DeferralRevwrkingfile SF 2" xfId="2039"/>
    <cellStyle name="_DEM-WP (C) Power Cost 2006GRC Order_16.37E Wild Horse Expansion DeferralRevwrkingfile SF_DEM-WP(C) ENERG10C--ctn Mid-C_042010 2010GRC" xfId="2040"/>
    <cellStyle name="_DEM-WP (C) Power Cost 2006GRC Order_2009 GRC Compl Filing - Exhibit D" xfId="2041"/>
    <cellStyle name="_DEM-WP (C) Power Cost 2006GRC Order_2009 GRC Compl Filing - Exhibit D 2" xfId="2042"/>
    <cellStyle name="_DEM-WP (C) Power Cost 2006GRC Order_2009 GRC Compl Filing - Exhibit D_DEM-WP(C) ENERG10C--ctn Mid-C_042010 2010GRC" xfId="2043"/>
    <cellStyle name="_DEM-WP (C) Power Cost 2006GRC Order_4 31 Regulatory Assets and Liabilities  7 06- Exhibit D" xfId="67"/>
    <cellStyle name="_DEM-WP (C) Power Cost 2006GRC Order_4 31 Regulatory Assets and Liabilities  7 06- Exhibit D 2" xfId="2044"/>
    <cellStyle name="_DEM-WP (C) Power Cost 2006GRC Order_4 31 Regulatory Assets and Liabilities  7 06- Exhibit D_DEM-WP(C) ENERG10C--ctn Mid-C_042010 2010GRC" xfId="2045"/>
    <cellStyle name="_DEM-WP (C) Power Cost 2006GRC Order_4 31 Regulatory Assets and Liabilities  7 06- Exhibit D_NIM Summary" xfId="2046"/>
    <cellStyle name="_DEM-WP (C) Power Cost 2006GRC Order_4 31 Regulatory Assets and Liabilities  7 06- Exhibit D_NIM Summary 2" xfId="2047"/>
    <cellStyle name="_DEM-WP (C) Power Cost 2006GRC Order_4 31 Regulatory Assets and Liabilities  7 06- Exhibit D_NIM Summary_DEM-WP(C) ENERG10C--ctn Mid-C_042010 2010GRC" xfId="2048"/>
    <cellStyle name="_DEM-WP (C) Power Cost 2006GRC Order_4 31 Regulatory Assets and Liabilities  7 06- Exhibit D_NIM+O&amp;M" xfId="2049"/>
    <cellStyle name="_DEM-WP (C) Power Cost 2006GRC Order_4 31 Regulatory Assets and Liabilities  7 06- Exhibit D_NIM+O&amp;M Monthly" xfId="2050"/>
    <cellStyle name="_DEM-WP (C) Power Cost 2006GRC Order_4 31E Reg Asset  Liab and EXH D" xfId="2051"/>
    <cellStyle name="_DEM-WP (C) Power Cost 2006GRC Order_4 31E Reg Asset  Liab and EXH D _ Aug 10 Filing (2)" xfId="2052"/>
    <cellStyle name="_DEM-WP (C) Power Cost 2006GRC Order_4 31E Reg Asset  Liab and EXH D _ Aug 10 Filing (2) 2" xfId="2053"/>
    <cellStyle name="_DEM-WP (C) Power Cost 2006GRC Order_4 31E Reg Asset  Liab and EXH D 2" xfId="2054"/>
    <cellStyle name="_DEM-WP (C) Power Cost 2006GRC Order_4 31E Reg Asset  Liab and EXH D 3" xfId="2055"/>
    <cellStyle name="_DEM-WP (C) Power Cost 2006GRC Order_4 32 Regulatory Assets and Liabilities  7 06- Exhibit D" xfId="68"/>
    <cellStyle name="_DEM-WP (C) Power Cost 2006GRC Order_4 32 Regulatory Assets and Liabilities  7 06- Exhibit D 2" xfId="2056"/>
    <cellStyle name="_DEM-WP (C) Power Cost 2006GRC Order_4 32 Regulatory Assets and Liabilities  7 06- Exhibit D_DEM-WP(C) ENERG10C--ctn Mid-C_042010 2010GRC" xfId="2057"/>
    <cellStyle name="_DEM-WP (C) Power Cost 2006GRC Order_4 32 Regulatory Assets and Liabilities  7 06- Exhibit D_NIM Summary" xfId="2058"/>
    <cellStyle name="_DEM-WP (C) Power Cost 2006GRC Order_4 32 Regulatory Assets and Liabilities  7 06- Exhibit D_NIM Summary 2" xfId="2059"/>
    <cellStyle name="_DEM-WP (C) Power Cost 2006GRC Order_4 32 Regulatory Assets and Liabilities  7 06- Exhibit D_NIM Summary_DEM-WP(C) ENERG10C--ctn Mid-C_042010 2010GRC" xfId="2060"/>
    <cellStyle name="_DEM-WP (C) Power Cost 2006GRC Order_4 32 Regulatory Assets and Liabilities  7 06- Exhibit D_NIM+O&amp;M" xfId="2061"/>
    <cellStyle name="_DEM-WP (C) Power Cost 2006GRC Order_4 32 Regulatory Assets and Liabilities  7 06- Exhibit D_NIM+O&amp;M Monthly" xfId="2062"/>
    <cellStyle name="_DEM-WP (C) Power Cost 2006GRC Order_AURORA Total New" xfId="2063"/>
    <cellStyle name="_DEM-WP (C) Power Cost 2006GRC Order_AURORA Total New 2" xfId="2064"/>
    <cellStyle name="_DEM-WP (C) Power Cost 2006GRC Order_Book2" xfId="2065"/>
    <cellStyle name="_DEM-WP (C) Power Cost 2006GRC Order_Book2 2" xfId="2066"/>
    <cellStyle name="_DEM-WP (C) Power Cost 2006GRC Order_Book2_Adj Bench DR 3 for Initial Briefs (Electric)" xfId="2067"/>
    <cellStyle name="_DEM-WP (C) Power Cost 2006GRC Order_Book2_Adj Bench DR 3 for Initial Briefs (Electric) 2" xfId="2068"/>
    <cellStyle name="_DEM-WP (C) Power Cost 2006GRC Order_Book2_Adj Bench DR 3 for Initial Briefs (Electric)_DEM-WP(C) ENERG10C--ctn Mid-C_042010 2010GRC" xfId="2069"/>
    <cellStyle name="_DEM-WP (C) Power Cost 2006GRC Order_Book2_DEM-WP(C) ENERG10C--ctn Mid-C_042010 2010GRC" xfId="2070"/>
    <cellStyle name="_DEM-WP (C) Power Cost 2006GRC Order_Book2_Electric Rev Req Model (2009 GRC) Rebuttal" xfId="2071"/>
    <cellStyle name="_DEM-WP (C) Power Cost 2006GRC Order_Book2_Electric Rev Req Model (2009 GRC) Rebuttal REmoval of New  WH Solar AdjustMI" xfId="2072"/>
    <cellStyle name="_DEM-WP (C) Power Cost 2006GRC Order_Book2_Electric Rev Req Model (2009 GRC) Rebuttal REmoval of New  WH Solar AdjustMI 2" xfId="2073"/>
    <cellStyle name="_DEM-WP (C) Power Cost 2006GRC Order_Book2_Electric Rev Req Model (2009 GRC) Rebuttal REmoval of New  WH Solar AdjustMI_DEM-WP(C) ENERG10C--ctn Mid-C_042010 2010GRC" xfId="2074"/>
    <cellStyle name="_DEM-WP (C) Power Cost 2006GRC Order_Book2_Electric Rev Req Model (2009 GRC) Revised 01-18-2010" xfId="2075"/>
    <cellStyle name="_DEM-WP (C) Power Cost 2006GRC Order_Book2_Electric Rev Req Model (2009 GRC) Revised 01-18-2010 2" xfId="2076"/>
    <cellStyle name="_DEM-WP (C) Power Cost 2006GRC Order_Book2_Electric Rev Req Model (2009 GRC) Revised 01-18-2010_DEM-WP(C) ENERG10C--ctn Mid-C_042010 2010GRC" xfId="2077"/>
    <cellStyle name="_DEM-WP (C) Power Cost 2006GRC Order_Book2_Final Order Electric EXHIBIT A-1" xfId="2078"/>
    <cellStyle name="_DEM-WP (C) Power Cost 2006GRC Order_Book4" xfId="69"/>
    <cellStyle name="_DEM-WP (C) Power Cost 2006GRC Order_Book4 2" xfId="2079"/>
    <cellStyle name="_DEM-WP (C) Power Cost 2006GRC Order_Book4_DEM-WP(C) ENERG10C--ctn Mid-C_042010 2010GRC" xfId="2080"/>
    <cellStyle name="_DEM-WP (C) Power Cost 2006GRC Order_Book9" xfId="70"/>
    <cellStyle name="_DEM-WP (C) Power Cost 2006GRC Order_Book9 2" xfId="2081"/>
    <cellStyle name="_DEM-WP (C) Power Cost 2006GRC Order_Book9_DEM-WP(C) ENERG10C--ctn Mid-C_042010 2010GRC" xfId="2082"/>
    <cellStyle name="_DEM-WP (C) Power Cost 2006GRC Order_Chelan PUD Power Costs (8-10)" xfId="2083"/>
    <cellStyle name="_DEM-WP (C) Power Cost 2006GRC Order_DEM-WP(C) Chelan Power Costs" xfId="2084"/>
    <cellStyle name="_DEM-WP (C) Power Cost 2006GRC Order_DEM-WP(C) Chelan Power Costs 2" xfId="2085"/>
    <cellStyle name="_DEM-WP (C) Power Cost 2006GRC Order_DEM-WP(C) ENERG10C--ctn Mid-C_042010 2010GRC" xfId="2086"/>
    <cellStyle name="_DEM-WP (C) Power Cost 2006GRC Order_DEM-WP(C) Gas Transport 2010GRC" xfId="2087"/>
    <cellStyle name="_DEM-WP (C) Power Cost 2006GRC Order_DEM-WP(C) Gas Transport 2010GRC 2" xfId="2088"/>
    <cellStyle name="_DEM-WP (C) Power Cost 2006GRC Order_NIM Summary" xfId="2089"/>
    <cellStyle name="_DEM-WP (C) Power Cost 2006GRC Order_NIM Summary 09GRC" xfId="2090"/>
    <cellStyle name="_DEM-WP (C) Power Cost 2006GRC Order_NIM Summary 09GRC 2" xfId="2091"/>
    <cellStyle name="_DEM-WP (C) Power Cost 2006GRC Order_NIM Summary 09GRC_DEM-WP(C) ENERG10C--ctn Mid-C_042010 2010GRC" xfId="2092"/>
    <cellStyle name="_DEM-WP (C) Power Cost 2006GRC Order_NIM Summary 2" xfId="2093"/>
    <cellStyle name="_DEM-WP (C) Power Cost 2006GRC Order_NIM Summary 3" xfId="2094"/>
    <cellStyle name="_DEM-WP (C) Power Cost 2006GRC Order_NIM Summary 4" xfId="6169"/>
    <cellStyle name="_DEM-WP (C) Power Cost 2006GRC Order_NIM Summary 5" xfId="6170"/>
    <cellStyle name="_DEM-WP (C) Power Cost 2006GRC Order_NIM Summary 6" xfId="6171"/>
    <cellStyle name="_DEM-WP (C) Power Cost 2006GRC Order_NIM Summary 7" xfId="6172"/>
    <cellStyle name="_DEM-WP (C) Power Cost 2006GRC Order_NIM Summary 8" xfId="6173"/>
    <cellStyle name="_DEM-WP (C) Power Cost 2006GRC Order_NIM Summary 9" xfId="6174"/>
    <cellStyle name="_DEM-WP (C) Power Cost 2006GRC Order_NIM Summary_DEM-WP(C) ENERG10C--ctn Mid-C_042010 2010GRC" xfId="2095"/>
    <cellStyle name="_DEM-WP (C) Power Cost 2006GRC Order_NIM+O&amp;M" xfId="2096"/>
    <cellStyle name="_DEM-WP (C) Power Cost 2006GRC Order_NIM+O&amp;M 2" xfId="2097"/>
    <cellStyle name="_DEM-WP (C) Power Cost 2006GRC Order_NIM+O&amp;M Monthly" xfId="2098"/>
    <cellStyle name="_DEM-WP (C) Power Cost 2006GRC Order_NIM+O&amp;M Monthly 2" xfId="2099"/>
    <cellStyle name="_DEM-WP (C) Power Cost 2006GRC Order_PCA 9 -  Exhibit D April 2010 (3)" xfId="2100"/>
    <cellStyle name="_DEM-WP (C) Power Cost 2006GRC Order_PCA 9 -  Exhibit D April 2010 (3) 2" xfId="2101"/>
    <cellStyle name="_DEM-WP (C) Power Cost 2006GRC Order_PCA 9 -  Exhibit D April 2010 (3)_DEM-WP(C) ENERG10C--ctn Mid-C_042010 2010GRC" xfId="2102"/>
    <cellStyle name="_DEM-WP (C) Power Cost 2006GRC Order_Power Costs - Comparison bx Rbtl-Staff-Jt-PC" xfId="2103"/>
    <cellStyle name="_DEM-WP (C) Power Cost 2006GRC Order_Power Costs - Comparison bx Rbtl-Staff-Jt-PC 2" xfId="2104"/>
    <cellStyle name="_DEM-WP (C) Power Cost 2006GRC Order_Power Costs - Comparison bx Rbtl-Staff-Jt-PC_Adj Bench DR 3 for Initial Briefs (Electric)" xfId="2105"/>
    <cellStyle name="_DEM-WP (C) Power Cost 2006GRC Order_Power Costs - Comparison bx Rbtl-Staff-Jt-PC_Adj Bench DR 3 for Initial Briefs (Electric) 2" xfId="2106"/>
    <cellStyle name="_DEM-WP (C) Power Cost 2006GRC Order_Power Costs - Comparison bx Rbtl-Staff-Jt-PC_Adj Bench DR 3 for Initial Briefs (Electric)_DEM-WP(C) ENERG10C--ctn Mid-C_042010 2010GRC" xfId="2107"/>
    <cellStyle name="_DEM-WP (C) Power Cost 2006GRC Order_Power Costs - Comparison bx Rbtl-Staff-Jt-PC_DEM-WP(C) ENERG10C--ctn Mid-C_042010 2010GRC" xfId="2108"/>
    <cellStyle name="_DEM-WP (C) Power Cost 2006GRC Order_Power Costs - Comparison bx Rbtl-Staff-Jt-PC_Electric Rev Req Model (2009 GRC) Rebuttal" xfId="2109"/>
    <cellStyle name="_DEM-WP (C) Power Cost 2006GRC Order_Power Costs - Comparison bx Rbtl-Staff-Jt-PC_Electric Rev Req Model (2009 GRC) Rebuttal REmoval of New  WH Solar AdjustMI" xfId="2110"/>
    <cellStyle name="_DEM-WP (C) Power Cost 2006GRC Order_Power Costs - Comparison bx Rbtl-Staff-Jt-PC_Electric Rev Req Model (2009 GRC) Rebuttal REmoval of New  WH Solar AdjustMI 2" xfId="2111"/>
    <cellStyle name="_DEM-WP (C) Power Cost 2006GRC Order_Power Costs - Comparison bx Rbtl-Staff-Jt-PC_Electric Rev Req Model (2009 GRC) Rebuttal REmoval of New  WH Solar AdjustMI_DEM-WP(C) ENERG10C--ctn Mid-C_042010 2010GRC" xfId="2112"/>
    <cellStyle name="_DEM-WP (C) Power Cost 2006GRC Order_Power Costs - Comparison bx Rbtl-Staff-Jt-PC_Electric Rev Req Model (2009 GRC) Revised 01-18-2010" xfId="2113"/>
    <cellStyle name="_DEM-WP (C) Power Cost 2006GRC Order_Power Costs - Comparison bx Rbtl-Staff-Jt-PC_Electric Rev Req Model (2009 GRC) Revised 01-18-2010 2" xfId="2114"/>
    <cellStyle name="_DEM-WP (C) Power Cost 2006GRC Order_Power Costs - Comparison bx Rbtl-Staff-Jt-PC_Electric Rev Req Model (2009 GRC) Revised 01-18-2010_DEM-WP(C) ENERG10C--ctn Mid-C_042010 2010GRC" xfId="2115"/>
    <cellStyle name="_DEM-WP (C) Power Cost 2006GRC Order_Power Costs - Comparison bx Rbtl-Staff-Jt-PC_Final Order Electric EXHIBIT A-1" xfId="2116"/>
    <cellStyle name="_DEM-WP (C) Power Cost 2006GRC Order_Rebuttal Power Costs" xfId="2117"/>
    <cellStyle name="_DEM-WP (C) Power Cost 2006GRC Order_Rebuttal Power Costs 2" xfId="2118"/>
    <cellStyle name="_DEM-WP (C) Power Cost 2006GRC Order_Rebuttal Power Costs_Adj Bench DR 3 for Initial Briefs (Electric)" xfId="2119"/>
    <cellStyle name="_DEM-WP (C) Power Cost 2006GRC Order_Rebuttal Power Costs_Adj Bench DR 3 for Initial Briefs (Electric) 2" xfId="2120"/>
    <cellStyle name="_DEM-WP (C) Power Cost 2006GRC Order_Rebuttal Power Costs_Adj Bench DR 3 for Initial Briefs (Electric)_DEM-WP(C) ENERG10C--ctn Mid-C_042010 2010GRC" xfId="2121"/>
    <cellStyle name="_DEM-WP (C) Power Cost 2006GRC Order_Rebuttal Power Costs_DEM-WP(C) ENERG10C--ctn Mid-C_042010 2010GRC" xfId="2122"/>
    <cellStyle name="_DEM-WP (C) Power Cost 2006GRC Order_Rebuttal Power Costs_Electric Rev Req Model (2009 GRC) Rebuttal" xfId="2123"/>
    <cellStyle name="_DEM-WP (C) Power Cost 2006GRC Order_Rebuttal Power Costs_Electric Rev Req Model (2009 GRC) Rebuttal REmoval of New  WH Solar AdjustMI" xfId="2124"/>
    <cellStyle name="_DEM-WP (C) Power Cost 2006GRC Order_Rebuttal Power Costs_Electric Rev Req Model (2009 GRC) Rebuttal REmoval of New  WH Solar AdjustMI 2" xfId="2125"/>
    <cellStyle name="_DEM-WP (C) Power Cost 2006GRC Order_Rebuttal Power Costs_Electric Rev Req Model (2009 GRC) Rebuttal REmoval of New  WH Solar AdjustMI_DEM-WP(C) ENERG10C--ctn Mid-C_042010 2010GRC" xfId="2126"/>
    <cellStyle name="_DEM-WP (C) Power Cost 2006GRC Order_Rebuttal Power Costs_Electric Rev Req Model (2009 GRC) Revised 01-18-2010" xfId="2127"/>
    <cellStyle name="_DEM-WP (C) Power Cost 2006GRC Order_Rebuttal Power Costs_Electric Rev Req Model (2009 GRC) Revised 01-18-2010 2" xfId="2128"/>
    <cellStyle name="_DEM-WP (C) Power Cost 2006GRC Order_Rebuttal Power Costs_Electric Rev Req Model (2009 GRC) Revised 01-18-2010_DEM-WP(C) ENERG10C--ctn Mid-C_042010 2010GRC" xfId="2129"/>
    <cellStyle name="_DEM-WP (C) Power Cost 2006GRC Order_Rebuttal Power Costs_Final Order Electric EXHIBIT A-1" xfId="2130"/>
    <cellStyle name="_DEM-WP (C) Power Cost 2006GRC Order_Wind Integration 10GRC" xfId="2131"/>
    <cellStyle name="_DEM-WP (C) Power Cost 2006GRC Order_Wind Integration 10GRC 2" xfId="2132"/>
    <cellStyle name="_DEM-WP (C) Power Cost 2006GRC Order_Wind Integration 10GRC_DEM-WP(C) ENERG10C--ctn Mid-C_042010 2010GRC" xfId="2133"/>
    <cellStyle name="_DEM-WP Revised (HC) Wild Horse 2006GRC" xfId="71"/>
    <cellStyle name="_DEM-WP Revised (HC) Wild Horse 2006GRC 2" xfId="2134"/>
    <cellStyle name="_DEM-WP Revised (HC) Wild Horse 2006GRC_16.37E Wild Horse Expansion DeferralRevwrkingfile SF" xfId="2135"/>
    <cellStyle name="_DEM-WP Revised (HC) Wild Horse 2006GRC_16.37E Wild Horse Expansion DeferralRevwrkingfile SF 2" xfId="2136"/>
    <cellStyle name="_DEM-WP Revised (HC) Wild Horse 2006GRC_16.37E Wild Horse Expansion DeferralRevwrkingfile SF_DEM-WP(C) ENERG10C--ctn Mid-C_042010 2010GRC" xfId="2137"/>
    <cellStyle name="_DEM-WP Revised (HC) Wild Horse 2006GRC_2009 GRC Compl Filing - Exhibit D" xfId="2138"/>
    <cellStyle name="_DEM-WP Revised (HC) Wild Horse 2006GRC_2009 GRC Compl Filing - Exhibit D 2" xfId="2139"/>
    <cellStyle name="_DEM-WP Revised (HC) Wild Horse 2006GRC_2009 GRC Compl Filing - Exhibit D_DEM-WP(C) ENERG10C--ctn Mid-C_042010 2010GRC" xfId="2140"/>
    <cellStyle name="_DEM-WP Revised (HC) Wild Horse 2006GRC_Adj Bench DR 3 for Initial Briefs (Electric)" xfId="2141"/>
    <cellStyle name="_DEM-WP Revised (HC) Wild Horse 2006GRC_Adj Bench DR 3 for Initial Briefs (Electric) 2" xfId="2142"/>
    <cellStyle name="_DEM-WP Revised (HC) Wild Horse 2006GRC_Adj Bench DR 3 for Initial Briefs (Electric)_DEM-WP(C) ENERG10C--ctn Mid-C_042010 2010GRC" xfId="2143"/>
    <cellStyle name="_DEM-WP Revised (HC) Wild Horse 2006GRC_Book2" xfId="2144"/>
    <cellStyle name="_DEM-WP Revised (HC) Wild Horse 2006GRC_Book2 2" xfId="2145"/>
    <cellStyle name="_DEM-WP Revised (HC) Wild Horse 2006GRC_Book2_DEM-WP(C) ENERG10C--ctn Mid-C_042010 2010GRC" xfId="2146"/>
    <cellStyle name="_DEM-WP Revised (HC) Wild Horse 2006GRC_Book4" xfId="72"/>
    <cellStyle name="_DEM-WP Revised (HC) Wild Horse 2006GRC_Book4 2" xfId="2147"/>
    <cellStyle name="_DEM-WP Revised (HC) Wild Horse 2006GRC_Book4_DEM-WP(C) ENERG10C--ctn Mid-C_042010 2010GRC" xfId="2148"/>
    <cellStyle name="_DEM-WP Revised (HC) Wild Horse 2006GRC_DEM-WP(C) ENERG10C--ctn Mid-C_042010 2010GRC" xfId="2149"/>
    <cellStyle name="_DEM-WP Revised (HC) Wild Horse 2006GRC_Electric Rev Req Model (2009 GRC) " xfId="2150"/>
    <cellStyle name="_DEM-WP Revised (HC) Wild Horse 2006GRC_Electric Rev Req Model (2009 GRC)  2" xfId="2151"/>
    <cellStyle name="_DEM-WP Revised (HC) Wild Horse 2006GRC_Electric Rev Req Model (2009 GRC) _DEM-WP(C) ENERG10C--ctn Mid-C_042010 2010GRC" xfId="2152"/>
    <cellStyle name="_DEM-WP Revised (HC) Wild Horse 2006GRC_Electric Rev Req Model (2009 GRC) Rebuttal" xfId="2153"/>
    <cellStyle name="_DEM-WP Revised (HC) Wild Horse 2006GRC_Electric Rev Req Model (2009 GRC) Rebuttal REmoval of New  WH Solar AdjustMI" xfId="2154"/>
    <cellStyle name="_DEM-WP Revised (HC) Wild Horse 2006GRC_Electric Rev Req Model (2009 GRC) Rebuttal REmoval of New  WH Solar AdjustMI 2" xfId="2155"/>
    <cellStyle name="_DEM-WP Revised (HC) Wild Horse 2006GRC_Electric Rev Req Model (2009 GRC) Rebuttal REmoval of New  WH Solar AdjustMI_DEM-WP(C) ENERG10C--ctn Mid-C_042010 2010GRC" xfId="2156"/>
    <cellStyle name="_DEM-WP Revised (HC) Wild Horse 2006GRC_Electric Rev Req Model (2009 GRC) Revised 01-18-2010" xfId="2157"/>
    <cellStyle name="_DEM-WP Revised (HC) Wild Horse 2006GRC_Electric Rev Req Model (2009 GRC) Revised 01-18-2010 2" xfId="2158"/>
    <cellStyle name="_DEM-WP Revised (HC) Wild Horse 2006GRC_Electric Rev Req Model (2009 GRC) Revised 01-18-2010_DEM-WP(C) ENERG10C--ctn Mid-C_042010 2010GRC" xfId="2159"/>
    <cellStyle name="_DEM-WP Revised (HC) Wild Horse 2006GRC_Final Order Electric EXHIBIT A-1" xfId="2160"/>
    <cellStyle name="_DEM-WP Revised (HC) Wild Horse 2006GRC_NIM Summary" xfId="2161"/>
    <cellStyle name="_DEM-WP Revised (HC) Wild Horse 2006GRC_NIM Summary 2" xfId="2162"/>
    <cellStyle name="_DEM-WP Revised (HC) Wild Horse 2006GRC_NIM Summary_DEM-WP(C) ENERG10C--ctn Mid-C_042010 2010GRC" xfId="2163"/>
    <cellStyle name="_DEM-WP Revised (HC) Wild Horse 2006GRC_Power Costs - Comparison bx Rbtl-Staff-Jt-PC" xfId="2164"/>
    <cellStyle name="_DEM-WP Revised (HC) Wild Horse 2006GRC_Power Costs - Comparison bx Rbtl-Staff-Jt-PC 2" xfId="2165"/>
    <cellStyle name="_DEM-WP Revised (HC) Wild Horse 2006GRC_Power Costs - Comparison bx Rbtl-Staff-Jt-PC_DEM-WP(C) ENERG10C--ctn Mid-C_042010 2010GRC" xfId="2166"/>
    <cellStyle name="_DEM-WP Revised (HC) Wild Horse 2006GRC_Rebuttal Power Costs" xfId="2167"/>
    <cellStyle name="_DEM-WP Revised (HC) Wild Horse 2006GRC_Rebuttal Power Costs 2" xfId="2168"/>
    <cellStyle name="_DEM-WP Revised (HC) Wild Horse 2006GRC_Rebuttal Power Costs_DEM-WP(C) ENERG10C--ctn Mid-C_042010 2010GRC" xfId="2169"/>
    <cellStyle name="_DEM-WP Revised (HC) Wild Horse 2006GRC_TENASKA REGULATORY ASSET" xfId="2170"/>
    <cellStyle name="_x0013__DEM-WP(C) Colstrip 12 Coal Cost Forecast 2010GRC" xfId="2171"/>
    <cellStyle name="_DEM-WP(C) Colstrip FOR" xfId="73"/>
    <cellStyle name="_DEM-WP(C) Colstrip FOR 2" xfId="2172"/>
    <cellStyle name="_DEM-WP(C) Colstrip FOR 2 2" xfId="2173"/>
    <cellStyle name="_DEM-WP(C) Colstrip FOR 3" xfId="2174"/>
    <cellStyle name="_DEM-WP(C) Colstrip FOR_(C) WHE Proforma with ITC cash grant 10 Yr Amort_for rebuttal_120709" xfId="2175"/>
    <cellStyle name="_DEM-WP(C) Colstrip FOR_(C) WHE Proforma with ITC cash grant 10 Yr Amort_for rebuttal_120709 2" xfId="2176"/>
    <cellStyle name="_DEM-WP(C) Colstrip FOR_(C) WHE Proforma with ITC cash grant 10 Yr Amort_for rebuttal_120709_DEM-WP(C) ENERG10C--ctn Mid-C_042010 2010GRC" xfId="2177"/>
    <cellStyle name="_DEM-WP(C) Colstrip FOR_16.07E Wild Horse Wind Expansionwrkingfile" xfId="2178"/>
    <cellStyle name="_DEM-WP(C) Colstrip FOR_16.07E Wild Horse Wind Expansionwrkingfile 2" xfId="2179"/>
    <cellStyle name="_DEM-WP(C) Colstrip FOR_16.07E Wild Horse Wind Expansionwrkingfile SF" xfId="2180"/>
    <cellStyle name="_DEM-WP(C) Colstrip FOR_16.07E Wild Horse Wind Expansionwrkingfile SF 2" xfId="2181"/>
    <cellStyle name="_DEM-WP(C) Colstrip FOR_16.07E Wild Horse Wind Expansionwrkingfile SF_DEM-WP(C) ENERG10C--ctn Mid-C_042010 2010GRC" xfId="2182"/>
    <cellStyle name="_DEM-WP(C) Colstrip FOR_16.07E Wild Horse Wind Expansionwrkingfile_DEM-WP(C) ENERG10C--ctn Mid-C_042010 2010GRC" xfId="2183"/>
    <cellStyle name="_DEM-WP(C) Colstrip FOR_16.37E Wild Horse Expansion DeferralRevwrkingfile SF" xfId="2184"/>
    <cellStyle name="_DEM-WP(C) Colstrip FOR_16.37E Wild Horse Expansion DeferralRevwrkingfile SF 2" xfId="2185"/>
    <cellStyle name="_DEM-WP(C) Colstrip FOR_16.37E Wild Horse Expansion DeferralRevwrkingfile SF_DEM-WP(C) ENERG10C--ctn Mid-C_042010 2010GRC" xfId="2186"/>
    <cellStyle name="_DEM-WP(C) Colstrip FOR_Adj Bench DR 3 for Initial Briefs (Electric)" xfId="2187"/>
    <cellStyle name="_DEM-WP(C) Colstrip FOR_Adj Bench DR 3 for Initial Briefs (Electric) 2" xfId="2188"/>
    <cellStyle name="_DEM-WP(C) Colstrip FOR_Adj Bench DR 3 for Initial Briefs (Electric)_DEM-WP(C) ENERG10C--ctn Mid-C_042010 2010GRC" xfId="2189"/>
    <cellStyle name="_DEM-WP(C) Colstrip FOR_Book2" xfId="2190"/>
    <cellStyle name="_DEM-WP(C) Colstrip FOR_Book2 2" xfId="2191"/>
    <cellStyle name="_DEM-WP(C) Colstrip FOR_Book2_Adj Bench DR 3 for Initial Briefs (Electric)" xfId="2192"/>
    <cellStyle name="_DEM-WP(C) Colstrip FOR_Book2_Adj Bench DR 3 for Initial Briefs (Electric) 2" xfId="2193"/>
    <cellStyle name="_DEM-WP(C) Colstrip FOR_Book2_Adj Bench DR 3 for Initial Briefs (Electric)_DEM-WP(C) ENERG10C--ctn Mid-C_042010 2010GRC" xfId="2194"/>
    <cellStyle name="_DEM-WP(C) Colstrip FOR_Book2_DEM-WP(C) ENERG10C--ctn Mid-C_042010 2010GRC" xfId="2195"/>
    <cellStyle name="_DEM-WP(C) Colstrip FOR_Book2_Electric Rev Req Model (2009 GRC) Rebuttal" xfId="2196"/>
    <cellStyle name="_DEM-WP(C) Colstrip FOR_Book2_Electric Rev Req Model (2009 GRC) Rebuttal REmoval of New  WH Solar AdjustMI" xfId="2197"/>
    <cellStyle name="_DEM-WP(C) Colstrip FOR_Book2_Electric Rev Req Model (2009 GRC) Rebuttal REmoval of New  WH Solar AdjustMI 2" xfId="2198"/>
    <cellStyle name="_DEM-WP(C) Colstrip FOR_Book2_Electric Rev Req Model (2009 GRC) Rebuttal REmoval of New  WH Solar AdjustMI_DEM-WP(C) ENERG10C--ctn Mid-C_042010 2010GRC" xfId="2199"/>
    <cellStyle name="_DEM-WP(C) Colstrip FOR_Book2_Electric Rev Req Model (2009 GRC) Revised 01-18-2010" xfId="2200"/>
    <cellStyle name="_DEM-WP(C) Colstrip FOR_Book2_Electric Rev Req Model (2009 GRC) Revised 01-18-2010 2" xfId="2201"/>
    <cellStyle name="_DEM-WP(C) Colstrip FOR_Book2_Electric Rev Req Model (2009 GRC) Revised 01-18-2010_DEM-WP(C) ENERG10C--ctn Mid-C_042010 2010GRC" xfId="2202"/>
    <cellStyle name="_DEM-WP(C) Colstrip FOR_Book2_Final Order Electric EXHIBIT A-1" xfId="2203"/>
    <cellStyle name="_DEM-WP(C) Colstrip FOR_Confidential Material" xfId="2204"/>
    <cellStyle name="_DEM-WP(C) Colstrip FOR_DEM-WP(C) Colstrip 12 Coal Cost Forecast 2010GRC" xfId="2205"/>
    <cellStyle name="_DEM-WP(C) Colstrip FOR_DEM-WP(C) ENERG10C--ctn Mid-C_042010 2010GRC" xfId="2206"/>
    <cellStyle name="_DEM-WP(C) Colstrip FOR_DEM-WP(C) Production O&amp;M 2010GRC As-Filed" xfId="2207"/>
    <cellStyle name="_DEM-WP(C) Colstrip FOR_DEM-WP(C) Production O&amp;M 2010GRC As-Filed 2" xfId="2208"/>
    <cellStyle name="_DEM-WP(C) Colstrip FOR_DEM-WP(C) Production O&amp;M 2010GRC As-Filed 3" xfId="2209"/>
    <cellStyle name="_DEM-WP(C) Colstrip FOR_Electric Rev Req Model (2009 GRC) Rebuttal" xfId="2210"/>
    <cellStyle name="_DEM-WP(C) Colstrip FOR_Electric Rev Req Model (2009 GRC) Rebuttal REmoval of New  WH Solar AdjustMI" xfId="2211"/>
    <cellStyle name="_DEM-WP(C) Colstrip FOR_Electric Rev Req Model (2009 GRC) Rebuttal REmoval of New  WH Solar AdjustMI 2" xfId="2212"/>
    <cellStyle name="_DEM-WP(C) Colstrip FOR_Electric Rev Req Model (2009 GRC) Rebuttal REmoval of New  WH Solar AdjustMI_DEM-WP(C) ENERG10C--ctn Mid-C_042010 2010GRC" xfId="2213"/>
    <cellStyle name="_DEM-WP(C) Colstrip FOR_Electric Rev Req Model (2009 GRC) Revised 01-18-2010" xfId="2214"/>
    <cellStyle name="_DEM-WP(C) Colstrip FOR_Electric Rev Req Model (2009 GRC) Revised 01-18-2010 2" xfId="2215"/>
    <cellStyle name="_DEM-WP(C) Colstrip FOR_Electric Rev Req Model (2009 GRC) Revised 01-18-2010_DEM-WP(C) ENERG10C--ctn Mid-C_042010 2010GRC" xfId="2216"/>
    <cellStyle name="_DEM-WP(C) Colstrip FOR_Final Order Electric EXHIBIT A-1" xfId="2217"/>
    <cellStyle name="_DEM-WP(C) Colstrip FOR_Rebuttal Power Costs" xfId="2218"/>
    <cellStyle name="_DEM-WP(C) Colstrip FOR_Rebuttal Power Costs 2" xfId="2219"/>
    <cellStyle name="_DEM-WP(C) Colstrip FOR_Rebuttal Power Costs_Adj Bench DR 3 for Initial Briefs (Electric)" xfId="2220"/>
    <cellStyle name="_DEM-WP(C) Colstrip FOR_Rebuttal Power Costs_Adj Bench DR 3 for Initial Briefs (Electric) 2" xfId="2221"/>
    <cellStyle name="_DEM-WP(C) Colstrip FOR_Rebuttal Power Costs_Adj Bench DR 3 for Initial Briefs (Electric)_DEM-WP(C) ENERG10C--ctn Mid-C_042010 2010GRC" xfId="2222"/>
    <cellStyle name="_DEM-WP(C) Colstrip FOR_Rebuttal Power Costs_DEM-WP(C) ENERG10C--ctn Mid-C_042010 2010GRC" xfId="2223"/>
    <cellStyle name="_DEM-WP(C) Colstrip FOR_Rebuttal Power Costs_Electric Rev Req Model (2009 GRC) Rebuttal" xfId="2224"/>
    <cellStyle name="_DEM-WP(C) Colstrip FOR_Rebuttal Power Costs_Electric Rev Req Model (2009 GRC) Rebuttal REmoval of New  WH Solar AdjustMI" xfId="2225"/>
    <cellStyle name="_DEM-WP(C) Colstrip FOR_Rebuttal Power Costs_Electric Rev Req Model (2009 GRC) Rebuttal REmoval of New  WH Solar AdjustMI 2" xfId="2226"/>
    <cellStyle name="_DEM-WP(C) Colstrip FOR_Rebuttal Power Costs_Electric Rev Req Model (2009 GRC) Rebuttal REmoval of New  WH Solar AdjustMI_DEM-WP(C) ENERG10C--ctn Mid-C_042010 2010GRC" xfId="2227"/>
    <cellStyle name="_DEM-WP(C) Colstrip FOR_Rebuttal Power Costs_Electric Rev Req Model (2009 GRC) Revised 01-18-2010" xfId="2228"/>
    <cellStyle name="_DEM-WP(C) Colstrip FOR_Rebuttal Power Costs_Electric Rev Req Model (2009 GRC) Revised 01-18-2010 2" xfId="2229"/>
    <cellStyle name="_DEM-WP(C) Colstrip FOR_Rebuttal Power Costs_Electric Rev Req Model (2009 GRC) Revised 01-18-2010_DEM-WP(C) ENERG10C--ctn Mid-C_042010 2010GRC" xfId="2230"/>
    <cellStyle name="_DEM-WP(C) Colstrip FOR_Rebuttal Power Costs_Final Order Electric EXHIBIT A-1" xfId="2231"/>
    <cellStyle name="_DEM-WP(C) Colstrip FOR_TENASKA REGULATORY ASSET" xfId="2232"/>
    <cellStyle name="_DEM-WP(C) Costs not in AURORA 2006GRC" xfId="74"/>
    <cellStyle name="_DEM-WP(C) Costs not in AURORA 2006GRC 2" xfId="2233"/>
    <cellStyle name="_DEM-WP(C) Costs not in AURORA 2006GRC 2 2" xfId="2234"/>
    <cellStyle name="_DEM-WP(C) Costs not in AURORA 2006GRC 3" xfId="2235"/>
    <cellStyle name="_DEM-WP(C) Costs not in AURORA 2006GRC 4" xfId="2236"/>
    <cellStyle name="_DEM-WP(C) Costs not in AURORA 2006GRC 4 2" xfId="2237"/>
    <cellStyle name="_DEM-WP(C) Costs not in AURORA 2006GRC 5" xfId="2238"/>
    <cellStyle name="_DEM-WP(C) Costs not in AURORA 2006GRC 6" xfId="2239"/>
    <cellStyle name="_DEM-WP(C) Costs not in AURORA 2006GRC 6 2" xfId="2240"/>
    <cellStyle name="_DEM-WP(C) Costs not in AURORA 2006GRC 7" xfId="2241"/>
    <cellStyle name="_DEM-WP(C) Costs not in AURORA 2006GRC 7 2" xfId="2242"/>
    <cellStyle name="_DEM-WP(C) Costs not in AURORA 2006GRC_(C) WHE Proforma with ITC cash grant 10 Yr Amort_for deferral_102809" xfId="2243"/>
    <cellStyle name="_DEM-WP(C) Costs not in AURORA 2006GRC_(C) WHE Proforma with ITC cash grant 10 Yr Amort_for deferral_102809 2" xfId="2244"/>
    <cellStyle name="_DEM-WP(C) Costs not in AURORA 2006GRC_(C) WHE Proforma with ITC cash grant 10 Yr Amort_for deferral_102809_16.07E Wild Horse Wind Expansionwrkingfile" xfId="2245"/>
    <cellStyle name="_DEM-WP(C) Costs not in AURORA 2006GRC_(C) WHE Proforma with ITC cash grant 10 Yr Amort_for deferral_102809_16.07E Wild Horse Wind Expansionwrkingfile 2" xfId="2246"/>
    <cellStyle name="_DEM-WP(C) Costs not in AURORA 2006GRC_(C) WHE Proforma with ITC cash grant 10 Yr Amort_for deferral_102809_16.07E Wild Horse Wind Expansionwrkingfile SF" xfId="2247"/>
    <cellStyle name="_DEM-WP(C) Costs not in AURORA 2006GRC_(C) WHE Proforma with ITC cash grant 10 Yr Amort_for deferral_102809_16.07E Wild Horse Wind Expansionwrkingfile SF 2" xfId="2248"/>
    <cellStyle name="_DEM-WP(C) Costs not in AURORA 2006GRC_(C) WHE Proforma with ITC cash grant 10 Yr Amort_for deferral_102809_16.07E Wild Horse Wind Expansionwrkingfile SF_DEM-WP(C) ENERG10C--ctn Mid-C_042010 2010GRC" xfId="2249"/>
    <cellStyle name="_DEM-WP(C) Costs not in AURORA 2006GRC_(C) WHE Proforma with ITC cash grant 10 Yr Amort_for deferral_102809_16.07E Wild Horse Wind Expansionwrkingfile_DEM-WP(C) ENERG10C--ctn Mid-C_042010 2010GRC" xfId="2250"/>
    <cellStyle name="_DEM-WP(C) Costs not in AURORA 2006GRC_(C) WHE Proforma with ITC cash grant 10 Yr Amort_for deferral_102809_16.37E Wild Horse Expansion DeferralRevwrkingfile SF" xfId="2251"/>
    <cellStyle name="_DEM-WP(C) Costs not in AURORA 2006GRC_(C) WHE Proforma with ITC cash grant 10 Yr Amort_for deferral_102809_16.37E Wild Horse Expansion DeferralRevwrkingfile SF 2" xfId="2252"/>
    <cellStyle name="_DEM-WP(C) Costs not in AURORA 2006GRC_(C) WHE Proforma with ITC cash grant 10 Yr Amort_for deferral_102809_16.37E Wild Horse Expansion DeferralRevwrkingfile SF_DEM-WP(C) ENERG10C--ctn Mid-C_042010 2010GRC" xfId="2253"/>
    <cellStyle name="_DEM-WP(C) Costs not in AURORA 2006GRC_(C) WHE Proforma with ITC cash grant 10 Yr Amort_for deferral_102809_DEM-WP(C) ENERG10C--ctn Mid-C_042010 2010GRC" xfId="2254"/>
    <cellStyle name="_DEM-WP(C) Costs not in AURORA 2006GRC_(C) WHE Proforma with ITC cash grant 10 Yr Amort_for rebuttal_120709" xfId="2255"/>
    <cellStyle name="_DEM-WP(C) Costs not in AURORA 2006GRC_(C) WHE Proforma with ITC cash grant 10 Yr Amort_for rebuttal_120709 2" xfId="2256"/>
    <cellStyle name="_DEM-WP(C) Costs not in AURORA 2006GRC_(C) WHE Proforma with ITC cash grant 10 Yr Amort_for rebuttal_120709_DEM-WP(C) ENERG10C--ctn Mid-C_042010 2010GRC" xfId="2257"/>
    <cellStyle name="_DEM-WP(C) Costs not in AURORA 2006GRC_04.07E Wild Horse Wind Expansion" xfId="2258"/>
    <cellStyle name="_DEM-WP(C) Costs not in AURORA 2006GRC_04.07E Wild Horse Wind Expansion 2" xfId="2259"/>
    <cellStyle name="_DEM-WP(C) Costs not in AURORA 2006GRC_04.07E Wild Horse Wind Expansion_16.07E Wild Horse Wind Expansionwrkingfile" xfId="2260"/>
    <cellStyle name="_DEM-WP(C) Costs not in AURORA 2006GRC_04.07E Wild Horse Wind Expansion_16.07E Wild Horse Wind Expansionwrkingfile 2" xfId="2261"/>
    <cellStyle name="_DEM-WP(C) Costs not in AURORA 2006GRC_04.07E Wild Horse Wind Expansion_16.07E Wild Horse Wind Expansionwrkingfile SF" xfId="2262"/>
    <cellStyle name="_DEM-WP(C) Costs not in AURORA 2006GRC_04.07E Wild Horse Wind Expansion_16.07E Wild Horse Wind Expansionwrkingfile SF 2" xfId="2263"/>
    <cellStyle name="_DEM-WP(C) Costs not in AURORA 2006GRC_04.07E Wild Horse Wind Expansion_16.07E Wild Horse Wind Expansionwrkingfile SF_DEM-WP(C) ENERG10C--ctn Mid-C_042010 2010GRC" xfId="2264"/>
    <cellStyle name="_DEM-WP(C) Costs not in AURORA 2006GRC_04.07E Wild Horse Wind Expansion_16.07E Wild Horse Wind Expansionwrkingfile_DEM-WP(C) ENERG10C--ctn Mid-C_042010 2010GRC" xfId="2265"/>
    <cellStyle name="_DEM-WP(C) Costs not in AURORA 2006GRC_04.07E Wild Horse Wind Expansion_16.37E Wild Horse Expansion DeferralRevwrkingfile SF" xfId="2266"/>
    <cellStyle name="_DEM-WP(C) Costs not in AURORA 2006GRC_04.07E Wild Horse Wind Expansion_16.37E Wild Horse Expansion DeferralRevwrkingfile SF 2" xfId="2267"/>
    <cellStyle name="_DEM-WP(C) Costs not in AURORA 2006GRC_04.07E Wild Horse Wind Expansion_16.37E Wild Horse Expansion DeferralRevwrkingfile SF_DEM-WP(C) ENERG10C--ctn Mid-C_042010 2010GRC" xfId="2268"/>
    <cellStyle name="_DEM-WP(C) Costs not in AURORA 2006GRC_04.07E Wild Horse Wind Expansion_DEM-WP(C) ENERG10C--ctn Mid-C_042010 2010GRC" xfId="2269"/>
    <cellStyle name="_DEM-WP(C) Costs not in AURORA 2006GRC_16.07E Wild Horse Wind Expansionwrkingfile" xfId="2270"/>
    <cellStyle name="_DEM-WP(C) Costs not in AURORA 2006GRC_16.07E Wild Horse Wind Expansionwrkingfile 2" xfId="2271"/>
    <cellStyle name="_DEM-WP(C) Costs not in AURORA 2006GRC_16.07E Wild Horse Wind Expansionwrkingfile SF" xfId="2272"/>
    <cellStyle name="_DEM-WP(C) Costs not in AURORA 2006GRC_16.07E Wild Horse Wind Expansionwrkingfile SF 2" xfId="2273"/>
    <cellStyle name="_DEM-WP(C) Costs not in AURORA 2006GRC_16.07E Wild Horse Wind Expansionwrkingfile SF_DEM-WP(C) ENERG10C--ctn Mid-C_042010 2010GRC" xfId="2274"/>
    <cellStyle name="_DEM-WP(C) Costs not in AURORA 2006GRC_16.07E Wild Horse Wind Expansionwrkingfile_DEM-WP(C) ENERG10C--ctn Mid-C_042010 2010GRC" xfId="2275"/>
    <cellStyle name="_DEM-WP(C) Costs not in AURORA 2006GRC_16.37E Wild Horse Expansion DeferralRevwrkingfile SF" xfId="2276"/>
    <cellStyle name="_DEM-WP(C) Costs not in AURORA 2006GRC_16.37E Wild Horse Expansion DeferralRevwrkingfile SF 2" xfId="2277"/>
    <cellStyle name="_DEM-WP(C) Costs not in AURORA 2006GRC_16.37E Wild Horse Expansion DeferralRevwrkingfile SF_DEM-WP(C) ENERG10C--ctn Mid-C_042010 2010GRC" xfId="2278"/>
    <cellStyle name="_DEM-WP(C) Costs not in AURORA 2006GRC_2009 GRC Compl Filing - Exhibit D" xfId="2279"/>
    <cellStyle name="_DEM-WP(C) Costs not in AURORA 2006GRC_2009 GRC Compl Filing - Exhibit D 2" xfId="2280"/>
    <cellStyle name="_DEM-WP(C) Costs not in AURORA 2006GRC_2009 GRC Compl Filing - Exhibit D_DEM-WP(C) ENERG10C--ctn Mid-C_042010 2010GRC" xfId="2281"/>
    <cellStyle name="_DEM-WP(C) Costs not in AURORA 2006GRC_4 31 Regulatory Assets and Liabilities  7 06- Exhibit D" xfId="75"/>
    <cellStyle name="_DEM-WP(C) Costs not in AURORA 2006GRC_4 31 Regulatory Assets and Liabilities  7 06- Exhibit D 2" xfId="2282"/>
    <cellStyle name="_DEM-WP(C) Costs not in AURORA 2006GRC_4 31 Regulatory Assets and Liabilities  7 06- Exhibit D_DEM-WP(C) ENERG10C--ctn Mid-C_042010 2010GRC" xfId="2283"/>
    <cellStyle name="_DEM-WP(C) Costs not in AURORA 2006GRC_4 31 Regulatory Assets and Liabilities  7 06- Exhibit D_NIM Summary" xfId="2284"/>
    <cellStyle name="_DEM-WP(C) Costs not in AURORA 2006GRC_4 31 Regulatory Assets and Liabilities  7 06- Exhibit D_NIM Summary 2" xfId="2285"/>
    <cellStyle name="_DEM-WP(C) Costs not in AURORA 2006GRC_4 31 Regulatory Assets and Liabilities  7 06- Exhibit D_NIM Summary_DEM-WP(C) ENERG10C--ctn Mid-C_042010 2010GRC" xfId="2286"/>
    <cellStyle name="_DEM-WP(C) Costs not in AURORA 2006GRC_4 31E Reg Asset  Liab and EXH D" xfId="2287"/>
    <cellStyle name="_DEM-WP(C) Costs not in AURORA 2006GRC_4 31E Reg Asset  Liab and EXH D _ Aug 10 Filing (2)" xfId="2288"/>
    <cellStyle name="_DEM-WP(C) Costs not in AURORA 2006GRC_4 31E Reg Asset  Liab and EXH D _ Aug 10 Filing (2) 2" xfId="2289"/>
    <cellStyle name="_DEM-WP(C) Costs not in AURORA 2006GRC_4 31E Reg Asset  Liab and EXH D 2" xfId="2290"/>
    <cellStyle name="_DEM-WP(C) Costs not in AURORA 2006GRC_4 31E Reg Asset  Liab and EXH D 3" xfId="2291"/>
    <cellStyle name="_DEM-WP(C) Costs not in AURORA 2006GRC_4 32 Regulatory Assets and Liabilities  7 06- Exhibit D" xfId="76"/>
    <cellStyle name="_DEM-WP(C) Costs not in AURORA 2006GRC_4 32 Regulatory Assets and Liabilities  7 06- Exhibit D 2" xfId="2292"/>
    <cellStyle name="_DEM-WP(C) Costs not in AURORA 2006GRC_4 32 Regulatory Assets and Liabilities  7 06- Exhibit D_DEM-WP(C) ENERG10C--ctn Mid-C_042010 2010GRC" xfId="2293"/>
    <cellStyle name="_DEM-WP(C) Costs not in AURORA 2006GRC_4 32 Regulatory Assets and Liabilities  7 06- Exhibit D_NIM Summary" xfId="2294"/>
    <cellStyle name="_DEM-WP(C) Costs not in AURORA 2006GRC_4 32 Regulatory Assets and Liabilities  7 06- Exhibit D_NIM Summary 2" xfId="2295"/>
    <cellStyle name="_DEM-WP(C) Costs not in AURORA 2006GRC_4 32 Regulatory Assets and Liabilities  7 06- Exhibit D_NIM Summary_DEM-WP(C) ENERG10C--ctn Mid-C_042010 2010GRC" xfId="2296"/>
    <cellStyle name="_DEM-WP(C) Costs not in AURORA 2006GRC_AURORA Total New" xfId="2297"/>
    <cellStyle name="_DEM-WP(C) Costs not in AURORA 2006GRC_AURORA Total New 2" xfId="2298"/>
    <cellStyle name="_DEM-WP(C) Costs not in AURORA 2006GRC_Book1" xfId="2299"/>
    <cellStyle name="_DEM-WP(C) Costs not in AURORA 2006GRC_Book2" xfId="2300"/>
    <cellStyle name="_DEM-WP(C) Costs not in AURORA 2006GRC_Book2 2" xfId="2301"/>
    <cellStyle name="_DEM-WP(C) Costs not in AURORA 2006GRC_Book2_Adj Bench DR 3 for Initial Briefs (Electric)" xfId="2302"/>
    <cellStyle name="_DEM-WP(C) Costs not in AURORA 2006GRC_Book2_Adj Bench DR 3 for Initial Briefs (Electric) 2" xfId="2303"/>
    <cellStyle name="_DEM-WP(C) Costs not in AURORA 2006GRC_Book2_Adj Bench DR 3 for Initial Briefs (Electric)_DEM-WP(C) ENERG10C--ctn Mid-C_042010 2010GRC" xfId="2304"/>
    <cellStyle name="_DEM-WP(C) Costs not in AURORA 2006GRC_Book2_DEM-WP(C) ENERG10C--ctn Mid-C_042010 2010GRC" xfId="2305"/>
    <cellStyle name="_DEM-WP(C) Costs not in AURORA 2006GRC_Book2_Electric Rev Req Model (2009 GRC) Rebuttal" xfId="2306"/>
    <cellStyle name="_DEM-WP(C) Costs not in AURORA 2006GRC_Book2_Electric Rev Req Model (2009 GRC) Rebuttal REmoval of New  WH Solar AdjustMI" xfId="2307"/>
    <cellStyle name="_DEM-WP(C) Costs not in AURORA 2006GRC_Book2_Electric Rev Req Model (2009 GRC) Rebuttal REmoval of New  WH Solar AdjustMI 2" xfId="2308"/>
    <cellStyle name="_DEM-WP(C) Costs not in AURORA 2006GRC_Book2_Electric Rev Req Model (2009 GRC) Rebuttal REmoval of New  WH Solar AdjustMI_DEM-WP(C) ENERG10C--ctn Mid-C_042010 2010GRC" xfId="2309"/>
    <cellStyle name="_DEM-WP(C) Costs not in AURORA 2006GRC_Book2_Electric Rev Req Model (2009 GRC) Revised 01-18-2010" xfId="2310"/>
    <cellStyle name="_DEM-WP(C) Costs not in AURORA 2006GRC_Book2_Electric Rev Req Model (2009 GRC) Revised 01-18-2010 2" xfId="2311"/>
    <cellStyle name="_DEM-WP(C) Costs not in AURORA 2006GRC_Book2_Electric Rev Req Model (2009 GRC) Revised 01-18-2010_DEM-WP(C) ENERG10C--ctn Mid-C_042010 2010GRC" xfId="2312"/>
    <cellStyle name="_DEM-WP(C) Costs not in AURORA 2006GRC_Book2_Final Order Electric EXHIBIT A-1" xfId="2313"/>
    <cellStyle name="_DEM-WP(C) Costs not in AURORA 2006GRC_Book4" xfId="77"/>
    <cellStyle name="_DEM-WP(C) Costs not in AURORA 2006GRC_Book4 2" xfId="2314"/>
    <cellStyle name="_DEM-WP(C) Costs not in AURORA 2006GRC_Book4_DEM-WP(C) ENERG10C--ctn Mid-C_042010 2010GRC" xfId="2315"/>
    <cellStyle name="_DEM-WP(C) Costs not in AURORA 2006GRC_Book9" xfId="78"/>
    <cellStyle name="_DEM-WP(C) Costs not in AURORA 2006GRC_Book9 2" xfId="2316"/>
    <cellStyle name="_DEM-WP(C) Costs not in AURORA 2006GRC_Book9_DEM-WP(C) ENERG10C--ctn Mid-C_042010 2010GRC" xfId="2317"/>
    <cellStyle name="_DEM-WP(C) Costs not in AURORA 2006GRC_Chelan PUD Power Costs (8-10)" xfId="2318"/>
    <cellStyle name="_DEM-WP(C) Costs not in AURORA 2006GRC_DEM-WP(C) Chelan Power Costs" xfId="2319"/>
    <cellStyle name="_DEM-WP(C) Costs not in AURORA 2006GRC_DEM-WP(C) Chelan Power Costs 2" xfId="2320"/>
    <cellStyle name="_DEM-WP(C) Costs not in AURORA 2006GRC_DEM-WP(C) ENERG10C--ctn Mid-C_042010 2010GRC" xfId="2321"/>
    <cellStyle name="_DEM-WP(C) Costs not in AURORA 2006GRC_DEM-WP(C) Gas Transport 2010GRC" xfId="2322"/>
    <cellStyle name="_DEM-WP(C) Costs not in AURORA 2006GRC_DEM-WP(C) Gas Transport 2010GRC 2" xfId="2323"/>
    <cellStyle name="_DEM-WP(C) Costs not in AURORA 2006GRC_LSRWEP LGIA like Acctg Petition Aug 2010" xfId="2324"/>
    <cellStyle name="_DEM-WP(C) Costs not in AURORA 2006GRC_NIM Summary" xfId="2325"/>
    <cellStyle name="_DEM-WP(C) Costs not in AURORA 2006GRC_NIM Summary 09GRC" xfId="2326"/>
    <cellStyle name="_DEM-WP(C) Costs not in AURORA 2006GRC_NIM Summary 09GRC 2" xfId="2327"/>
    <cellStyle name="_DEM-WP(C) Costs not in AURORA 2006GRC_NIM Summary 09GRC_DEM-WP(C) ENERG10C--ctn Mid-C_042010 2010GRC" xfId="2328"/>
    <cellStyle name="_DEM-WP(C) Costs not in AURORA 2006GRC_NIM Summary 2" xfId="2329"/>
    <cellStyle name="_DEM-WP(C) Costs not in AURORA 2006GRC_NIM Summary 3" xfId="2330"/>
    <cellStyle name="_DEM-WP(C) Costs not in AURORA 2006GRC_NIM Summary 4" xfId="6175"/>
    <cellStyle name="_DEM-WP(C) Costs not in AURORA 2006GRC_NIM Summary 5" xfId="6176"/>
    <cellStyle name="_DEM-WP(C) Costs not in AURORA 2006GRC_NIM Summary 6" xfId="6177"/>
    <cellStyle name="_DEM-WP(C) Costs not in AURORA 2006GRC_NIM Summary 7" xfId="6178"/>
    <cellStyle name="_DEM-WP(C) Costs not in AURORA 2006GRC_NIM Summary 8" xfId="6179"/>
    <cellStyle name="_DEM-WP(C) Costs not in AURORA 2006GRC_NIM Summary 9" xfId="6180"/>
    <cellStyle name="_DEM-WP(C) Costs not in AURORA 2006GRC_NIM Summary_DEM-WP(C) ENERG10C--ctn Mid-C_042010 2010GRC" xfId="2331"/>
    <cellStyle name="_DEM-WP(C) Costs not in AURORA 2006GRC_PCA 9 -  Exhibit D April 2010 (3)" xfId="2332"/>
    <cellStyle name="_DEM-WP(C) Costs not in AURORA 2006GRC_PCA 9 -  Exhibit D April 2010 (3) 2" xfId="2333"/>
    <cellStyle name="_DEM-WP(C) Costs not in AURORA 2006GRC_PCA 9 -  Exhibit D April 2010 (3)_DEM-WP(C) ENERG10C--ctn Mid-C_042010 2010GRC" xfId="2334"/>
    <cellStyle name="_DEM-WP(C) Costs not in AURORA 2006GRC_Power Costs - Comparison bx Rbtl-Staff-Jt-PC" xfId="2335"/>
    <cellStyle name="_DEM-WP(C) Costs not in AURORA 2006GRC_Power Costs - Comparison bx Rbtl-Staff-Jt-PC 2" xfId="2336"/>
    <cellStyle name="_DEM-WP(C) Costs not in AURORA 2006GRC_Power Costs - Comparison bx Rbtl-Staff-Jt-PC_Adj Bench DR 3 for Initial Briefs (Electric)" xfId="2337"/>
    <cellStyle name="_DEM-WP(C) Costs not in AURORA 2006GRC_Power Costs - Comparison bx Rbtl-Staff-Jt-PC_Adj Bench DR 3 for Initial Briefs (Electric) 2" xfId="2338"/>
    <cellStyle name="_DEM-WP(C) Costs not in AURORA 2006GRC_Power Costs - Comparison bx Rbtl-Staff-Jt-PC_Adj Bench DR 3 for Initial Briefs (Electric)_DEM-WP(C) ENERG10C--ctn Mid-C_042010 2010GRC" xfId="2339"/>
    <cellStyle name="_DEM-WP(C) Costs not in AURORA 2006GRC_Power Costs - Comparison bx Rbtl-Staff-Jt-PC_DEM-WP(C) ENERG10C--ctn Mid-C_042010 2010GRC" xfId="2340"/>
    <cellStyle name="_DEM-WP(C) Costs not in AURORA 2006GRC_Power Costs - Comparison bx Rbtl-Staff-Jt-PC_Electric Rev Req Model (2009 GRC) Rebuttal" xfId="2341"/>
    <cellStyle name="_DEM-WP(C) Costs not in AURORA 2006GRC_Power Costs - Comparison bx Rbtl-Staff-Jt-PC_Electric Rev Req Model (2009 GRC) Rebuttal REmoval of New  WH Solar AdjustMI" xfId="2342"/>
    <cellStyle name="_DEM-WP(C) Costs not in AURORA 2006GRC_Power Costs - Comparison bx Rbtl-Staff-Jt-PC_Electric Rev Req Model (2009 GRC) Rebuttal REmoval of New  WH Solar AdjustMI 2" xfId="2343"/>
    <cellStyle name="_DEM-WP(C) Costs not in AURORA 2006GRC_Power Costs - Comparison bx Rbtl-Staff-Jt-PC_Electric Rev Req Model (2009 GRC) Rebuttal REmoval of New  WH Solar AdjustMI_DEM-WP(C) ENERG10C--ctn Mid-C_042010 2010GRC" xfId="2344"/>
    <cellStyle name="_DEM-WP(C) Costs not in AURORA 2006GRC_Power Costs - Comparison bx Rbtl-Staff-Jt-PC_Electric Rev Req Model (2009 GRC) Revised 01-18-2010" xfId="2345"/>
    <cellStyle name="_DEM-WP(C) Costs not in AURORA 2006GRC_Power Costs - Comparison bx Rbtl-Staff-Jt-PC_Electric Rev Req Model (2009 GRC) Revised 01-18-2010 2" xfId="2346"/>
    <cellStyle name="_DEM-WP(C) Costs not in AURORA 2006GRC_Power Costs - Comparison bx Rbtl-Staff-Jt-PC_Electric Rev Req Model (2009 GRC) Revised 01-18-2010_DEM-WP(C) ENERG10C--ctn Mid-C_042010 2010GRC" xfId="2347"/>
    <cellStyle name="_DEM-WP(C) Costs not in AURORA 2006GRC_Power Costs - Comparison bx Rbtl-Staff-Jt-PC_Final Order Electric EXHIBIT A-1" xfId="2348"/>
    <cellStyle name="_DEM-WP(C) Costs not in AURORA 2006GRC_Rebuttal Power Costs" xfId="2349"/>
    <cellStyle name="_DEM-WP(C) Costs not in AURORA 2006GRC_Rebuttal Power Costs 2" xfId="2350"/>
    <cellStyle name="_DEM-WP(C) Costs not in AURORA 2006GRC_Rebuttal Power Costs_Adj Bench DR 3 for Initial Briefs (Electric)" xfId="2351"/>
    <cellStyle name="_DEM-WP(C) Costs not in AURORA 2006GRC_Rebuttal Power Costs_Adj Bench DR 3 for Initial Briefs (Electric) 2" xfId="2352"/>
    <cellStyle name="_DEM-WP(C) Costs not in AURORA 2006GRC_Rebuttal Power Costs_Adj Bench DR 3 for Initial Briefs (Electric)_DEM-WP(C) ENERG10C--ctn Mid-C_042010 2010GRC" xfId="2353"/>
    <cellStyle name="_DEM-WP(C) Costs not in AURORA 2006GRC_Rebuttal Power Costs_DEM-WP(C) ENERG10C--ctn Mid-C_042010 2010GRC" xfId="2354"/>
    <cellStyle name="_DEM-WP(C) Costs not in AURORA 2006GRC_Rebuttal Power Costs_Electric Rev Req Model (2009 GRC) Rebuttal" xfId="2355"/>
    <cellStyle name="_DEM-WP(C) Costs not in AURORA 2006GRC_Rebuttal Power Costs_Electric Rev Req Model (2009 GRC) Rebuttal REmoval of New  WH Solar AdjustMI" xfId="2356"/>
    <cellStyle name="_DEM-WP(C) Costs not in AURORA 2006GRC_Rebuttal Power Costs_Electric Rev Req Model (2009 GRC) Rebuttal REmoval of New  WH Solar AdjustMI 2" xfId="2357"/>
    <cellStyle name="_DEM-WP(C) Costs not in AURORA 2006GRC_Rebuttal Power Costs_Electric Rev Req Model (2009 GRC) Rebuttal REmoval of New  WH Solar AdjustMI_DEM-WP(C) ENERG10C--ctn Mid-C_042010 2010GRC" xfId="2358"/>
    <cellStyle name="_DEM-WP(C) Costs not in AURORA 2006GRC_Rebuttal Power Costs_Electric Rev Req Model (2009 GRC) Revised 01-18-2010" xfId="2359"/>
    <cellStyle name="_DEM-WP(C) Costs not in AURORA 2006GRC_Rebuttal Power Costs_Electric Rev Req Model (2009 GRC) Revised 01-18-2010 2" xfId="2360"/>
    <cellStyle name="_DEM-WP(C) Costs not in AURORA 2006GRC_Rebuttal Power Costs_Electric Rev Req Model (2009 GRC) Revised 01-18-2010_DEM-WP(C) ENERG10C--ctn Mid-C_042010 2010GRC" xfId="2361"/>
    <cellStyle name="_DEM-WP(C) Costs not in AURORA 2006GRC_Rebuttal Power Costs_Final Order Electric EXHIBIT A-1" xfId="2362"/>
    <cellStyle name="_DEM-WP(C) Costs not in AURORA 2006GRC_Transmission Workbook for May BOD" xfId="2363"/>
    <cellStyle name="_DEM-WP(C) Costs not in AURORA 2006GRC_Transmission Workbook for May BOD 2" xfId="2364"/>
    <cellStyle name="_DEM-WP(C) Costs not in AURORA 2006GRC_Transmission Workbook for May BOD_DEM-WP(C) ENERG10C--ctn Mid-C_042010 2010GRC" xfId="2365"/>
    <cellStyle name="_DEM-WP(C) Costs not in AURORA 2006GRC_Wind Integration 10GRC" xfId="2366"/>
    <cellStyle name="_DEM-WP(C) Costs not in AURORA 2006GRC_Wind Integration 10GRC 2" xfId="2367"/>
    <cellStyle name="_DEM-WP(C) Costs not in AURORA 2006GRC_Wind Integration 10GRC_DEM-WP(C) ENERG10C--ctn Mid-C_042010 2010GRC" xfId="2368"/>
    <cellStyle name="_DEM-WP(C) Costs not in AURORA 2007GRC" xfId="79"/>
    <cellStyle name="_DEM-WP(C) Costs not in AURORA 2007GRC 2" xfId="2369"/>
    <cellStyle name="_DEM-WP(C) Costs not in AURORA 2007GRC 2 2" xfId="2370"/>
    <cellStyle name="_DEM-WP(C) Costs not in AURORA 2007GRC Update" xfId="2371"/>
    <cellStyle name="_DEM-WP(C) Costs not in AURORA 2007GRC Update 2" xfId="2372"/>
    <cellStyle name="_DEM-WP(C) Costs not in AURORA 2007GRC Update_DEM-WP(C) ENERG10C--ctn Mid-C_042010 2010GRC" xfId="2373"/>
    <cellStyle name="_DEM-WP(C) Costs not in AURORA 2007GRC Update_NIM Summary" xfId="2374"/>
    <cellStyle name="_DEM-WP(C) Costs not in AURORA 2007GRC Update_NIM Summary 2" xfId="2375"/>
    <cellStyle name="_DEM-WP(C) Costs not in AURORA 2007GRC Update_NIM Summary_DEM-WP(C) ENERG10C--ctn Mid-C_042010 2010GRC" xfId="2376"/>
    <cellStyle name="_DEM-WP(C) Costs not in AURORA 2007GRC_16.37E Wild Horse Expansion DeferralRevwrkingfile SF" xfId="2377"/>
    <cellStyle name="_DEM-WP(C) Costs not in AURORA 2007GRC_16.37E Wild Horse Expansion DeferralRevwrkingfile SF 2" xfId="2378"/>
    <cellStyle name="_DEM-WP(C) Costs not in AURORA 2007GRC_16.37E Wild Horse Expansion DeferralRevwrkingfile SF_DEM-WP(C) ENERG10C--ctn Mid-C_042010 2010GRC" xfId="2379"/>
    <cellStyle name="_DEM-WP(C) Costs not in AURORA 2007GRC_2009 GRC Compl Filing - Exhibit D" xfId="2380"/>
    <cellStyle name="_DEM-WP(C) Costs not in AURORA 2007GRC_2009 GRC Compl Filing - Exhibit D 2" xfId="2381"/>
    <cellStyle name="_DEM-WP(C) Costs not in AURORA 2007GRC_2009 GRC Compl Filing - Exhibit D_DEM-WP(C) ENERG10C--ctn Mid-C_042010 2010GRC" xfId="2382"/>
    <cellStyle name="_DEM-WP(C) Costs not in AURORA 2007GRC_Adj Bench DR 3 for Initial Briefs (Electric)" xfId="2383"/>
    <cellStyle name="_DEM-WP(C) Costs not in AURORA 2007GRC_Adj Bench DR 3 for Initial Briefs (Electric) 2" xfId="2384"/>
    <cellStyle name="_DEM-WP(C) Costs not in AURORA 2007GRC_Adj Bench DR 3 for Initial Briefs (Electric)_DEM-WP(C) ENERG10C--ctn Mid-C_042010 2010GRC" xfId="2385"/>
    <cellStyle name="_DEM-WP(C) Costs not in AURORA 2007GRC_Book2" xfId="2386"/>
    <cellStyle name="_DEM-WP(C) Costs not in AURORA 2007GRC_Book2 2" xfId="2387"/>
    <cellStyle name="_DEM-WP(C) Costs not in AURORA 2007GRC_Book2_DEM-WP(C) ENERG10C--ctn Mid-C_042010 2010GRC" xfId="2388"/>
    <cellStyle name="_DEM-WP(C) Costs not in AURORA 2007GRC_Book4" xfId="80"/>
    <cellStyle name="_DEM-WP(C) Costs not in AURORA 2007GRC_Book4 2" xfId="2389"/>
    <cellStyle name="_DEM-WP(C) Costs not in AURORA 2007GRC_Book4_DEM-WP(C) ENERG10C--ctn Mid-C_042010 2010GRC" xfId="2390"/>
    <cellStyle name="_DEM-WP(C) Costs not in AURORA 2007GRC_DEM-WP(C) ENERG10C--ctn Mid-C_042010 2010GRC" xfId="2391"/>
    <cellStyle name="_DEM-WP(C) Costs not in AURORA 2007GRC_Electric Rev Req Model (2009 GRC) " xfId="2392"/>
    <cellStyle name="_DEM-WP(C) Costs not in AURORA 2007GRC_Electric Rev Req Model (2009 GRC)  2" xfId="2393"/>
    <cellStyle name="_DEM-WP(C) Costs not in AURORA 2007GRC_Electric Rev Req Model (2009 GRC) _DEM-WP(C) ENERG10C--ctn Mid-C_042010 2010GRC" xfId="2394"/>
    <cellStyle name="_DEM-WP(C) Costs not in AURORA 2007GRC_Electric Rev Req Model (2009 GRC) Rebuttal" xfId="2395"/>
    <cellStyle name="_DEM-WP(C) Costs not in AURORA 2007GRC_Electric Rev Req Model (2009 GRC) Rebuttal REmoval of New  WH Solar AdjustMI" xfId="2396"/>
    <cellStyle name="_DEM-WP(C) Costs not in AURORA 2007GRC_Electric Rev Req Model (2009 GRC) Rebuttal REmoval of New  WH Solar AdjustMI 2" xfId="2397"/>
    <cellStyle name="_DEM-WP(C) Costs not in AURORA 2007GRC_Electric Rev Req Model (2009 GRC) Rebuttal REmoval of New  WH Solar AdjustMI_DEM-WP(C) ENERG10C--ctn Mid-C_042010 2010GRC" xfId="2398"/>
    <cellStyle name="_DEM-WP(C) Costs not in AURORA 2007GRC_Electric Rev Req Model (2009 GRC) Revised 01-18-2010" xfId="2399"/>
    <cellStyle name="_DEM-WP(C) Costs not in AURORA 2007GRC_Electric Rev Req Model (2009 GRC) Revised 01-18-2010 2" xfId="2400"/>
    <cellStyle name="_DEM-WP(C) Costs not in AURORA 2007GRC_Electric Rev Req Model (2009 GRC) Revised 01-18-2010_DEM-WP(C) ENERG10C--ctn Mid-C_042010 2010GRC" xfId="2401"/>
    <cellStyle name="_DEM-WP(C) Costs not in AURORA 2007GRC_Final Order Electric EXHIBIT A-1" xfId="2402"/>
    <cellStyle name="_DEM-WP(C) Costs not in AURORA 2007GRC_NIM Summary" xfId="2403"/>
    <cellStyle name="_DEM-WP(C) Costs not in AURORA 2007GRC_NIM Summary 2" xfId="2404"/>
    <cellStyle name="_DEM-WP(C) Costs not in AURORA 2007GRC_NIM Summary_DEM-WP(C) ENERG10C--ctn Mid-C_042010 2010GRC" xfId="2405"/>
    <cellStyle name="_DEM-WP(C) Costs not in AURORA 2007GRC_NIM+O&amp;M Monthly" xfId="2406"/>
    <cellStyle name="_DEM-WP(C) Costs not in AURORA 2007GRC_Power Costs - Comparison bx Rbtl-Staff-Jt-PC" xfId="2407"/>
    <cellStyle name="_DEM-WP(C) Costs not in AURORA 2007GRC_Power Costs - Comparison bx Rbtl-Staff-Jt-PC 2" xfId="2408"/>
    <cellStyle name="_DEM-WP(C) Costs not in AURORA 2007GRC_Power Costs - Comparison bx Rbtl-Staff-Jt-PC_DEM-WP(C) ENERG10C--ctn Mid-C_042010 2010GRC" xfId="2409"/>
    <cellStyle name="_DEM-WP(C) Costs not in AURORA 2007GRC_Rebuttal Power Costs" xfId="2410"/>
    <cellStyle name="_DEM-WP(C) Costs not in AURORA 2007GRC_Rebuttal Power Costs 2" xfId="2411"/>
    <cellStyle name="_DEM-WP(C) Costs not in AURORA 2007GRC_Rebuttal Power Costs_DEM-WP(C) ENERG10C--ctn Mid-C_042010 2010GRC" xfId="2412"/>
    <cellStyle name="_DEM-WP(C) Costs not in AURORA 2007GRC_TENASKA REGULATORY ASSET" xfId="2413"/>
    <cellStyle name="_DEM-WP(C) Costs not in AURORA 2007PCORC" xfId="2414"/>
    <cellStyle name="_DEM-WP(C) Costs not in AURORA 2007PCORC 2" xfId="2415"/>
    <cellStyle name="_DEM-WP(C) Costs not in AURORA 2007PCORC_Chelan PUD Power Costs (8-10)" xfId="2416"/>
    <cellStyle name="_DEM-WP(C) Costs not in AURORA 2007PCORC_DEM-WP(C) ENERG10C--ctn Mid-C_042010 2010GRC" xfId="2417"/>
    <cellStyle name="_DEM-WP(C) Costs not in AURORA 2007PCORC_NIM Summary" xfId="2418"/>
    <cellStyle name="_DEM-WP(C) Costs not in AURORA 2007PCORC_NIM Summary 2" xfId="2419"/>
    <cellStyle name="_DEM-WP(C) Costs not in AURORA 2007PCORC_NIM Summary_DEM-WP(C) ENERG10C--ctn Mid-C_042010 2010GRC" xfId="2420"/>
    <cellStyle name="_DEM-WP(C) Costs not in AURORA 2007PCORC-5.07Update" xfId="81"/>
    <cellStyle name="_DEM-WP(C) Costs not in AURORA 2007PCORC-5.07Update 2" xfId="2421"/>
    <cellStyle name="_DEM-WP(C) Costs not in AURORA 2007PCORC-5.07Update 2 2" xfId="2422"/>
    <cellStyle name="_DEM-WP(C) Costs not in AURORA 2007PCORC-5.07Update 3" xfId="2423"/>
    <cellStyle name="_DEM-WP(C) Costs not in AURORA 2007PCORC-5.07Update_16.37E Wild Horse Expansion DeferralRevwrkingfile SF" xfId="2424"/>
    <cellStyle name="_DEM-WP(C) Costs not in AURORA 2007PCORC-5.07Update_16.37E Wild Horse Expansion DeferralRevwrkingfile SF 2" xfId="2425"/>
    <cellStyle name="_DEM-WP(C) Costs not in AURORA 2007PCORC-5.07Update_16.37E Wild Horse Expansion DeferralRevwrkingfile SF_DEM-WP(C) ENERG10C--ctn Mid-C_042010 2010GRC" xfId="2426"/>
    <cellStyle name="_DEM-WP(C) Costs not in AURORA 2007PCORC-5.07Update_2009 GRC Compl Filing - Exhibit D" xfId="2427"/>
    <cellStyle name="_DEM-WP(C) Costs not in AURORA 2007PCORC-5.07Update_2009 GRC Compl Filing - Exhibit D 2" xfId="2428"/>
    <cellStyle name="_DEM-WP(C) Costs not in AURORA 2007PCORC-5.07Update_2009 GRC Compl Filing - Exhibit D_DEM-WP(C) ENERG10C--ctn Mid-C_042010 2010GRC" xfId="2429"/>
    <cellStyle name="_DEM-WP(C) Costs not in AURORA 2007PCORC-5.07Update_Adj Bench DR 3 for Initial Briefs (Electric)" xfId="2430"/>
    <cellStyle name="_DEM-WP(C) Costs not in AURORA 2007PCORC-5.07Update_Adj Bench DR 3 for Initial Briefs (Electric) 2" xfId="2431"/>
    <cellStyle name="_DEM-WP(C) Costs not in AURORA 2007PCORC-5.07Update_Adj Bench DR 3 for Initial Briefs (Electric)_DEM-WP(C) ENERG10C--ctn Mid-C_042010 2010GRC" xfId="2432"/>
    <cellStyle name="_DEM-WP(C) Costs not in AURORA 2007PCORC-5.07Update_Book1" xfId="2433"/>
    <cellStyle name="_DEM-WP(C) Costs not in AURORA 2007PCORC-5.07Update_Book2" xfId="2434"/>
    <cellStyle name="_DEM-WP(C) Costs not in AURORA 2007PCORC-5.07Update_Book2 2" xfId="2435"/>
    <cellStyle name="_DEM-WP(C) Costs not in AURORA 2007PCORC-5.07Update_Book2_DEM-WP(C) ENERG10C--ctn Mid-C_042010 2010GRC" xfId="2436"/>
    <cellStyle name="_DEM-WP(C) Costs not in AURORA 2007PCORC-5.07Update_Book4" xfId="82"/>
    <cellStyle name="_DEM-WP(C) Costs not in AURORA 2007PCORC-5.07Update_Book4 2" xfId="2437"/>
    <cellStyle name="_DEM-WP(C) Costs not in AURORA 2007PCORC-5.07Update_Book4_DEM-WP(C) ENERG10C--ctn Mid-C_042010 2010GRC" xfId="2438"/>
    <cellStyle name="_DEM-WP(C) Costs not in AURORA 2007PCORC-5.07Update_Chelan PUD Power Costs (8-10)" xfId="2439"/>
    <cellStyle name="_DEM-WP(C) Costs not in AURORA 2007PCORC-5.07Update_Confidential Material" xfId="2440"/>
    <cellStyle name="_DEM-WP(C) Costs not in AURORA 2007PCORC-5.07Update_DEM-WP(C) Colstrip 12 Coal Cost Forecast 2010GRC" xfId="2441"/>
    <cellStyle name="_DEM-WP(C) Costs not in AURORA 2007PCORC-5.07Update_DEM-WP(C) ENERG10C--ctn Mid-C_042010 2010GRC" xfId="2442"/>
    <cellStyle name="_DEM-WP(C) Costs not in AURORA 2007PCORC-5.07Update_DEM-WP(C) Production O&amp;M 2009GRC Rebuttal" xfId="83"/>
    <cellStyle name="_DEM-WP(C) Costs not in AURORA 2007PCORC-5.07Update_DEM-WP(C) Production O&amp;M 2009GRC Rebuttal 2" xfId="2443"/>
    <cellStyle name="_DEM-WP(C) Costs not in AURORA 2007PCORC-5.07Update_DEM-WP(C) Production O&amp;M 2009GRC Rebuttal_Adj Bench DR 3 for Initial Briefs (Electric)" xfId="2444"/>
    <cellStyle name="_DEM-WP(C) Costs not in AURORA 2007PCORC-5.07Update_DEM-WP(C) Production O&amp;M 2009GRC Rebuttal_Adj Bench DR 3 for Initial Briefs (Electric) 2" xfId="2445"/>
    <cellStyle name="_DEM-WP(C) Costs not in AURORA 2007PCORC-5.07Update_DEM-WP(C) Production O&amp;M 2009GRC Rebuttal_Adj Bench DR 3 for Initial Briefs (Electric)_DEM-WP(C) ENERG10C--ctn Mid-C_042010 2010GRC" xfId="2446"/>
    <cellStyle name="_DEM-WP(C) Costs not in AURORA 2007PCORC-5.07Update_DEM-WP(C) Production O&amp;M 2009GRC Rebuttal_Book2" xfId="2447"/>
    <cellStyle name="_DEM-WP(C) Costs not in AURORA 2007PCORC-5.07Update_DEM-WP(C) Production O&amp;M 2009GRC Rebuttal_Book2 2" xfId="2448"/>
    <cellStyle name="_DEM-WP(C) Costs not in AURORA 2007PCORC-5.07Update_DEM-WP(C) Production O&amp;M 2009GRC Rebuttal_Book2_Adj Bench DR 3 for Initial Briefs (Electric)" xfId="2449"/>
    <cellStyle name="_DEM-WP(C) Costs not in AURORA 2007PCORC-5.07Update_DEM-WP(C) Production O&amp;M 2009GRC Rebuttal_Book2_Adj Bench DR 3 for Initial Briefs (Electric) 2" xfId="2450"/>
    <cellStyle name="_DEM-WP(C) Costs not in AURORA 2007PCORC-5.07Update_DEM-WP(C) Production O&amp;M 2009GRC Rebuttal_Book2_Adj Bench DR 3 for Initial Briefs (Electric)_DEM-WP(C) ENERG10C--ctn Mid-C_042010 2010GRC" xfId="2451"/>
    <cellStyle name="_DEM-WP(C) Costs not in AURORA 2007PCORC-5.07Update_DEM-WP(C) Production O&amp;M 2009GRC Rebuttal_Book2_DEM-WP(C) ENERG10C--ctn Mid-C_042010 2010GRC" xfId="2452"/>
    <cellStyle name="_DEM-WP(C) Costs not in AURORA 2007PCORC-5.07Update_DEM-WP(C) Production O&amp;M 2009GRC Rebuttal_Book2_Electric Rev Req Model (2009 GRC) Rebuttal" xfId="2453"/>
    <cellStyle name="_DEM-WP(C) Costs not in AURORA 2007PCORC-5.07Update_DEM-WP(C) Production O&amp;M 2009GRC Rebuttal_Book2_Electric Rev Req Model (2009 GRC) Rebuttal REmoval of New  WH Solar AdjustMI" xfId="2454"/>
    <cellStyle name="_DEM-WP(C) Costs not in AURORA 2007PCORC-5.07Update_DEM-WP(C) Production O&amp;M 2009GRC Rebuttal_Book2_Electric Rev Req Model (2009 GRC) Rebuttal REmoval of New  WH Solar AdjustMI 2" xfId="2455"/>
    <cellStyle name="_DEM-WP(C) Costs not in AURORA 2007PCORC-5.07Update_DEM-WP(C) Production O&amp;M 2009GRC Rebuttal_Book2_Electric Rev Req Model (2009 GRC) Rebuttal REmoval of New  WH Solar AdjustMI_DEM-WP(C) ENERG10C--ctn Mid-C_042010 2010GRC" xfId="2456"/>
    <cellStyle name="_DEM-WP(C) Costs not in AURORA 2007PCORC-5.07Update_DEM-WP(C) Production O&amp;M 2009GRC Rebuttal_Book2_Electric Rev Req Model (2009 GRC) Revised 01-18-2010" xfId="2457"/>
    <cellStyle name="_DEM-WP(C) Costs not in AURORA 2007PCORC-5.07Update_DEM-WP(C) Production O&amp;M 2009GRC Rebuttal_Book2_Electric Rev Req Model (2009 GRC) Revised 01-18-2010 2" xfId="2458"/>
    <cellStyle name="_DEM-WP(C) Costs not in AURORA 2007PCORC-5.07Update_DEM-WP(C) Production O&amp;M 2009GRC Rebuttal_Book2_Electric Rev Req Model (2009 GRC) Revised 01-18-2010_DEM-WP(C) ENERG10C--ctn Mid-C_042010 2010GRC" xfId="2459"/>
    <cellStyle name="_DEM-WP(C) Costs not in AURORA 2007PCORC-5.07Update_DEM-WP(C) Production O&amp;M 2009GRC Rebuttal_Book2_Final Order Electric EXHIBIT A-1" xfId="2460"/>
    <cellStyle name="_DEM-WP(C) Costs not in AURORA 2007PCORC-5.07Update_DEM-WP(C) Production O&amp;M 2009GRC Rebuttal_DEM-WP(C) ENERG10C--ctn Mid-C_042010 2010GRC" xfId="2461"/>
    <cellStyle name="_DEM-WP(C) Costs not in AURORA 2007PCORC-5.07Update_DEM-WP(C) Production O&amp;M 2009GRC Rebuttal_Electric Rev Req Model (2009 GRC) Rebuttal" xfId="2462"/>
    <cellStyle name="_DEM-WP(C) Costs not in AURORA 2007PCORC-5.07Update_DEM-WP(C) Production O&amp;M 2009GRC Rebuttal_Electric Rev Req Model (2009 GRC) Rebuttal REmoval of New  WH Solar AdjustMI" xfId="2463"/>
    <cellStyle name="_DEM-WP(C) Costs not in AURORA 2007PCORC-5.07Update_DEM-WP(C) Production O&amp;M 2009GRC Rebuttal_Electric Rev Req Model (2009 GRC) Rebuttal REmoval of New  WH Solar AdjustMI 2" xfId="2464"/>
    <cellStyle name="_DEM-WP(C) Costs not in AURORA 2007PCORC-5.07Update_DEM-WP(C) Production O&amp;M 2009GRC Rebuttal_Electric Rev Req Model (2009 GRC) Rebuttal REmoval of New  WH Solar AdjustMI_DEM-WP(C) ENERG10C--ctn Mid-C_042010 2010GRC" xfId="2465"/>
    <cellStyle name="_DEM-WP(C) Costs not in AURORA 2007PCORC-5.07Update_DEM-WP(C) Production O&amp;M 2009GRC Rebuttal_Electric Rev Req Model (2009 GRC) Revised 01-18-2010" xfId="2466"/>
    <cellStyle name="_DEM-WP(C) Costs not in AURORA 2007PCORC-5.07Update_DEM-WP(C) Production O&amp;M 2009GRC Rebuttal_Electric Rev Req Model (2009 GRC) Revised 01-18-2010 2" xfId="2467"/>
    <cellStyle name="_DEM-WP(C) Costs not in AURORA 2007PCORC-5.07Update_DEM-WP(C) Production O&amp;M 2009GRC Rebuttal_Electric Rev Req Model (2009 GRC) Revised 01-18-2010_DEM-WP(C) ENERG10C--ctn Mid-C_042010 2010GRC" xfId="2468"/>
    <cellStyle name="_DEM-WP(C) Costs not in AURORA 2007PCORC-5.07Update_DEM-WP(C) Production O&amp;M 2009GRC Rebuttal_Final Order Electric EXHIBIT A-1" xfId="2469"/>
    <cellStyle name="_DEM-WP(C) Costs not in AURORA 2007PCORC-5.07Update_DEM-WP(C) Production O&amp;M 2009GRC Rebuttal_Rebuttal Power Costs" xfId="2470"/>
    <cellStyle name="_DEM-WP(C) Costs not in AURORA 2007PCORC-5.07Update_DEM-WP(C) Production O&amp;M 2009GRC Rebuttal_Rebuttal Power Costs 2" xfId="2471"/>
    <cellStyle name="_DEM-WP(C) Costs not in AURORA 2007PCORC-5.07Update_DEM-WP(C) Production O&amp;M 2009GRC Rebuttal_Rebuttal Power Costs_Adj Bench DR 3 for Initial Briefs (Electric)" xfId="2472"/>
    <cellStyle name="_DEM-WP(C) Costs not in AURORA 2007PCORC-5.07Update_DEM-WP(C) Production O&amp;M 2009GRC Rebuttal_Rebuttal Power Costs_Adj Bench DR 3 for Initial Briefs (Electric) 2" xfId="2473"/>
    <cellStyle name="_DEM-WP(C) Costs not in AURORA 2007PCORC-5.07Update_DEM-WP(C) Production O&amp;M 2009GRC Rebuttal_Rebuttal Power Costs_Adj Bench DR 3 for Initial Briefs (Electric)_DEM-WP(C) ENERG10C--ctn Mid-C_042010 2010GRC" xfId="2474"/>
    <cellStyle name="_DEM-WP(C) Costs not in AURORA 2007PCORC-5.07Update_DEM-WP(C) Production O&amp;M 2009GRC Rebuttal_Rebuttal Power Costs_DEM-WP(C) ENERG10C--ctn Mid-C_042010 2010GRC" xfId="2475"/>
    <cellStyle name="_DEM-WP(C) Costs not in AURORA 2007PCORC-5.07Update_DEM-WP(C) Production O&amp;M 2009GRC Rebuttal_Rebuttal Power Costs_Electric Rev Req Model (2009 GRC) Rebuttal" xfId="2476"/>
    <cellStyle name="_DEM-WP(C) Costs not in AURORA 2007PCORC-5.07Update_DEM-WP(C) Production O&amp;M 2009GRC Rebuttal_Rebuttal Power Costs_Electric Rev Req Model (2009 GRC) Rebuttal REmoval of New  WH Solar AdjustMI" xfId="2477"/>
    <cellStyle name="_DEM-WP(C) Costs not in AURORA 2007PCORC-5.07Update_DEM-WP(C) Production O&amp;M 2009GRC Rebuttal_Rebuttal Power Costs_Electric Rev Req Model (2009 GRC) Rebuttal REmoval of New  WH Solar AdjustMI 2" xfId="2478"/>
    <cellStyle name="_DEM-WP(C) Costs not in AURORA 2007PCORC-5.07Update_DEM-WP(C) Production O&amp;M 2009GRC Rebuttal_Rebuttal Power Costs_Electric Rev Req Model (2009 GRC) Rebuttal REmoval of New  WH Solar AdjustMI_DEM-WP(C) ENERG10C--ctn Mid-C_042010 2010GRC" xfId="2479"/>
    <cellStyle name="_DEM-WP(C) Costs not in AURORA 2007PCORC-5.07Update_DEM-WP(C) Production O&amp;M 2009GRC Rebuttal_Rebuttal Power Costs_Electric Rev Req Model (2009 GRC) Revised 01-18-2010" xfId="2480"/>
    <cellStyle name="_DEM-WP(C) Costs not in AURORA 2007PCORC-5.07Update_DEM-WP(C) Production O&amp;M 2009GRC Rebuttal_Rebuttal Power Costs_Electric Rev Req Model (2009 GRC) Revised 01-18-2010 2" xfId="2481"/>
    <cellStyle name="_DEM-WP(C) Costs not in AURORA 2007PCORC-5.07Update_DEM-WP(C) Production O&amp;M 2009GRC Rebuttal_Rebuttal Power Costs_Electric Rev Req Model (2009 GRC) Revised 01-18-2010_DEM-WP(C) ENERG10C--ctn Mid-C_042010 2010GRC" xfId="2482"/>
    <cellStyle name="_DEM-WP(C) Costs not in AURORA 2007PCORC-5.07Update_DEM-WP(C) Production O&amp;M 2009GRC Rebuttal_Rebuttal Power Costs_Final Order Electric EXHIBIT A-1" xfId="2483"/>
    <cellStyle name="_DEM-WP(C) Costs not in AURORA 2007PCORC-5.07Update_DEM-WP(C) Production O&amp;M 2010GRC As-Filed" xfId="2484"/>
    <cellStyle name="_DEM-WP(C) Costs not in AURORA 2007PCORC-5.07Update_DEM-WP(C) Production O&amp;M 2010GRC As-Filed 2" xfId="2485"/>
    <cellStyle name="_DEM-WP(C) Costs not in AURORA 2007PCORC-5.07Update_DEM-WP(C) Production O&amp;M 2010GRC As-Filed 3" xfId="2486"/>
    <cellStyle name="_DEM-WP(C) Costs not in AURORA 2007PCORC-5.07Update_Electric Rev Req Model (2009 GRC) " xfId="2487"/>
    <cellStyle name="_DEM-WP(C) Costs not in AURORA 2007PCORC-5.07Update_Electric Rev Req Model (2009 GRC)  2" xfId="2488"/>
    <cellStyle name="_DEM-WP(C) Costs not in AURORA 2007PCORC-5.07Update_Electric Rev Req Model (2009 GRC) _DEM-WP(C) ENERG10C--ctn Mid-C_042010 2010GRC" xfId="2489"/>
    <cellStyle name="_DEM-WP(C) Costs not in AURORA 2007PCORC-5.07Update_Electric Rev Req Model (2009 GRC) Rebuttal" xfId="2490"/>
    <cellStyle name="_DEM-WP(C) Costs not in AURORA 2007PCORC-5.07Update_Electric Rev Req Model (2009 GRC) Rebuttal REmoval of New  WH Solar AdjustMI" xfId="2491"/>
    <cellStyle name="_DEM-WP(C) Costs not in AURORA 2007PCORC-5.07Update_Electric Rev Req Model (2009 GRC) Rebuttal REmoval of New  WH Solar AdjustMI 2" xfId="2492"/>
    <cellStyle name="_DEM-WP(C) Costs not in AURORA 2007PCORC-5.07Update_Electric Rev Req Model (2009 GRC) Rebuttal REmoval of New  WH Solar AdjustMI_DEM-WP(C) ENERG10C--ctn Mid-C_042010 2010GRC" xfId="2493"/>
    <cellStyle name="_DEM-WP(C) Costs not in AURORA 2007PCORC-5.07Update_Electric Rev Req Model (2009 GRC) Revised 01-18-2010" xfId="2494"/>
    <cellStyle name="_DEM-WP(C) Costs not in AURORA 2007PCORC-5.07Update_Electric Rev Req Model (2009 GRC) Revised 01-18-2010 2" xfId="2495"/>
    <cellStyle name="_DEM-WP(C) Costs not in AURORA 2007PCORC-5.07Update_Electric Rev Req Model (2009 GRC) Revised 01-18-2010_DEM-WP(C) ENERG10C--ctn Mid-C_042010 2010GRC" xfId="2496"/>
    <cellStyle name="_DEM-WP(C) Costs not in AURORA 2007PCORC-5.07Update_Final Order Electric EXHIBIT A-1" xfId="2497"/>
    <cellStyle name="_DEM-WP(C) Costs not in AURORA 2007PCORC-5.07Update_NIM Summary" xfId="2498"/>
    <cellStyle name="_DEM-WP(C) Costs not in AURORA 2007PCORC-5.07Update_NIM Summary 09GRC" xfId="2499"/>
    <cellStyle name="_DEM-WP(C) Costs not in AURORA 2007PCORC-5.07Update_NIM Summary 09GRC 2" xfId="2500"/>
    <cellStyle name="_DEM-WP(C) Costs not in AURORA 2007PCORC-5.07Update_NIM Summary 09GRC_DEM-WP(C) ENERG10C--ctn Mid-C_042010 2010GRC" xfId="2501"/>
    <cellStyle name="_DEM-WP(C) Costs not in AURORA 2007PCORC-5.07Update_NIM Summary 09GRC_NIM Summary" xfId="2502"/>
    <cellStyle name="_DEM-WP(C) Costs not in AURORA 2007PCORC-5.07Update_NIM Summary 09GRC_NIM Summary 2" xfId="2503"/>
    <cellStyle name="_DEM-WP(C) Costs not in AURORA 2007PCORC-5.07Update_NIM Summary 09GRC_NIM Summary_DEM-WP(C) ENERG10C--ctn Mid-C_042010 2010GRC" xfId="2504"/>
    <cellStyle name="_DEM-WP(C) Costs not in AURORA 2007PCORC-5.07Update_NIM Summary 2" xfId="2505"/>
    <cellStyle name="_DEM-WP(C) Costs not in AURORA 2007PCORC-5.07Update_NIM Summary 3" xfId="2506"/>
    <cellStyle name="_DEM-WP(C) Costs not in AURORA 2007PCORC-5.07Update_NIM Summary 4" xfId="6181"/>
    <cellStyle name="_DEM-WP(C) Costs not in AURORA 2007PCORC-5.07Update_NIM Summary 5" xfId="6182"/>
    <cellStyle name="_DEM-WP(C) Costs not in AURORA 2007PCORC-5.07Update_NIM Summary 6" xfId="6183"/>
    <cellStyle name="_DEM-WP(C) Costs not in AURORA 2007PCORC-5.07Update_NIM Summary 7" xfId="6184"/>
    <cellStyle name="_DEM-WP(C) Costs not in AURORA 2007PCORC-5.07Update_NIM Summary 8" xfId="6185"/>
    <cellStyle name="_DEM-WP(C) Costs not in AURORA 2007PCORC-5.07Update_NIM Summary 9" xfId="6186"/>
    <cellStyle name="_DEM-WP(C) Costs not in AURORA 2007PCORC-5.07Update_NIM Summary_DEM-WP(C) ENERG10C--ctn Mid-C_042010 2010GRC" xfId="2507"/>
    <cellStyle name="_DEM-WP(C) Costs not in AURORA 2007PCORC-5.07Update_NIM+O&amp;M Monthly" xfId="2508"/>
    <cellStyle name="_DEM-WP(C) Costs not in AURORA 2007PCORC-5.07Update_Power Costs - Comparison bx Rbtl-Staff-Jt-PC" xfId="2509"/>
    <cellStyle name="_DEM-WP(C) Costs not in AURORA 2007PCORC-5.07Update_Power Costs - Comparison bx Rbtl-Staff-Jt-PC 2" xfId="2510"/>
    <cellStyle name="_DEM-WP(C) Costs not in AURORA 2007PCORC-5.07Update_Power Costs - Comparison bx Rbtl-Staff-Jt-PC_DEM-WP(C) ENERG10C--ctn Mid-C_042010 2010GRC" xfId="2511"/>
    <cellStyle name="_DEM-WP(C) Costs not in AURORA 2007PCORC-5.07Update_Rebuttal Power Costs" xfId="2512"/>
    <cellStyle name="_DEM-WP(C) Costs not in AURORA 2007PCORC-5.07Update_Rebuttal Power Costs 2" xfId="2513"/>
    <cellStyle name="_DEM-WP(C) Costs not in AURORA 2007PCORC-5.07Update_Rebuttal Power Costs_DEM-WP(C) ENERG10C--ctn Mid-C_042010 2010GRC" xfId="2514"/>
    <cellStyle name="_DEM-WP(C) Costs not in AURORA 2007PCORC-5.07Update_TENASKA REGULATORY ASSET" xfId="2515"/>
    <cellStyle name="_DEM-WP(C) Costs Not In AURORA 2009GRC" xfId="2516"/>
    <cellStyle name="_x0013__DEM-WP(C) ENERG10C--ctn Mid-C_042010 2010GRC" xfId="2517"/>
    <cellStyle name="_DEM-WP(C) Prod O&amp;M 2007GRC" xfId="84"/>
    <cellStyle name="_DEM-WP(C) Prod O&amp;M 2007GRC 2" xfId="2518"/>
    <cellStyle name="_DEM-WP(C) Prod O&amp;M 2007GRC 3" xfId="2519"/>
    <cellStyle name="_DEM-WP(C) Prod O&amp;M 2007GRC_Adj Bench DR 3 for Initial Briefs (Electric)" xfId="2520"/>
    <cellStyle name="_DEM-WP(C) Prod O&amp;M 2007GRC_Adj Bench DR 3 for Initial Briefs (Electric) 2" xfId="2521"/>
    <cellStyle name="_DEM-WP(C) Prod O&amp;M 2007GRC_Adj Bench DR 3 for Initial Briefs (Electric)_DEM-WP(C) ENERG10C--ctn Mid-C_042010 2010GRC" xfId="2522"/>
    <cellStyle name="_DEM-WP(C) Prod O&amp;M 2007GRC_Book2" xfId="2523"/>
    <cellStyle name="_DEM-WP(C) Prod O&amp;M 2007GRC_Book2 2" xfId="2524"/>
    <cellStyle name="_DEM-WP(C) Prod O&amp;M 2007GRC_Book2_Adj Bench DR 3 for Initial Briefs (Electric)" xfId="2525"/>
    <cellStyle name="_DEM-WP(C) Prod O&amp;M 2007GRC_Book2_Adj Bench DR 3 for Initial Briefs (Electric) 2" xfId="2526"/>
    <cellStyle name="_DEM-WP(C) Prod O&amp;M 2007GRC_Book2_Adj Bench DR 3 for Initial Briefs (Electric)_DEM-WP(C) ENERG10C--ctn Mid-C_042010 2010GRC" xfId="2527"/>
    <cellStyle name="_DEM-WP(C) Prod O&amp;M 2007GRC_Book2_DEM-WP(C) ENERG10C--ctn Mid-C_042010 2010GRC" xfId="2528"/>
    <cellStyle name="_DEM-WP(C) Prod O&amp;M 2007GRC_Book2_Electric Rev Req Model (2009 GRC) Rebuttal" xfId="2529"/>
    <cellStyle name="_DEM-WP(C) Prod O&amp;M 2007GRC_Book2_Electric Rev Req Model (2009 GRC) Rebuttal REmoval of New  WH Solar AdjustMI" xfId="2530"/>
    <cellStyle name="_DEM-WP(C) Prod O&amp;M 2007GRC_Book2_Electric Rev Req Model (2009 GRC) Rebuttal REmoval of New  WH Solar AdjustMI 2" xfId="2531"/>
    <cellStyle name="_DEM-WP(C) Prod O&amp;M 2007GRC_Book2_Electric Rev Req Model (2009 GRC) Rebuttal REmoval of New  WH Solar AdjustMI_DEM-WP(C) ENERG10C--ctn Mid-C_042010 2010GRC" xfId="2532"/>
    <cellStyle name="_DEM-WP(C) Prod O&amp;M 2007GRC_Book2_Electric Rev Req Model (2009 GRC) Revised 01-18-2010" xfId="2533"/>
    <cellStyle name="_DEM-WP(C) Prod O&amp;M 2007GRC_Book2_Electric Rev Req Model (2009 GRC) Revised 01-18-2010 2" xfId="2534"/>
    <cellStyle name="_DEM-WP(C) Prod O&amp;M 2007GRC_Book2_Electric Rev Req Model (2009 GRC) Revised 01-18-2010_DEM-WP(C) ENERG10C--ctn Mid-C_042010 2010GRC" xfId="2535"/>
    <cellStyle name="_DEM-WP(C) Prod O&amp;M 2007GRC_Book2_Final Order Electric EXHIBIT A-1" xfId="2536"/>
    <cellStyle name="_DEM-WP(C) Prod O&amp;M 2007GRC_Confidential Material" xfId="2537"/>
    <cellStyle name="_DEM-WP(C) Prod O&amp;M 2007GRC_DEM-WP(C) Colstrip 12 Coal Cost Forecast 2010GRC" xfId="2538"/>
    <cellStyle name="_DEM-WP(C) Prod O&amp;M 2007GRC_DEM-WP(C) ENERG10C--ctn Mid-C_042010 2010GRC" xfId="2539"/>
    <cellStyle name="_DEM-WP(C) Prod O&amp;M 2007GRC_DEM-WP(C) Production O&amp;M 2010GRC As-Filed" xfId="2540"/>
    <cellStyle name="_DEM-WP(C) Prod O&amp;M 2007GRC_DEM-WP(C) Production O&amp;M 2010GRC As-Filed 2" xfId="2541"/>
    <cellStyle name="_DEM-WP(C) Prod O&amp;M 2007GRC_DEM-WP(C) Production O&amp;M 2010GRC As-Filed 3" xfId="2542"/>
    <cellStyle name="_DEM-WP(C) Prod O&amp;M 2007GRC_Electric Rev Req Model (2009 GRC) Rebuttal" xfId="2543"/>
    <cellStyle name="_DEM-WP(C) Prod O&amp;M 2007GRC_Electric Rev Req Model (2009 GRC) Rebuttal REmoval of New  WH Solar AdjustMI" xfId="2544"/>
    <cellStyle name="_DEM-WP(C) Prod O&amp;M 2007GRC_Electric Rev Req Model (2009 GRC) Rebuttal REmoval of New  WH Solar AdjustMI 2" xfId="2545"/>
    <cellStyle name="_DEM-WP(C) Prod O&amp;M 2007GRC_Electric Rev Req Model (2009 GRC) Rebuttal REmoval of New  WH Solar AdjustMI_DEM-WP(C) ENERG10C--ctn Mid-C_042010 2010GRC" xfId="2546"/>
    <cellStyle name="_DEM-WP(C) Prod O&amp;M 2007GRC_Electric Rev Req Model (2009 GRC) Revised 01-18-2010" xfId="2547"/>
    <cellStyle name="_DEM-WP(C) Prod O&amp;M 2007GRC_Electric Rev Req Model (2009 GRC) Revised 01-18-2010 2" xfId="2548"/>
    <cellStyle name="_DEM-WP(C) Prod O&amp;M 2007GRC_Electric Rev Req Model (2009 GRC) Revised 01-18-2010_DEM-WP(C) ENERG10C--ctn Mid-C_042010 2010GRC" xfId="2549"/>
    <cellStyle name="_DEM-WP(C) Prod O&amp;M 2007GRC_Final Order Electric EXHIBIT A-1" xfId="2550"/>
    <cellStyle name="_DEM-WP(C) Prod O&amp;M 2007GRC_Rebuttal Power Costs" xfId="2551"/>
    <cellStyle name="_DEM-WP(C) Prod O&amp;M 2007GRC_Rebuttal Power Costs 2" xfId="2552"/>
    <cellStyle name="_DEM-WP(C) Prod O&amp;M 2007GRC_Rebuttal Power Costs_Adj Bench DR 3 for Initial Briefs (Electric)" xfId="2553"/>
    <cellStyle name="_DEM-WP(C) Prod O&amp;M 2007GRC_Rebuttal Power Costs_Adj Bench DR 3 for Initial Briefs (Electric) 2" xfId="2554"/>
    <cellStyle name="_DEM-WP(C) Prod O&amp;M 2007GRC_Rebuttal Power Costs_Adj Bench DR 3 for Initial Briefs (Electric)_DEM-WP(C) ENERG10C--ctn Mid-C_042010 2010GRC" xfId="2555"/>
    <cellStyle name="_DEM-WP(C) Prod O&amp;M 2007GRC_Rebuttal Power Costs_DEM-WP(C) ENERG10C--ctn Mid-C_042010 2010GRC" xfId="2556"/>
    <cellStyle name="_DEM-WP(C) Prod O&amp;M 2007GRC_Rebuttal Power Costs_Electric Rev Req Model (2009 GRC) Rebuttal" xfId="2557"/>
    <cellStyle name="_DEM-WP(C) Prod O&amp;M 2007GRC_Rebuttal Power Costs_Electric Rev Req Model (2009 GRC) Rebuttal REmoval of New  WH Solar AdjustMI" xfId="2558"/>
    <cellStyle name="_DEM-WP(C) Prod O&amp;M 2007GRC_Rebuttal Power Costs_Electric Rev Req Model (2009 GRC) Rebuttal REmoval of New  WH Solar AdjustMI 2" xfId="2559"/>
    <cellStyle name="_DEM-WP(C) Prod O&amp;M 2007GRC_Rebuttal Power Costs_Electric Rev Req Model (2009 GRC) Rebuttal REmoval of New  WH Solar AdjustMI_DEM-WP(C) ENERG10C--ctn Mid-C_042010 2010GRC" xfId="2560"/>
    <cellStyle name="_DEM-WP(C) Prod O&amp;M 2007GRC_Rebuttal Power Costs_Electric Rev Req Model (2009 GRC) Revised 01-18-2010" xfId="2561"/>
    <cellStyle name="_DEM-WP(C) Prod O&amp;M 2007GRC_Rebuttal Power Costs_Electric Rev Req Model (2009 GRC) Revised 01-18-2010 2" xfId="2562"/>
    <cellStyle name="_DEM-WP(C) Prod O&amp;M 2007GRC_Rebuttal Power Costs_Electric Rev Req Model (2009 GRC) Revised 01-18-2010_DEM-WP(C) ENERG10C--ctn Mid-C_042010 2010GRC" xfId="2563"/>
    <cellStyle name="_DEM-WP(C) Prod O&amp;M 2007GRC_Rebuttal Power Costs_Final Order Electric EXHIBIT A-1" xfId="2564"/>
    <cellStyle name="_x0013__DEM-WP(C) Production O&amp;M 2010GRC As-Filed" xfId="2565"/>
    <cellStyle name="_x0013__DEM-WP(C) Production O&amp;M 2010GRC As-Filed 2" xfId="2566"/>
    <cellStyle name="_x0013__DEM-WP(C) Production O&amp;M 2010GRC As-Filed 3" xfId="2567"/>
    <cellStyle name="_DEM-WP(C) Rate Year Sumas by Month Update Corrected" xfId="85"/>
    <cellStyle name="_DEM-WP(C) ST Power Contracts 3102008" xfId="2568"/>
    <cellStyle name="_DEM-WP(C) ST Power Contracts 3102008 2" xfId="2569"/>
    <cellStyle name="_DEM-WP(C) ST Power Contracts 3102008 3" xfId="2570"/>
    <cellStyle name="_DEM-WP(C) ST Power Contracts 3102008 3 2" xfId="2571"/>
    <cellStyle name="_DEM-WP(C) Sumas Proforma 11.14.07" xfId="2572"/>
    <cellStyle name="_DEM-WP(C) Sumas Proforma 11.5.07" xfId="86"/>
    <cellStyle name="_DEM-WP(C) Wells_Power_Cost" xfId="2573"/>
    <cellStyle name="_DEM-WP(C) Wells_Power_Cost 2" xfId="2574"/>
    <cellStyle name="_DEM-WP(C) Wells_Power_Cost 2 2" xfId="2575"/>
    <cellStyle name="_DEM-WP(C) Westside Hydro Data_051007" xfId="87"/>
    <cellStyle name="_DEM-WP(C) Westside Hydro Data_051007 2" xfId="2576"/>
    <cellStyle name="_DEM-WP(C) Westside Hydro Data_051007_16.37E Wild Horse Expansion DeferralRevwrkingfile SF" xfId="2577"/>
    <cellStyle name="_DEM-WP(C) Westside Hydro Data_051007_16.37E Wild Horse Expansion DeferralRevwrkingfile SF 2" xfId="2578"/>
    <cellStyle name="_DEM-WP(C) Westside Hydro Data_051007_16.37E Wild Horse Expansion DeferralRevwrkingfile SF_DEM-WP(C) ENERG10C--ctn Mid-C_042010 2010GRC" xfId="2579"/>
    <cellStyle name="_DEM-WP(C) Westside Hydro Data_051007_2009 GRC Compl Filing - Exhibit D" xfId="2580"/>
    <cellStyle name="_DEM-WP(C) Westside Hydro Data_051007_2009 GRC Compl Filing - Exhibit D 2" xfId="2581"/>
    <cellStyle name="_DEM-WP(C) Westside Hydro Data_051007_2009 GRC Compl Filing - Exhibit D_DEM-WP(C) ENERG10C--ctn Mid-C_042010 2010GRC" xfId="2582"/>
    <cellStyle name="_DEM-WP(C) Westside Hydro Data_051007_Adj Bench DR 3 for Initial Briefs (Electric)" xfId="2583"/>
    <cellStyle name="_DEM-WP(C) Westside Hydro Data_051007_Adj Bench DR 3 for Initial Briefs (Electric) 2" xfId="2584"/>
    <cellStyle name="_DEM-WP(C) Westside Hydro Data_051007_Adj Bench DR 3 for Initial Briefs (Electric)_DEM-WP(C) ENERG10C--ctn Mid-C_042010 2010GRC" xfId="2585"/>
    <cellStyle name="_DEM-WP(C) Westside Hydro Data_051007_Book2" xfId="2586"/>
    <cellStyle name="_DEM-WP(C) Westside Hydro Data_051007_Book2 2" xfId="2587"/>
    <cellStyle name="_DEM-WP(C) Westside Hydro Data_051007_Book2_DEM-WP(C) ENERG10C--ctn Mid-C_042010 2010GRC" xfId="2588"/>
    <cellStyle name="_DEM-WP(C) Westside Hydro Data_051007_Book4" xfId="88"/>
    <cellStyle name="_DEM-WP(C) Westside Hydro Data_051007_Book4 2" xfId="2589"/>
    <cellStyle name="_DEM-WP(C) Westside Hydro Data_051007_Book4_DEM-WP(C) ENERG10C--ctn Mid-C_042010 2010GRC" xfId="2590"/>
    <cellStyle name="_DEM-WP(C) Westside Hydro Data_051007_DEM-WP(C) ENERG10C--ctn Mid-C_042010 2010GRC" xfId="2591"/>
    <cellStyle name="_DEM-WP(C) Westside Hydro Data_051007_Electric Rev Req Model (2009 GRC) " xfId="2592"/>
    <cellStyle name="_DEM-WP(C) Westside Hydro Data_051007_Electric Rev Req Model (2009 GRC)  2" xfId="2593"/>
    <cellStyle name="_DEM-WP(C) Westside Hydro Data_051007_Electric Rev Req Model (2009 GRC) _DEM-WP(C) ENERG10C--ctn Mid-C_042010 2010GRC" xfId="2594"/>
    <cellStyle name="_DEM-WP(C) Westside Hydro Data_051007_Electric Rev Req Model (2009 GRC) Rebuttal" xfId="2595"/>
    <cellStyle name="_DEM-WP(C) Westside Hydro Data_051007_Electric Rev Req Model (2009 GRC) Rebuttal REmoval of New  WH Solar AdjustMI" xfId="2596"/>
    <cellStyle name="_DEM-WP(C) Westside Hydro Data_051007_Electric Rev Req Model (2009 GRC) Rebuttal REmoval of New  WH Solar AdjustMI 2" xfId="2597"/>
    <cellStyle name="_DEM-WP(C) Westside Hydro Data_051007_Electric Rev Req Model (2009 GRC) Rebuttal REmoval of New  WH Solar AdjustMI_DEM-WP(C) ENERG10C--ctn Mid-C_042010 2010GRC" xfId="2598"/>
    <cellStyle name="_DEM-WP(C) Westside Hydro Data_051007_Electric Rev Req Model (2009 GRC) Revised 01-18-2010" xfId="2599"/>
    <cellStyle name="_DEM-WP(C) Westside Hydro Data_051007_Electric Rev Req Model (2009 GRC) Revised 01-18-2010 2" xfId="2600"/>
    <cellStyle name="_DEM-WP(C) Westside Hydro Data_051007_Electric Rev Req Model (2009 GRC) Revised 01-18-2010_DEM-WP(C) ENERG10C--ctn Mid-C_042010 2010GRC" xfId="2601"/>
    <cellStyle name="_DEM-WP(C) Westside Hydro Data_051007_Final Order Electric EXHIBIT A-1" xfId="2602"/>
    <cellStyle name="_DEM-WP(C) Westside Hydro Data_051007_NIM Summary" xfId="2603"/>
    <cellStyle name="_DEM-WP(C) Westside Hydro Data_051007_NIM Summary 2" xfId="2604"/>
    <cellStyle name="_DEM-WP(C) Westside Hydro Data_051007_NIM Summary_DEM-WP(C) ENERG10C--ctn Mid-C_042010 2010GRC" xfId="2605"/>
    <cellStyle name="_DEM-WP(C) Westside Hydro Data_051007_Power Costs - Comparison bx Rbtl-Staff-Jt-PC" xfId="2606"/>
    <cellStyle name="_DEM-WP(C) Westside Hydro Data_051007_Power Costs - Comparison bx Rbtl-Staff-Jt-PC 2" xfId="2607"/>
    <cellStyle name="_DEM-WP(C) Westside Hydro Data_051007_Power Costs - Comparison bx Rbtl-Staff-Jt-PC_DEM-WP(C) ENERG10C--ctn Mid-C_042010 2010GRC" xfId="2608"/>
    <cellStyle name="_DEM-WP(C) Westside Hydro Data_051007_Rebuttal Power Costs" xfId="2609"/>
    <cellStyle name="_DEM-WP(C) Westside Hydro Data_051007_Rebuttal Power Costs 2" xfId="2610"/>
    <cellStyle name="_DEM-WP(C) Westside Hydro Data_051007_Rebuttal Power Costs_DEM-WP(C) ENERG10C--ctn Mid-C_042010 2010GRC" xfId="2611"/>
    <cellStyle name="_DEM-WP(C) Westside Hydro Data_051007_TENASKA REGULATORY ASSET" xfId="2612"/>
    <cellStyle name="_Elec Peak Capacity Need_2008-2029_032709_Wind 5% Cap" xfId="2613"/>
    <cellStyle name="_Elec Peak Capacity Need_2008-2029_032709_Wind 5% Cap 2" xfId="2614"/>
    <cellStyle name="_Elec Peak Capacity Need_2008-2029_032709_Wind 5% Cap 2 2" xfId="2615"/>
    <cellStyle name="_Elec Peak Capacity Need_2008-2029_032709_Wind 5% Cap_DEM-WP(C) ENERG10C--ctn Mid-C_042010 2010GRC" xfId="2616"/>
    <cellStyle name="_Elec Peak Capacity Need_2008-2029_032709_Wind 5% Cap_NIM Summary" xfId="2617"/>
    <cellStyle name="_Elec Peak Capacity Need_2008-2029_032709_Wind 5% Cap_NIM Summary 2" xfId="2618"/>
    <cellStyle name="_Elec Peak Capacity Need_2008-2029_032709_Wind 5% Cap_NIM Summary_DEM-WP(C) ENERG10C--ctn Mid-C_042010 2010GRC" xfId="2619"/>
    <cellStyle name="_Elec Peak Capacity Need_2008-2029_032709_Wind 5% Cap-ST-Adj-PJP1" xfId="2620"/>
    <cellStyle name="_Elec Peak Capacity Need_2008-2029_032709_Wind 5% Cap-ST-Adj-PJP1 2" xfId="2621"/>
    <cellStyle name="_Elec Peak Capacity Need_2008-2029_032709_Wind 5% Cap-ST-Adj-PJP1 2 2" xfId="2622"/>
    <cellStyle name="_Elec Peak Capacity Need_2008-2029_032709_Wind 5% Cap-ST-Adj-PJP1_DEM-WP(C) ENERG10C--ctn Mid-C_042010 2010GRC" xfId="2623"/>
    <cellStyle name="_Elec Peak Capacity Need_2008-2029_032709_Wind 5% Cap-ST-Adj-PJP1_NIM Summary" xfId="2624"/>
    <cellStyle name="_Elec Peak Capacity Need_2008-2029_032709_Wind 5% Cap-ST-Adj-PJP1_NIM Summary 2" xfId="2625"/>
    <cellStyle name="_Elec Peak Capacity Need_2008-2029_032709_Wind 5% Cap-ST-Adj-PJP1_NIM Summary_DEM-WP(C) ENERG10C--ctn Mid-C_042010 2010GRC" xfId="2626"/>
    <cellStyle name="_Elec Peak Capacity Need_2008-2029_120908_Wind 5% Cap_Low" xfId="2627"/>
    <cellStyle name="_Elec Peak Capacity Need_2008-2029_120908_Wind 5% Cap_Low 2" xfId="2628"/>
    <cellStyle name="_Elec Peak Capacity Need_2008-2029_120908_Wind 5% Cap_Low 2 2" xfId="2629"/>
    <cellStyle name="_Elec Peak Capacity Need_2008-2029_120908_Wind 5% Cap_Low_DEM-WP(C) ENERG10C--ctn Mid-C_042010 2010GRC" xfId="2630"/>
    <cellStyle name="_Elec Peak Capacity Need_2008-2029_120908_Wind 5% Cap_Low_NIM Summary" xfId="2631"/>
    <cellStyle name="_Elec Peak Capacity Need_2008-2029_120908_Wind 5% Cap_Low_NIM Summary 2" xfId="2632"/>
    <cellStyle name="_Elec Peak Capacity Need_2008-2029_120908_Wind 5% Cap_Low_NIM Summary_DEM-WP(C) ENERG10C--ctn Mid-C_042010 2010GRC" xfId="2633"/>
    <cellStyle name="_Elec Peak Capacity Need_2008-2029_Wind 5% Cap_050809" xfId="2634"/>
    <cellStyle name="_Elec Peak Capacity Need_2008-2029_Wind 5% Cap_050809 2" xfId="2635"/>
    <cellStyle name="_Elec Peak Capacity Need_2008-2029_Wind 5% Cap_050809 2 2" xfId="2636"/>
    <cellStyle name="_Elec Peak Capacity Need_2008-2029_Wind 5% Cap_050809_DEM-WP(C) ENERG10C--ctn Mid-C_042010 2010GRC" xfId="2637"/>
    <cellStyle name="_Elec Peak Capacity Need_2008-2029_Wind 5% Cap_050809_NIM Summary" xfId="2638"/>
    <cellStyle name="_Elec Peak Capacity Need_2008-2029_Wind 5% Cap_050809_NIM Summary 2" xfId="2639"/>
    <cellStyle name="_Elec Peak Capacity Need_2008-2029_Wind 5% Cap_050809_NIM Summary_DEM-WP(C) ENERG10C--ctn Mid-C_042010 2010GRC" xfId="2640"/>
    <cellStyle name="_x0013__Electric Rev Req Model (2009 GRC) " xfId="2641"/>
    <cellStyle name="_x0013__Electric Rev Req Model (2009 GRC)  2" xfId="2642"/>
    <cellStyle name="_x0013__Electric Rev Req Model (2009 GRC) _DEM-WP(C) ENERG10C--ctn Mid-C_042010 2010GRC" xfId="2643"/>
    <cellStyle name="_x0013__Electric Rev Req Model (2009 GRC) Rebuttal" xfId="2644"/>
    <cellStyle name="_x0013__Electric Rev Req Model (2009 GRC) Rebuttal REmoval of New  WH Solar AdjustMI" xfId="2645"/>
    <cellStyle name="_x0013__Electric Rev Req Model (2009 GRC) Rebuttal REmoval of New  WH Solar AdjustMI 2" xfId="2646"/>
    <cellStyle name="_x0013__Electric Rev Req Model (2009 GRC) Rebuttal REmoval of New  WH Solar AdjustMI_DEM-WP(C) ENERG10C--ctn Mid-C_042010 2010GRC" xfId="2647"/>
    <cellStyle name="_x0013__Electric Rev Req Model (2009 GRC) Revised 01-18-2010" xfId="2648"/>
    <cellStyle name="_x0013__Electric Rev Req Model (2009 GRC) Revised 01-18-2010 2" xfId="2649"/>
    <cellStyle name="_x0013__Electric Rev Req Model (2009 GRC) Revised 01-18-2010_DEM-WP(C) ENERG10C--ctn Mid-C_042010 2010GRC" xfId="2650"/>
    <cellStyle name="_ENCOGEN_WBOOK" xfId="2651"/>
    <cellStyle name="_ENCOGEN_WBOOK 2" xfId="2652"/>
    <cellStyle name="_ENCOGEN_WBOOK_DEM-WP(C) ENERG10C--ctn Mid-C_042010 2010GRC" xfId="2653"/>
    <cellStyle name="_ENCOGEN_WBOOK_NIM Summary" xfId="2654"/>
    <cellStyle name="_ENCOGEN_WBOOK_NIM Summary 2" xfId="2655"/>
    <cellStyle name="_ENCOGEN_WBOOK_NIM Summary_DEM-WP(C) ENERG10C--ctn Mid-C_042010 2010GRC" xfId="2656"/>
    <cellStyle name="_x0013__Final Order Electric EXHIBIT A-1" xfId="2657"/>
    <cellStyle name="_Fixed Gas Transport 1 19 09" xfId="89"/>
    <cellStyle name="_Fixed Gas Transport 1 19 09 2" xfId="2658"/>
    <cellStyle name="_Fixed Gas Transport 1 19 09 2 2" xfId="2659"/>
    <cellStyle name="_Fixed Gas Transport 1 19 09_DEM-WP(C) ENERG10C--ctn Mid-C_042010 2010GRC" xfId="2660"/>
    <cellStyle name="_Fuel Prices 4-14" xfId="90"/>
    <cellStyle name="_Fuel Prices 4-14 2" xfId="2661"/>
    <cellStyle name="_Fuel Prices 4-14 2 2" xfId="2662"/>
    <cellStyle name="_Fuel Prices 4-14 3" xfId="2663"/>
    <cellStyle name="_Fuel Prices 4-14 4" xfId="2664"/>
    <cellStyle name="_Fuel Prices 4-14 4 2" xfId="2665"/>
    <cellStyle name="_Fuel Prices 4-14 5" xfId="2666"/>
    <cellStyle name="_Fuel Prices 4-14 5 2" xfId="2667"/>
    <cellStyle name="_Fuel Prices 4-14 6" xfId="2668"/>
    <cellStyle name="_Fuel Prices 4-14 7" xfId="2669"/>
    <cellStyle name="_Fuel Prices 4-14 7 2" xfId="2670"/>
    <cellStyle name="_Fuel Prices 4-14 8" xfId="2671"/>
    <cellStyle name="_Fuel Prices 4-14 8 2" xfId="2672"/>
    <cellStyle name="_Fuel Prices 4-14_04 07E Wild Horse Wind Expansion (C) (2)" xfId="91"/>
    <cellStyle name="_Fuel Prices 4-14_04 07E Wild Horse Wind Expansion (C) (2) 2" xfId="2673"/>
    <cellStyle name="_Fuel Prices 4-14_04 07E Wild Horse Wind Expansion (C) (2)_Adj Bench DR 3 for Initial Briefs (Electric)" xfId="2674"/>
    <cellStyle name="_Fuel Prices 4-14_04 07E Wild Horse Wind Expansion (C) (2)_Adj Bench DR 3 for Initial Briefs (Electric) 2" xfId="2675"/>
    <cellStyle name="_Fuel Prices 4-14_04 07E Wild Horse Wind Expansion (C) (2)_Adj Bench DR 3 for Initial Briefs (Electric)_DEM-WP(C) ENERG10C--ctn Mid-C_042010 2010GRC" xfId="2676"/>
    <cellStyle name="_Fuel Prices 4-14_04 07E Wild Horse Wind Expansion (C) (2)_DEM-WP(C) ENERG10C--ctn Mid-C_042010 2010GRC" xfId="2677"/>
    <cellStyle name="_Fuel Prices 4-14_04 07E Wild Horse Wind Expansion (C) (2)_Electric Rev Req Model (2009 GRC) " xfId="2678"/>
    <cellStyle name="_Fuel Prices 4-14_04 07E Wild Horse Wind Expansion (C) (2)_Electric Rev Req Model (2009 GRC)  2" xfId="2679"/>
    <cellStyle name="_Fuel Prices 4-14_04 07E Wild Horse Wind Expansion (C) (2)_Electric Rev Req Model (2009 GRC) _DEM-WP(C) ENERG10C--ctn Mid-C_042010 2010GRC" xfId="2680"/>
    <cellStyle name="_Fuel Prices 4-14_04 07E Wild Horse Wind Expansion (C) (2)_Electric Rev Req Model (2009 GRC) Rebuttal" xfId="2681"/>
    <cellStyle name="_Fuel Prices 4-14_04 07E Wild Horse Wind Expansion (C) (2)_Electric Rev Req Model (2009 GRC) Rebuttal REmoval of New  WH Solar AdjustMI" xfId="2682"/>
    <cellStyle name="_Fuel Prices 4-14_04 07E Wild Horse Wind Expansion (C) (2)_Electric Rev Req Model (2009 GRC) Rebuttal REmoval of New  WH Solar AdjustMI 2" xfId="2683"/>
    <cellStyle name="_Fuel Prices 4-14_04 07E Wild Horse Wind Expansion (C) (2)_Electric Rev Req Model (2009 GRC) Rebuttal REmoval of New  WH Solar AdjustMI_DEM-WP(C) ENERG10C--ctn Mid-C_042010 2010GRC" xfId="2684"/>
    <cellStyle name="_Fuel Prices 4-14_04 07E Wild Horse Wind Expansion (C) (2)_Electric Rev Req Model (2009 GRC) Revised 01-18-2010" xfId="2685"/>
    <cellStyle name="_Fuel Prices 4-14_04 07E Wild Horse Wind Expansion (C) (2)_Electric Rev Req Model (2009 GRC) Revised 01-18-2010 2" xfId="2686"/>
    <cellStyle name="_Fuel Prices 4-14_04 07E Wild Horse Wind Expansion (C) (2)_Electric Rev Req Model (2009 GRC) Revised 01-18-2010_DEM-WP(C) ENERG10C--ctn Mid-C_042010 2010GRC" xfId="2687"/>
    <cellStyle name="_Fuel Prices 4-14_04 07E Wild Horse Wind Expansion (C) (2)_Final Order Electric EXHIBIT A-1" xfId="2688"/>
    <cellStyle name="_Fuel Prices 4-14_04 07E Wild Horse Wind Expansion (C) (2)_TENASKA REGULATORY ASSET" xfId="2689"/>
    <cellStyle name="_Fuel Prices 4-14_16.37E Wild Horse Expansion DeferralRevwrkingfile SF" xfId="2690"/>
    <cellStyle name="_Fuel Prices 4-14_16.37E Wild Horse Expansion DeferralRevwrkingfile SF 2" xfId="2691"/>
    <cellStyle name="_Fuel Prices 4-14_16.37E Wild Horse Expansion DeferralRevwrkingfile SF_DEM-WP(C) ENERG10C--ctn Mid-C_042010 2010GRC" xfId="2692"/>
    <cellStyle name="_Fuel Prices 4-14_2009 GRC Compl Filing - Exhibit D" xfId="2693"/>
    <cellStyle name="_Fuel Prices 4-14_2009 GRC Compl Filing - Exhibit D 2" xfId="2694"/>
    <cellStyle name="_Fuel Prices 4-14_2009 GRC Compl Filing - Exhibit D_DEM-WP(C) ENERG10C--ctn Mid-C_042010 2010GRC" xfId="2695"/>
    <cellStyle name="_Fuel Prices 4-14_4 31 Regulatory Assets and Liabilities  7 06- Exhibit D" xfId="92"/>
    <cellStyle name="_Fuel Prices 4-14_4 31 Regulatory Assets and Liabilities  7 06- Exhibit D 2" xfId="2696"/>
    <cellStyle name="_Fuel Prices 4-14_4 31 Regulatory Assets and Liabilities  7 06- Exhibit D_DEM-WP(C) ENERG10C--ctn Mid-C_042010 2010GRC" xfId="2697"/>
    <cellStyle name="_Fuel Prices 4-14_4 31 Regulatory Assets and Liabilities  7 06- Exhibit D_NIM Summary" xfId="2698"/>
    <cellStyle name="_Fuel Prices 4-14_4 31 Regulatory Assets and Liabilities  7 06- Exhibit D_NIM Summary 2" xfId="2699"/>
    <cellStyle name="_Fuel Prices 4-14_4 31 Regulatory Assets and Liabilities  7 06- Exhibit D_NIM Summary_DEM-WP(C) ENERG10C--ctn Mid-C_042010 2010GRC" xfId="2700"/>
    <cellStyle name="_Fuel Prices 4-14_4 31 Regulatory Assets and Liabilities  7 06- Exhibit D_NIM+O&amp;M" xfId="2701"/>
    <cellStyle name="_Fuel Prices 4-14_4 31 Regulatory Assets and Liabilities  7 06- Exhibit D_NIM+O&amp;M Monthly" xfId="2702"/>
    <cellStyle name="_Fuel Prices 4-14_4 31E Reg Asset  Liab and EXH D" xfId="2703"/>
    <cellStyle name="_Fuel Prices 4-14_4 31E Reg Asset  Liab and EXH D _ Aug 10 Filing (2)" xfId="2704"/>
    <cellStyle name="_Fuel Prices 4-14_4 31E Reg Asset  Liab and EXH D _ Aug 10 Filing (2) 2" xfId="2705"/>
    <cellStyle name="_Fuel Prices 4-14_4 31E Reg Asset  Liab and EXH D 2" xfId="2706"/>
    <cellStyle name="_Fuel Prices 4-14_4 31E Reg Asset  Liab and EXH D 3" xfId="2707"/>
    <cellStyle name="_Fuel Prices 4-14_4 32 Regulatory Assets and Liabilities  7 06- Exhibit D" xfId="93"/>
    <cellStyle name="_Fuel Prices 4-14_4 32 Regulatory Assets and Liabilities  7 06- Exhibit D 2" xfId="2708"/>
    <cellStyle name="_Fuel Prices 4-14_4 32 Regulatory Assets and Liabilities  7 06- Exhibit D_DEM-WP(C) ENERG10C--ctn Mid-C_042010 2010GRC" xfId="2709"/>
    <cellStyle name="_Fuel Prices 4-14_4 32 Regulatory Assets and Liabilities  7 06- Exhibit D_NIM Summary" xfId="2710"/>
    <cellStyle name="_Fuel Prices 4-14_4 32 Regulatory Assets and Liabilities  7 06- Exhibit D_NIM Summary 2" xfId="2711"/>
    <cellStyle name="_Fuel Prices 4-14_4 32 Regulatory Assets and Liabilities  7 06- Exhibit D_NIM Summary_DEM-WP(C) ENERG10C--ctn Mid-C_042010 2010GRC" xfId="2712"/>
    <cellStyle name="_Fuel Prices 4-14_4 32 Regulatory Assets and Liabilities  7 06- Exhibit D_NIM+O&amp;M" xfId="2713"/>
    <cellStyle name="_Fuel Prices 4-14_4 32 Regulatory Assets and Liabilities  7 06- Exhibit D_NIM+O&amp;M Monthly" xfId="2714"/>
    <cellStyle name="_Fuel Prices 4-14_AURORA Total New" xfId="2715"/>
    <cellStyle name="_Fuel Prices 4-14_AURORA Total New 2" xfId="2716"/>
    <cellStyle name="_Fuel Prices 4-14_Book2" xfId="2717"/>
    <cellStyle name="_Fuel Prices 4-14_Book2 2" xfId="2718"/>
    <cellStyle name="_Fuel Prices 4-14_Book2_Adj Bench DR 3 for Initial Briefs (Electric)" xfId="2719"/>
    <cellStyle name="_Fuel Prices 4-14_Book2_Adj Bench DR 3 for Initial Briefs (Electric) 2" xfId="2720"/>
    <cellStyle name="_Fuel Prices 4-14_Book2_Adj Bench DR 3 for Initial Briefs (Electric)_DEM-WP(C) ENERG10C--ctn Mid-C_042010 2010GRC" xfId="2721"/>
    <cellStyle name="_Fuel Prices 4-14_Book2_DEM-WP(C) ENERG10C--ctn Mid-C_042010 2010GRC" xfId="2722"/>
    <cellStyle name="_Fuel Prices 4-14_Book2_Electric Rev Req Model (2009 GRC) Rebuttal" xfId="2723"/>
    <cellStyle name="_Fuel Prices 4-14_Book2_Electric Rev Req Model (2009 GRC) Rebuttal REmoval of New  WH Solar AdjustMI" xfId="2724"/>
    <cellStyle name="_Fuel Prices 4-14_Book2_Electric Rev Req Model (2009 GRC) Rebuttal REmoval of New  WH Solar AdjustMI 2" xfId="2725"/>
    <cellStyle name="_Fuel Prices 4-14_Book2_Electric Rev Req Model (2009 GRC) Rebuttal REmoval of New  WH Solar AdjustMI_DEM-WP(C) ENERG10C--ctn Mid-C_042010 2010GRC" xfId="2726"/>
    <cellStyle name="_Fuel Prices 4-14_Book2_Electric Rev Req Model (2009 GRC) Revised 01-18-2010" xfId="2727"/>
    <cellStyle name="_Fuel Prices 4-14_Book2_Electric Rev Req Model (2009 GRC) Revised 01-18-2010 2" xfId="2728"/>
    <cellStyle name="_Fuel Prices 4-14_Book2_Electric Rev Req Model (2009 GRC) Revised 01-18-2010_DEM-WP(C) ENERG10C--ctn Mid-C_042010 2010GRC" xfId="2729"/>
    <cellStyle name="_Fuel Prices 4-14_Book2_Final Order Electric EXHIBIT A-1" xfId="2730"/>
    <cellStyle name="_Fuel Prices 4-14_Book4" xfId="94"/>
    <cellStyle name="_Fuel Prices 4-14_Book4 2" xfId="2731"/>
    <cellStyle name="_Fuel Prices 4-14_Book4_DEM-WP(C) ENERG10C--ctn Mid-C_042010 2010GRC" xfId="2732"/>
    <cellStyle name="_Fuel Prices 4-14_Book9" xfId="95"/>
    <cellStyle name="_Fuel Prices 4-14_Book9 2" xfId="2733"/>
    <cellStyle name="_Fuel Prices 4-14_Book9_DEM-WP(C) ENERG10C--ctn Mid-C_042010 2010GRC" xfId="2734"/>
    <cellStyle name="_Fuel Prices 4-14_Chelan PUD Power Costs (8-10)" xfId="2735"/>
    <cellStyle name="_Fuel Prices 4-14_DEM-WP(C) Chelan Power Costs" xfId="2736"/>
    <cellStyle name="_Fuel Prices 4-14_DEM-WP(C) Chelan Power Costs 2" xfId="2737"/>
    <cellStyle name="_Fuel Prices 4-14_DEM-WP(C) ENERG10C--ctn Mid-C_042010 2010GRC" xfId="2738"/>
    <cellStyle name="_Fuel Prices 4-14_DEM-WP(C) Gas Transport 2010GRC" xfId="2739"/>
    <cellStyle name="_Fuel Prices 4-14_DEM-WP(C) Gas Transport 2010GRC 2" xfId="2740"/>
    <cellStyle name="_Fuel Prices 4-14_NIM Summary" xfId="2741"/>
    <cellStyle name="_Fuel Prices 4-14_NIM Summary 09GRC" xfId="2742"/>
    <cellStyle name="_Fuel Prices 4-14_NIM Summary 09GRC 2" xfId="2743"/>
    <cellStyle name="_Fuel Prices 4-14_NIM Summary 09GRC_DEM-WP(C) ENERG10C--ctn Mid-C_042010 2010GRC" xfId="2744"/>
    <cellStyle name="_Fuel Prices 4-14_NIM Summary 2" xfId="2745"/>
    <cellStyle name="_Fuel Prices 4-14_NIM Summary 3" xfId="2746"/>
    <cellStyle name="_Fuel Prices 4-14_NIM Summary 4" xfId="6187"/>
    <cellStyle name="_Fuel Prices 4-14_NIM Summary 5" xfId="6188"/>
    <cellStyle name="_Fuel Prices 4-14_NIM Summary 6" xfId="6189"/>
    <cellStyle name="_Fuel Prices 4-14_NIM Summary 7" xfId="6190"/>
    <cellStyle name="_Fuel Prices 4-14_NIM Summary 8" xfId="6191"/>
    <cellStyle name="_Fuel Prices 4-14_NIM Summary 9" xfId="6192"/>
    <cellStyle name="_Fuel Prices 4-14_NIM Summary_DEM-WP(C) ENERG10C--ctn Mid-C_042010 2010GRC" xfId="2747"/>
    <cellStyle name="_Fuel Prices 4-14_NIM+O&amp;M" xfId="2748"/>
    <cellStyle name="_Fuel Prices 4-14_NIM+O&amp;M 2" xfId="2749"/>
    <cellStyle name="_Fuel Prices 4-14_NIM+O&amp;M Monthly" xfId="2750"/>
    <cellStyle name="_Fuel Prices 4-14_NIM+O&amp;M Monthly 2" xfId="2751"/>
    <cellStyle name="_Fuel Prices 4-14_PCA 9 -  Exhibit D April 2010 (3)" xfId="2752"/>
    <cellStyle name="_Fuel Prices 4-14_PCA 9 -  Exhibit D April 2010 (3) 2" xfId="2753"/>
    <cellStyle name="_Fuel Prices 4-14_PCA 9 -  Exhibit D April 2010 (3)_DEM-WP(C) ENERG10C--ctn Mid-C_042010 2010GRC" xfId="2754"/>
    <cellStyle name="_Fuel Prices 4-14_Power Costs - Comparison bx Rbtl-Staff-Jt-PC" xfId="2755"/>
    <cellStyle name="_Fuel Prices 4-14_Power Costs - Comparison bx Rbtl-Staff-Jt-PC 2" xfId="2756"/>
    <cellStyle name="_Fuel Prices 4-14_Power Costs - Comparison bx Rbtl-Staff-Jt-PC_Adj Bench DR 3 for Initial Briefs (Electric)" xfId="2757"/>
    <cellStyle name="_Fuel Prices 4-14_Power Costs - Comparison bx Rbtl-Staff-Jt-PC_Adj Bench DR 3 for Initial Briefs (Electric) 2" xfId="2758"/>
    <cellStyle name="_Fuel Prices 4-14_Power Costs - Comparison bx Rbtl-Staff-Jt-PC_Adj Bench DR 3 for Initial Briefs (Electric)_DEM-WP(C) ENERG10C--ctn Mid-C_042010 2010GRC" xfId="2759"/>
    <cellStyle name="_Fuel Prices 4-14_Power Costs - Comparison bx Rbtl-Staff-Jt-PC_DEM-WP(C) ENERG10C--ctn Mid-C_042010 2010GRC" xfId="2760"/>
    <cellStyle name="_Fuel Prices 4-14_Power Costs - Comparison bx Rbtl-Staff-Jt-PC_Electric Rev Req Model (2009 GRC) Rebuttal" xfId="2761"/>
    <cellStyle name="_Fuel Prices 4-14_Power Costs - Comparison bx Rbtl-Staff-Jt-PC_Electric Rev Req Model (2009 GRC) Rebuttal REmoval of New  WH Solar AdjustMI" xfId="2762"/>
    <cellStyle name="_Fuel Prices 4-14_Power Costs - Comparison bx Rbtl-Staff-Jt-PC_Electric Rev Req Model (2009 GRC) Rebuttal REmoval of New  WH Solar AdjustMI 2" xfId="2763"/>
    <cellStyle name="_Fuel Prices 4-14_Power Costs - Comparison bx Rbtl-Staff-Jt-PC_Electric Rev Req Model (2009 GRC) Rebuttal REmoval of New  WH Solar AdjustMI_DEM-WP(C) ENERG10C--ctn Mid-C_042010 2010GRC" xfId="2764"/>
    <cellStyle name="_Fuel Prices 4-14_Power Costs - Comparison bx Rbtl-Staff-Jt-PC_Electric Rev Req Model (2009 GRC) Revised 01-18-2010" xfId="2765"/>
    <cellStyle name="_Fuel Prices 4-14_Power Costs - Comparison bx Rbtl-Staff-Jt-PC_Electric Rev Req Model (2009 GRC) Revised 01-18-2010 2" xfId="2766"/>
    <cellStyle name="_Fuel Prices 4-14_Power Costs - Comparison bx Rbtl-Staff-Jt-PC_Electric Rev Req Model (2009 GRC) Revised 01-18-2010_DEM-WP(C) ENERG10C--ctn Mid-C_042010 2010GRC" xfId="2767"/>
    <cellStyle name="_Fuel Prices 4-14_Power Costs - Comparison bx Rbtl-Staff-Jt-PC_Final Order Electric EXHIBIT A-1" xfId="2768"/>
    <cellStyle name="_Fuel Prices 4-14_Rebuttal Power Costs" xfId="2769"/>
    <cellStyle name="_Fuel Prices 4-14_Rebuttal Power Costs 2" xfId="2770"/>
    <cellStyle name="_Fuel Prices 4-14_Rebuttal Power Costs_Adj Bench DR 3 for Initial Briefs (Electric)" xfId="2771"/>
    <cellStyle name="_Fuel Prices 4-14_Rebuttal Power Costs_Adj Bench DR 3 for Initial Briefs (Electric) 2" xfId="2772"/>
    <cellStyle name="_Fuel Prices 4-14_Rebuttal Power Costs_Adj Bench DR 3 for Initial Briefs (Electric)_DEM-WP(C) ENERG10C--ctn Mid-C_042010 2010GRC" xfId="2773"/>
    <cellStyle name="_Fuel Prices 4-14_Rebuttal Power Costs_DEM-WP(C) ENERG10C--ctn Mid-C_042010 2010GRC" xfId="2774"/>
    <cellStyle name="_Fuel Prices 4-14_Rebuttal Power Costs_Electric Rev Req Model (2009 GRC) Rebuttal" xfId="2775"/>
    <cellStyle name="_Fuel Prices 4-14_Rebuttal Power Costs_Electric Rev Req Model (2009 GRC) Rebuttal REmoval of New  WH Solar AdjustMI" xfId="2776"/>
    <cellStyle name="_Fuel Prices 4-14_Rebuttal Power Costs_Electric Rev Req Model (2009 GRC) Rebuttal REmoval of New  WH Solar AdjustMI 2" xfId="2777"/>
    <cellStyle name="_Fuel Prices 4-14_Rebuttal Power Costs_Electric Rev Req Model (2009 GRC) Rebuttal REmoval of New  WH Solar AdjustMI_DEM-WP(C) ENERG10C--ctn Mid-C_042010 2010GRC" xfId="2778"/>
    <cellStyle name="_Fuel Prices 4-14_Rebuttal Power Costs_Electric Rev Req Model (2009 GRC) Revised 01-18-2010" xfId="2779"/>
    <cellStyle name="_Fuel Prices 4-14_Rebuttal Power Costs_Electric Rev Req Model (2009 GRC) Revised 01-18-2010 2" xfId="2780"/>
    <cellStyle name="_Fuel Prices 4-14_Rebuttal Power Costs_Electric Rev Req Model (2009 GRC) Revised 01-18-2010_DEM-WP(C) ENERG10C--ctn Mid-C_042010 2010GRC" xfId="2781"/>
    <cellStyle name="_Fuel Prices 4-14_Rebuttal Power Costs_Final Order Electric EXHIBIT A-1" xfId="2782"/>
    <cellStyle name="_Fuel Prices 4-14_Wind Integration 10GRC" xfId="2783"/>
    <cellStyle name="_Fuel Prices 4-14_Wind Integration 10GRC 2" xfId="2784"/>
    <cellStyle name="_Fuel Prices 4-14_Wind Integration 10GRC_DEM-WP(C) ENERG10C--ctn Mid-C_042010 2010GRC" xfId="2785"/>
    <cellStyle name="_Gas Transportation Charges_2009GRC_120308" xfId="96"/>
    <cellStyle name="_Gas Transportation Charges_2009GRC_120308 2" xfId="2786"/>
    <cellStyle name="_Gas Transportation Charges_2009GRC_120308 2 2" xfId="2787"/>
    <cellStyle name="_Gas Transportation Charges_2009GRC_120308 3" xfId="2788"/>
    <cellStyle name="_Gas Transportation Charges_2009GRC_120308 4" xfId="2789"/>
    <cellStyle name="_Gas Transportation Charges_2009GRC_120308 4 2" xfId="2790"/>
    <cellStyle name="_Gas Transportation Charges_2009GRC_120308_4 31E Reg Asset  Liab and EXH D" xfId="2791"/>
    <cellStyle name="_Gas Transportation Charges_2009GRC_120308_4 31E Reg Asset  Liab and EXH D _ Aug 10 Filing (2)" xfId="2792"/>
    <cellStyle name="_Gas Transportation Charges_2009GRC_120308_4 31E Reg Asset  Liab and EXH D _ Aug 10 Filing (2) 2" xfId="2793"/>
    <cellStyle name="_Gas Transportation Charges_2009GRC_120308_4 31E Reg Asset  Liab and EXH D 2" xfId="2794"/>
    <cellStyle name="_Gas Transportation Charges_2009GRC_120308_4 31E Reg Asset  Liab and EXH D 3" xfId="2795"/>
    <cellStyle name="_Gas Transportation Charges_2009GRC_120308_Chelan PUD Power Costs (8-10)" xfId="2796"/>
    <cellStyle name="_Gas Transportation Charges_2009GRC_120308_DEM-WP(C) Chelan Power Costs" xfId="2797"/>
    <cellStyle name="_Gas Transportation Charges_2009GRC_120308_DEM-WP(C) Chelan Power Costs 2" xfId="2798"/>
    <cellStyle name="_Gas Transportation Charges_2009GRC_120308_DEM-WP(C) Costs Not In AURORA 2010GRC As Filed" xfId="2799"/>
    <cellStyle name="_Gas Transportation Charges_2009GRC_120308_DEM-WP(C) Costs Not In AURORA 2010GRC As Filed 2" xfId="2800"/>
    <cellStyle name="_Gas Transportation Charges_2009GRC_120308_DEM-WP(C) Costs Not In AURORA 2010GRC As Filed 3" xfId="2801"/>
    <cellStyle name="_Gas Transportation Charges_2009GRC_120308_DEM-WP(C) Costs Not In AURORA 2010GRC As Filed_DEM-WP(C) ENERG10C--ctn Mid-C_042010 2010GRC" xfId="2802"/>
    <cellStyle name="_Gas Transportation Charges_2009GRC_120308_DEM-WP(C) ENERG10C--ctn Mid-C_042010 2010GRC" xfId="2803"/>
    <cellStyle name="_Gas Transportation Charges_2009GRC_120308_DEM-WP(C) Gas Transport 2010GRC" xfId="2804"/>
    <cellStyle name="_Gas Transportation Charges_2009GRC_120308_DEM-WP(C) Gas Transport 2010GRC 2" xfId="2805"/>
    <cellStyle name="_Gas Transportation Charges_2009GRC_120308_NIM Summary" xfId="2806"/>
    <cellStyle name="_Gas Transportation Charges_2009GRC_120308_NIM Summary 09GRC" xfId="2807"/>
    <cellStyle name="_Gas Transportation Charges_2009GRC_120308_NIM Summary 09GRC 2" xfId="2808"/>
    <cellStyle name="_Gas Transportation Charges_2009GRC_120308_NIM Summary 09GRC_DEM-WP(C) ENERG10C--ctn Mid-C_042010 2010GRC" xfId="2809"/>
    <cellStyle name="_Gas Transportation Charges_2009GRC_120308_NIM Summary 2" xfId="2810"/>
    <cellStyle name="_Gas Transportation Charges_2009GRC_120308_NIM Summary 3" xfId="2811"/>
    <cellStyle name="_Gas Transportation Charges_2009GRC_120308_NIM Summary 4" xfId="6193"/>
    <cellStyle name="_Gas Transportation Charges_2009GRC_120308_NIM Summary 5" xfId="6194"/>
    <cellStyle name="_Gas Transportation Charges_2009GRC_120308_NIM Summary 6" xfId="6195"/>
    <cellStyle name="_Gas Transportation Charges_2009GRC_120308_NIM Summary 7" xfId="6196"/>
    <cellStyle name="_Gas Transportation Charges_2009GRC_120308_NIM Summary 8" xfId="6197"/>
    <cellStyle name="_Gas Transportation Charges_2009GRC_120308_NIM Summary 9" xfId="6198"/>
    <cellStyle name="_Gas Transportation Charges_2009GRC_120308_NIM Summary_DEM-WP(C) ENERG10C--ctn Mid-C_042010 2010GRC" xfId="2812"/>
    <cellStyle name="_Gas Transportation Charges_2009GRC_120308_NIM+O&amp;M" xfId="2813"/>
    <cellStyle name="_Gas Transportation Charges_2009GRC_120308_NIM+O&amp;M 2" xfId="2814"/>
    <cellStyle name="_Gas Transportation Charges_2009GRC_120308_NIM+O&amp;M Monthly" xfId="2815"/>
    <cellStyle name="_Gas Transportation Charges_2009GRC_120308_NIM+O&amp;M Monthly 2" xfId="2816"/>
    <cellStyle name="_Gas Transportation Charges_2009GRC_120308_PCA 9 -  Exhibit D April 2010 (3)" xfId="2817"/>
    <cellStyle name="_Gas Transportation Charges_2009GRC_120308_PCA 9 -  Exhibit D April 2010 (3) 2" xfId="2818"/>
    <cellStyle name="_Gas Transportation Charges_2009GRC_120308_PCA 9 -  Exhibit D April 2010 (3)_DEM-WP(C) ENERG10C--ctn Mid-C_042010 2010GRC" xfId="2819"/>
    <cellStyle name="_Gas Transportation Charges_2009GRC_120308_Reconciliation" xfId="2820"/>
    <cellStyle name="_Gas Transportation Charges_2009GRC_120308_Reconciliation 2" xfId="2821"/>
    <cellStyle name="_Gas Transportation Charges_2009GRC_120308_Reconciliation 3" xfId="2822"/>
    <cellStyle name="_Gas Transportation Charges_2009GRC_120308_Reconciliation_DEM-WP(C) ENERG10C--ctn Mid-C_042010 2010GRC" xfId="2823"/>
    <cellStyle name="_Gas Transportation Charges_2009GRC_120308_Wind Integration 10GRC" xfId="2824"/>
    <cellStyle name="_Gas Transportation Charges_2009GRC_120308_Wind Integration 10GRC 2" xfId="2825"/>
    <cellStyle name="_Gas Transportation Charges_2009GRC_120308_Wind Integration 10GRC_DEM-WP(C) ENERG10C--ctn Mid-C_042010 2010GRC" xfId="2826"/>
    <cellStyle name="_x0013__LSRWEP LGIA like Acctg Petition Aug 2010" xfId="2827"/>
    <cellStyle name="_Mid C 09GRC" xfId="2828"/>
    <cellStyle name="_Monthly Fixed Input" xfId="2829"/>
    <cellStyle name="_Monthly Fixed Input 2" xfId="2830"/>
    <cellStyle name="_Monthly Fixed Input_DEM-WP(C) ENERG10C--ctn Mid-C_042010 2010GRC" xfId="2831"/>
    <cellStyle name="_Monthly Fixed Input_NIM Summary" xfId="2832"/>
    <cellStyle name="_Monthly Fixed Input_NIM Summary 2" xfId="2833"/>
    <cellStyle name="_Monthly Fixed Input_NIM Summary_DEM-WP(C) ENERG10C--ctn Mid-C_042010 2010GRC" xfId="2834"/>
    <cellStyle name="_NIM 06 Base Case Current Trends" xfId="97"/>
    <cellStyle name="_NIM 06 Base Case Current Trends 2" xfId="2835"/>
    <cellStyle name="_NIM 06 Base Case Current Trends 2 2" xfId="2836"/>
    <cellStyle name="_NIM 06 Base Case Current Trends 2 3" xfId="2837"/>
    <cellStyle name="_NIM 06 Base Case Current Trends 3" xfId="2838"/>
    <cellStyle name="_NIM 06 Base Case Current Trends_Adj Bench DR 3 for Initial Briefs (Electric)" xfId="2839"/>
    <cellStyle name="_NIM 06 Base Case Current Trends_Adj Bench DR 3 for Initial Briefs (Electric) 2" xfId="2840"/>
    <cellStyle name="_NIM 06 Base Case Current Trends_Adj Bench DR 3 for Initial Briefs (Electric)_DEM-WP(C) ENERG10C--ctn Mid-C_042010 2010GRC" xfId="2841"/>
    <cellStyle name="_NIM 06 Base Case Current Trends_Book2" xfId="2842"/>
    <cellStyle name="_NIM 06 Base Case Current Trends_Book2 2" xfId="2843"/>
    <cellStyle name="_NIM 06 Base Case Current Trends_Book2_Adj Bench DR 3 for Initial Briefs (Electric)" xfId="2844"/>
    <cellStyle name="_NIM 06 Base Case Current Trends_Book2_Adj Bench DR 3 for Initial Briefs (Electric) 2" xfId="2845"/>
    <cellStyle name="_NIM 06 Base Case Current Trends_Book2_Adj Bench DR 3 for Initial Briefs (Electric)_DEM-WP(C) ENERG10C--ctn Mid-C_042010 2010GRC" xfId="2846"/>
    <cellStyle name="_NIM 06 Base Case Current Trends_Book2_DEM-WP(C) ENERG10C--ctn Mid-C_042010 2010GRC" xfId="2847"/>
    <cellStyle name="_NIM 06 Base Case Current Trends_Book2_Electric Rev Req Model (2009 GRC) Rebuttal" xfId="2848"/>
    <cellStyle name="_NIM 06 Base Case Current Trends_Book2_Electric Rev Req Model (2009 GRC) Rebuttal REmoval of New  WH Solar AdjustMI" xfId="2849"/>
    <cellStyle name="_NIM 06 Base Case Current Trends_Book2_Electric Rev Req Model (2009 GRC) Rebuttal REmoval of New  WH Solar AdjustMI 2" xfId="2850"/>
    <cellStyle name="_NIM 06 Base Case Current Trends_Book2_Electric Rev Req Model (2009 GRC) Rebuttal REmoval of New  WH Solar AdjustMI_DEM-WP(C) ENERG10C--ctn Mid-C_042010 2010GRC" xfId="2851"/>
    <cellStyle name="_NIM 06 Base Case Current Trends_Book2_Electric Rev Req Model (2009 GRC) Revised 01-18-2010" xfId="2852"/>
    <cellStyle name="_NIM 06 Base Case Current Trends_Book2_Electric Rev Req Model (2009 GRC) Revised 01-18-2010 2" xfId="2853"/>
    <cellStyle name="_NIM 06 Base Case Current Trends_Book2_Electric Rev Req Model (2009 GRC) Revised 01-18-2010_DEM-WP(C) ENERG10C--ctn Mid-C_042010 2010GRC" xfId="2854"/>
    <cellStyle name="_NIM 06 Base Case Current Trends_Book2_Final Order Electric EXHIBIT A-1" xfId="2855"/>
    <cellStyle name="_NIM 06 Base Case Current Trends_Chelan PUD Power Costs (8-10)" xfId="2856"/>
    <cellStyle name="_NIM 06 Base Case Current Trends_Confidential Material" xfId="2857"/>
    <cellStyle name="_NIM 06 Base Case Current Trends_DEM-WP(C) Colstrip 12 Coal Cost Forecast 2010GRC" xfId="2858"/>
    <cellStyle name="_NIM 06 Base Case Current Trends_DEM-WP(C) ENERG10C--ctn Mid-C_042010 2010GRC" xfId="2859"/>
    <cellStyle name="_NIM 06 Base Case Current Trends_DEM-WP(C) Production O&amp;M 2010GRC As-Filed" xfId="2860"/>
    <cellStyle name="_NIM 06 Base Case Current Trends_DEM-WP(C) Production O&amp;M 2010GRC As-Filed 2" xfId="2861"/>
    <cellStyle name="_NIM 06 Base Case Current Trends_DEM-WP(C) Production O&amp;M 2010GRC As-Filed 3" xfId="2862"/>
    <cellStyle name="_NIM 06 Base Case Current Trends_Electric Rev Req Model (2009 GRC) " xfId="2863"/>
    <cellStyle name="_NIM 06 Base Case Current Trends_Electric Rev Req Model (2009 GRC)  2" xfId="2864"/>
    <cellStyle name="_NIM 06 Base Case Current Trends_Electric Rev Req Model (2009 GRC) _DEM-WP(C) ENERG10C--ctn Mid-C_042010 2010GRC" xfId="2865"/>
    <cellStyle name="_NIM 06 Base Case Current Trends_Electric Rev Req Model (2009 GRC) Rebuttal" xfId="2866"/>
    <cellStyle name="_NIM 06 Base Case Current Trends_Electric Rev Req Model (2009 GRC) Rebuttal REmoval of New  WH Solar AdjustMI" xfId="2867"/>
    <cellStyle name="_NIM 06 Base Case Current Trends_Electric Rev Req Model (2009 GRC) Rebuttal REmoval of New  WH Solar AdjustMI 2" xfId="2868"/>
    <cellStyle name="_NIM 06 Base Case Current Trends_Electric Rev Req Model (2009 GRC) Rebuttal REmoval of New  WH Solar AdjustMI_DEM-WP(C) ENERG10C--ctn Mid-C_042010 2010GRC" xfId="2869"/>
    <cellStyle name="_NIM 06 Base Case Current Trends_Electric Rev Req Model (2009 GRC) Revised 01-18-2010" xfId="2870"/>
    <cellStyle name="_NIM 06 Base Case Current Trends_Electric Rev Req Model (2009 GRC) Revised 01-18-2010 2" xfId="2871"/>
    <cellStyle name="_NIM 06 Base Case Current Trends_Electric Rev Req Model (2009 GRC) Revised 01-18-2010_DEM-WP(C) ENERG10C--ctn Mid-C_042010 2010GRC" xfId="2872"/>
    <cellStyle name="_NIM 06 Base Case Current Trends_Final Order Electric EXHIBIT A-1" xfId="2873"/>
    <cellStyle name="_NIM 06 Base Case Current Trends_NIM Summary" xfId="2874"/>
    <cellStyle name="_NIM 06 Base Case Current Trends_NIM Summary 2" xfId="2875"/>
    <cellStyle name="_NIM 06 Base Case Current Trends_NIM Summary_DEM-WP(C) ENERG10C--ctn Mid-C_042010 2010GRC" xfId="2876"/>
    <cellStyle name="_NIM 06 Base Case Current Trends_NIM+O&amp;M" xfId="2877"/>
    <cellStyle name="_NIM 06 Base Case Current Trends_NIM+O&amp;M 2" xfId="2878"/>
    <cellStyle name="_NIM 06 Base Case Current Trends_NIM+O&amp;M Monthly" xfId="2879"/>
    <cellStyle name="_NIM 06 Base Case Current Trends_NIM+O&amp;M Monthly 2" xfId="2880"/>
    <cellStyle name="_NIM 06 Base Case Current Trends_Rebuttal Power Costs" xfId="2881"/>
    <cellStyle name="_NIM 06 Base Case Current Trends_Rebuttal Power Costs 2" xfId="2882"/>
    <cellStyle name="_NIM 06 Base Case Current Trends_Rebuttal Power Costs_Adj Bench DR 3 for Initial Briefs (Electric)" xfId="2883"/>
    <cellStyle name="_NIM 06 Base Case Current Trends_Rebuttal Power Costs_Adj Bench DR 3 for Initial Briefs (Electric) 2" xfId="2884"/>
    <cellStyle name="_NIM 06 Base Case Current Trends_Rebuttal Power Costs_Adj Bench DR 3 for Initial Briefs (Electric)_DEM-WP(C) ENERG10C--ctn Mid-C_042010 2010GRC" xfId="2885"/>
    <cellStyle name="_NIM 06 Base Case Current Trends_Rebuttal Power Costs_DEM-WP(C) ENERG10C--ctn Mid-C_042010 2010GRC" xfId="2886"/>
    <cellStyle name="_NIM 06 Base Case Current Trends_Rebuttal Power Costs_Electric Rev Req Model (2009 GRC) Rebuttal" xfId="2887"/>
    <cellStyle name="_NIM 06 Base Case Current Trends_Rebuttal Power Costs_Electric Rev Req Model (2009 GRC) Rebuttal REmoval of New  WH Solar AdjustMI" xfId="2888"/>
    <cellStyle name="_NIM 06 Base Case Current Trends_Rebuttal Power Costs_Electric Rev Req Model (2009 GRC) Rebuttal REmoval of New  WH Solar AdjustMI 2" xfId="2889"/>
    <cellStyle name="_NIM 06 Base Case Current Trends_Rebuttal Power Costs_Electric Rev Req Model (2009 GRC) Rebuttal REmoval of New  WH Solar AdjustMI_DEM-WP(C) ENERG10C--ctn Mid-C_042010 2010GRC" xfId="2890"/>
    <cellStyle name="_NIM 06 Base Case Current Trends_Rebuttal Power Costs_Electric Rev Req Model (2009 GRC) Revised 01-18-2010" xfId="2891"/>
    <cellStyle name="_NIM 06 Base Case Current Trends_Rebuttal Power Costs_Electric Rev Req Model (2009 GRC) Revised 01-18-2010 2" xfId="2892"/>
    <cellStyle name="_NIM 06 Base Case Current Trends_Rebuttal Power Costs_Electric Rev Req Model (2009 GRC) Revised 01-18-2010_DEM-WP(C) ENERG10C--ctn Mid-C_042010 2010GRC" xfId="2893"/>
    <cellStyle name="_NIM 06 Base Case Current Trends_Rebuttal Power Costs_Final Order Electric EXHIBIT A-1" xfId="2894"/>
    <cellStyle name="_NIM 06 Base Case Current Trends_TENASKA REGULATORY ASSET" xfId="2895"/>
    <cellStyle name="_NIM Summary 09GRC" xfId="2896"/>
    <cellStyle name="_NIM Summary 09GRC 2" xfId="2897"/>
    <cellStyle name="_NIM Summary 09GRC_DEM-WP(C) ENERG10C--ctn Mid-C_042010 2010GRC" xfId="2898"/>
    <cellStyle name="_NIM Summary 09GRC_NIM Summary" xfId="2899"/>
    <cellStyle name="_NIM Summary 09GRC_NIM Summary 2" xfId="2900"/>
    <cellStyle name="_NIM Summary 09GRC_NIM Summary_DEM-WP(C) ENERG10C--ctn Mid-C_042010 2010GRC" xfId="2901"/>
    <cellStyle name="_PC DRAFT 10 15 07" xfId="2902"/>
    <cellStyle name="_PCA 7 - Exhibit D update 9_30_2008" xfId="2903"/>
    <cellStyle name="_PCA 7 - Exhibit D update 9_30_2008 2" xfId="2904"/>
    <cellStyle name="_PCA 7 - Exhibit D update 9_30_2008 2 2" xfId="2905"/>
    <cellStyle name="_PCA 7 - Exhibit D update 9_30_2008 3" xfId="2906"/>
    <cellStyle name="_PCA 7 - Exhibit D update 9_30_2008 4" xfId="2907"/>
    <cellStyle name="_PCA 7 - Exhibit D update 9_30_2008 4 2" xfId="2908"/>
    <cellStyle name="_PCA 7 - Exhibit D update 9_30_2008_Chelan PUD Power Costs (8-10)" xfId="2909"/>
    <cellStyle name="_PCA 7 - Exhibit D update 9_30_2008_DEM-WP(C) Chelan Power Costs" xfId="2910"/>
    <cellStyle name="_PCA 7 - Exhibit D update 9_30_2008_DEM-WP(C) Chelan Power Costs 2" xfId="2911"/>
    <cellStyle name="_PCA 7 - Exhibit D update 9_30_2008_DEM-WP(C) ENERG10C--ctn Mid-C_042010 2010GRC" xfId="2912"/>
    <cellStyle name="_PCA 7 - Exhibit D update 9_30_2008_DEM-WP(C) Gas Transport 2010GRC" xfId="2913"/>
    <cellStyle name="_PCA 7 - Exhibit D update 9_30_2008_DEM-WP(C) Gas Transport 2010GRC 2" xfId="2914"/>
    <cellStyle name="_PCA 7 - Exhibit D update 9_30_2008_NIM Summary" xfId="2915"/>
    <cellStyle name="_PCA 7 - Exhibit D update 9_30_2008_NIM Summary 2" xfId="2916"/>
    <cellStyle name="_PCA 7 - Exhibit D update 9_30_2008_NIM Summary_DEM-WP(C) ENERG10C--ctn Mid-C_042010 2010GRC" xfId="2917"/>
    <cellStyle name="_PCA 7 - Exhibit D update 9_30_2008_Transmission Workbook for May BOD" xfId="2918"/>
    <cellStyle name="_PCA 7 - Exhibit D update 9_30_2008_Transmission Workbook for May BOD 2" xfId="2919"/>
    <cellStyle name="_PCA 7 - Exhibit D update 9_30_2008_Transmission Workbook for May BOD_DEM-WP(C) ENERG10C--ctn Mid-C_042010 2010GRC" xfId="2920"/>
    <cellStyle name="_PCA 7 - Exhibit D update 9_30_2008_Wind Integration 10GRC" xfId="2921"/>
    <cellStyle name="_PCA 7 - Exhibit D update 9_30_2008_Wind Integration 10GRC 2" xfId="2922"/>
    <cellStyle name="_PCA 7 - Exhibit D update 9_30_2008_Wind Integration 10GRC_DEM-WP(C) ENERG10C--ctn Mid-C_042010 2010GRC" xfId="2923"/>
    <cellStyle name="_Portfolio SPlan Base Case.xls Chart 1" xfId="98"/>
    <cellStyle name="_Portfolio SPlan Base Case.xls Chart 1 2" xfId="2924"/>
    <cellStyle name="_Portfolio SPlan Base Case.xls Chart 1 2 2" xfId="2925"/>
    <cellStyle name="_Portfolio SPlan Base Case.xls Chart 1 3" xfId="2926"/>
    <cellStyle name="_Portfolio SPlan Base Case.xls Chart 1_Adj Bench DR 3 for Initial Briefs (Electric)" xfId="2927"/>
    <cellStyle name="_Portfolio SPlan Base Case.xls Chart 1_Adj Bench DR 3 for Initial Briefs (Electric) 2" xfId="2928"/>
    <cellStyle name="_Portfolio SPlan Base Case.xls Chart 1_Adj Bench DR 3 for Initial Briefs (Electric)_DEM-WP(C) ENERG10C--ctn Mid-C_042010 2010GRC" xfId="2929"/>
    <cellStyle name="_Portfolio SPlan Base Case.xls Chart 1_Book2" xfId="2930"/>
    <cellStyle name="_Portfolio SPlan Base Case.xls Chart 1_Book2 2" xfId="2931"/>
    <cellStyle name="_Portfolio SPlan Base Case.xls Chart 1_Book2_Adj Bench DR 3 for Initial Briefs (Electric)" xfId="2932"/>
    <cellStyle name="_Portfolio SPlan Base Case.xls Chart 1_Book2_Adj Bench DR 3 for Initial Briefs (Electric) 2" xfId="2933"/>
    <cellStyle name="_Portfolio SPlan Base Case.xls Chart 1_Book2_Adj Bench DR 3 for Initial Briefs (Electric)_DEM-WP(C) ENERG10C--ctn Mid-C_042010 2010GRC" xfId="2934"/>
    <cellStyle name="_Portfolio SPlan Base Case.xls Chart 1_Book2_DEM-WP(C) ENERG10C--ctn Mid-C_042010 2010GRC" xfId="2935"/>
    <cellStyle name="_Portfolio SPlan Base Case.xls Chart 1_Book2_Electric Rev Req Model (2009 GRC) Rebuttal" xfId="2936"/>
    <cellStyle name="_Portfolio SPlan Base Case.xls Chart 1_Book2_Electric Rev Req Model (2009 GRC) Rebuttal REmoval of New  WH Solar AdjustMI" xfId="2937"/>
    <cellStyle name="_Portfolio SPlan Base Case.xls Chart 1_Book2_Electric Rev Req Model (2009 GRC) Rebuttal REmoval of New  WH Solar AdjustMI 2" xfId="2938"/>
    <cellStyle name="_Portfolio SPlan Base Case.xls Chart 1_Book2_Electric Rev Req Model (2009 GRC) Rebuttal REmoval of New  WH Solar AdjustMI_DEM-WP(C) ENERG10C--ctn Mid-C_042010 2010GRC" xfId="2939"/>
    <cellStyle name="_Portfolio SPlan Base Case.xls Chart 1_Book2_Electric Rev Req Model (2009 GRC) Revised 01-18-2010" xfId="2940"/>
    <cellStyle name="_Portfolio SPlan Base Case.xls Chart 1_Book2_Electric Rev Req Model (2009 GRC) Revised 01-18-2010 2" xfId="2941"/>
    <cellStyle name="_Portfolio SPlan Base Case.xls Chart 1_Book2_Electric Rev Req Model (2009 GRC) Revised 01-18-2010_DEM-WP(C) ENERG10C--ctn Mid-C_042010 2010GRC" xfId="2942"/>
    <cellStyle name="_Portfolio SPlan Base Case.xls Chart 1_Book2_Final Order Electric EXHIBIT A-1" xfId="2943"/>
    <cellStyle name="_Portfolio SPlan Base Case.xls Chart 1_Chelan PUD Power Costs (8-10)" xfId="2944"/>
    <cellStyle name="_Portfolio SPlan Base Case.xls Chart 1_Confidential Material" xfId="2945"/>
    <cellStyle name="_Portfolio SPlan Base Case.xls Chart 1_DEM-WP(C) Colstrip 12 Coal Cost Forecast 2010GRC" xfId="2946"/>
    <cellStyle name="_Portfolio SPlan Base Case.xls Chart 1_DEM-WP(C) ENERG10C--ctn Mid-C_042010 2010GRC" xfId="2947"/>
    <cellStyle name="_Portfolio SPlan Base Case.xls Chart 1_DEM-WP(C) Production O&amp;M 2010GRC As-Filed" xfId="2948"/>
    <cellStyle name="_Portfolio SPlan Base Case.xls Chart 1_DEM-WP(C) Production O&amp;M 2010GRC As-Filed 2" xfId="2949"/>
    <cellStyle name="_Portfolio SPlan Base Case.xls Chart 1_DEM-WP(C) Production O&amp;M 2010GRC As-Filed 3" xfId="2950"/>
    <cellStyle name="_Portfolio SPlan Base Case.xls Chart 1_Electric Rev Req Model (2009 GRC) " xfId="2951"/>
    <cellStyle name="_Portfolio SPlan Base Case.xls Chart 1_Electric Rev Req Model (2009 GRC)  2" xfId="2952"/>
    <cellStyle name="_Portfolio SPlan Base Case.xls Chart 1_Electric Rev Req Model (2009 GRC) _DEM-WP(C) ENERG10C--ctn Mid-C_042010 2010GRC" xfId="2953"/>
    <cellStyle name="_Portfolio SPlan Base Case.xls Chart 1_Electric Rev Req Model (2009 GRC) Rebuttal" xfId="2954"/>
    <cellStyle name="_Portfolio SPlan Base Case.xls Chart 1_Electric Rev Req Model (2009 GRC) Rebuttal REmoval of New  WH Solar AdjustMI" xfId="2955"/>
    <cellStyle name="_Portfolio SPlan Base Case.xls Chart 1_Electric Rev Req Model (2009 GRC) Rebuttal REmoval of New  WH Solar AdjustMI 2" xfId="2956"/>
    <cellStyle name="_Portfolio SPlan Base Case.xls Chart 1_Electric Rev Req Model (2009 GRC) Rebuttal REmoval of New  WH Solar AdjustMI_DEM-WP(C) ENERG10C--ctn Mid-C_042010 2010GRC" xfId="2957"/>
    <cellStyle name="_Portfolio SPlan Base Case.xls Chart 1_Electric Rev Req Model (2009 GRC) Revised 01-18-2010" xfId="2958"/>
    <cellStyle name="_Portfolio SPlan Base Case.xls Chart 1_Electric Rev Req Model (2009 GRC) Revised 01-18-2010 2" xfId="2959"/>
    <cellStyle name="_Portfolio SPlan Base Case.xls Chart 1_Electric Rev Req Model (2009 GRC) Revised 01-18-2010_DEM-WP(C) ENERG10C--ctn Mid-C_042010 2010GRC" xfId="2960"/>
    <cellStyle name="_Portfolio SPlan Base Case.xls Chart 1_Final Order Electric EXHIBIT A-1" xfId="2961"/>
    <cellStyle name="_Portfolio SPlan Base Case.xls Chart 1_NIM Summary" xfId="2962"/>
    <cellStyle name="_Portfolio SPlan Base Case.xls Chart 1_NIM Summary 2" xfId="2963"/>
    <cellStyle name="_Portfolio SPlan Base Case.xls Chart 1_NIM Summary_DEM-WP(C) ENERG10C--ctn Mid-C_042010 2010GRC" xfId="2964"/>
    <cellStyle name="_Portfolio SPlan Base Case.xls Chart 1_Rebuttal Power Costs" xfId="2965"/>
    <cellStyle name="_Portfolio SPlan Base Case.xls Chart 1_Rebuttal Power Costs 2" xfId="2966"/>
    <cellStyle name="_Portfolio SPlan Base Case.xls Chart 1_Rebuttal Power Costs_Adj Bench DR 3 for Initial Briefs (Electric)" xfId="2967"/>
    <cellStyle name="_Portfolio SPlan Base Case.xls Chart 1_Rebuttal Power Costs_Adj Bench DR 3 for Initial Briefs (Electric) 2" xfId="2968"/>
    <cellStyle name="_Portfolio SPlan Base Case.xls Chart 1_Rebuttal Power Costs_Adj Bench DR 3 for Initial Briefs (Electric)_DEM-WP(C) ENERG10C--ctn Mid-C_042010 2010GRC" xfId="2969"/>
    <cellStyle name="_Portfolio SPlan Base Case.xls Chart 1_Rebuttal Power Costs_DEM-WP(C) ENERG10C--ctn Mid-C_042010 2010GRC" xfId="2970"/>
    <cellStyle name="_Portfolio SPlan Base Case.xls Chart 1_Rebuttal Power Costs_Electric Rev Req Model (2009 GRC) Rebuttal" xfId="2971"/>
    <cellStyle name="_Portfolio SPlan Base Case.xls Chart 1_Rebuttal Power Costs_Electric Rev Req Model (2009 GRC) Rebuttal REmoval of New  WH Solar AdjustMI" xfId="2972"/>
    <cellStyle name="_Portfolio SPlan Base Case.xls Chart 1_Rebuttal Power Costs_Electric Rev Req Model (2009 GRC) Rebuttal REmoval of New  WH Solar AdjustMI 2" xfId="2973"/>
    <cellStyle name="_Portfolio SPlan Base Case.xls Chart 1_Rebuttal Power Costs_Electric Rev Req Model (2009 GRC) Rebuttal REmoval of New  WH Solar AdjustMI_DEM-WP(C) ENERG10C--ctn Mid-C_042010 2010GRC" xfId="2974"/>
    <cellStyle name="_Portfolio SPlan Base Case.xls Chart 1_Rebuttal Power Costs_Electric Rev Req Model (2009 GRC) Revised 01-18-2010" xfId="2975"/>
    <cellStyle name="_Portfolio SPlan Base Case.xls Chart 1_Rebuttal Power Costs_Electric Rev Req Model (2009 GRC) Revised 01-18-2010 2" xfId="2976"/>
    <cellStyle name="_Portfolio SPlan Base Case.xls Chart 1_Rebuttal Power Costs_Electric Rev Req Model (2009 GRC) Revised 01-18-2010_DEM-WP(C) ENERG10C--ctn Mid-C_042010 2010GRC" xfId="2977"/>
    <cellStyle name="_Portfolio SPlan Base Case.xls Chart 1_Rebuttal Power Costs_Final Order Electric EXHIBIT A-1" xfId="2978"/>
    <cellStyle name="_Portfolio SPlan Base Case.xls Chart 1_TENASKA REGULATORY ASSET" xfId="2979"/>
    <cellStyle name="_Portfolio SPlan Base Case.xls Chart 2" xfId="99"/>
    <cellStyle name="_Portfolio SPlan Base Case.xls Chart 2 2" xfId="2980"/>
    <cellStyle name="_Portfolio SPlan Base Case.xls Chart 2 2 2" xfId="2981"/>
    <cellStyle name="_Portfolio SPlan Base Case.xls Chart 2 3" xfId="2982"/>
    <cellStyle name="_Portfolio SPlan Base Case.xls Chart 2_Adj Bench DR 3 for Initial Briefs (Electric)" xfId="2983"/>
    <cellStyle name="_Portfolio SPlan Base Case.xls Chart 2_Adj Bench DR 3 for Initial Briefs (Electric) 2" xfId="2984"/>
    <cellStyle name="_Portfolio SPlan Base Case.xls Chart 2_Adj Bench DR 3 for Initial Briefs (Electric)_DEM-WP(C) ENERG10C--ctn Mid-C_042010 2010GRC" xfId="2985"/>
    <cellStyle name="_Portfolio SPlan Base Case.xls Chart 2_Book2" xfId="2986"/>
    <cellStyle name="_Portfolio SPlan Base Case.xls Chart 2_Book2 2" xfId="2987"/>
    <cellStyle name="_Portfolio SPlan Base Case.xls Chart 2_Book2_Adj Bench DR 3 for Initial Briefs (Electric)" xfId="2988"/>
    <cellStyle name="_Portfolio SPlan Base Case.xls Chart 2_Book2_Adj Bench DR 3 for Initial Briefs (Electric) 2" xfId="2989"/>
    <cellStyle name="_Portfolio SPlan Base Case.xls Chart 2_Book2_Adj Bench DR 3 for Initial Briefs (Electric)_DEM-WP(C) ENERG10C--ctn Mid-C_042010 2010GRC" xfId="2990"/>
    <cellStyle name="_Portfolio SPlan Base Case.xls Chart 2_Book2_DEM-WP(C) ENERG10C--ctn Mid-C_042010 2010GRC" xfId="2991"/>
    <cellStyle name="_Portfolio SPlan Base Case.xls Chart 2_Book2_Electric Rev Req Model (2009 GRC) Rebuttal" xfId="2992"/>
    <cellStyle name="_Portfolio SPlan Base Case.xls Chart 2_Book2_Electric Rev Req Model (2009 GRC) Rebuttal REmoval of New  WH Solar AdjustMI" xfId="2993"/>
    <cellStyle name="_Portfolio SPlan Base Case.xls Chart 2_Book2_Electric Rev Req Model (2009 GRC) Rebuttal REmoval of New  WH Solar AdjustMI 2" xfId="2994"/>
    <cellStyle name="_Portfolio SPlan Base Case.xls Chart 2_Book2_Electric Rev Req Model (2009 GRC) Rebuttal REmoval of New  WH Solar AdjustMI_DEM-WP(C) ENERG10C--ctn Mid-C_042010 2010GRC" xfId="2995"/>
    <cellStyle name="_Portfolio SPlan Base Case.xls Chart 2_Book2_Electric Rev Req Model (2009 GRC) Revised 01-18-2010" xfId="2996"/>
    <cellStyle name="_Portfolio SPlan Base Case.xls Chart 2_Book2_Electric Rev Req Model (2009 GRC) Revised 01-18-2010 2" xfId="2997"/>
    <cellStyle name="_Portfolio SPlan Base Case.xls Chart 2_Book2_Electric Rev Req Model (2009 GRC) Revised 01-18-2010_DEM-WP(C) ENERG10C--ctn Mid-C_042010 2010GRC" xfId="2998"/>
    <cellStyle name="_Portfolio SPlan Base Case.xls Chart 2_Book2_Final Order Electric EXHIBIT A-1" xfId="2999"/>
    <cellStyle name="_Portfolio SPlan Base Case.xls Chart 2_Chelan PUD Power Costs (8-10)" xfId="3000"/>
    <cellStyle name="_Portfolio SPlan Base Case.xls Chart 2_Confidential Material" xfId="3001"/>
    <cellStyle name="_Portfolio SPlan Base Case.xls Chart 2_DEM-WP(C) Colstrip 12 Coal Cost Forecast 2010GRC" xfId="3002"/>
    <cellStyle name="_Portfolio SPlan Base Case.xls Chart 2_DEM-WP(C) ENERG10C--ctn Mid-C_042010 2010GRC" xfId="3003"/>
    <cellStyle name="_Portfolio SPlan Base Case.xls Chart 2_DEM-WP(C) Production O&amp;M 2010GRC As-Filed" xfId="3004"/>
    <cellStyle name="_Portfolio SPlan Base Case.xls Chart 2_DEM-WP(C) Production O&amp;M 2010GRC As-Filed 2" xfId="3005"/>
    <cellStyle name="_Portfolio SPlan Base Case.xls Chart 2_DEM-WP(C) Production O&amp;M 2010GRC As-Filed 3" xfId="3006"/>
    <cellStyle name="_Portfolio SPlan Base Case.xls Chart 2_Electric Rev Req Model (2009 GRC) " xfId="3007"/>
    <cellStyle name="_Portfolio SPlan Base Case.xls Chart 2_Electric Rev Req Model (2009 GRC)  2" xfId="3008"/>
    <cellStyle name="_Portfolio SPlan Base Case.xls Chart 2_Electric Rev Req Model (2009 GRC) _DEM-WP(C) ENERG10C--ctn Mid-C_042010 2010GRC" xfId="3009"/>
    <cellStyle name="_Portfolio SPlan Base Case.xls Chart 2_Electric Rev Req Model (2009 GRC) Rebuttal" xfId="3010"/>
    <cellStyle name="_Portfolio SPlan Base Case.xls Chart 2_Electric Rev Req Model (2009 GRC) Rebuttal REmoval of New  WH Solar AdjustMI" xfId="3011"/>
    <cellStyle name="_Portfolio SPlan Base Case.xls Chart 2_Electric Rev Req Model (2009 GRC) Rebuttal REmoval of New  WH Solar AdjustMI 2" xfId="3012"/>
    <cellStyle name="_Portfolio SPlan Base Case.xls Chart 2_Electric Rev Req Model (2009 GRC) Rebuttal REmoval of New  WH Solar AdjustMI_DEM-WP(C) ENERG10C--ctn Mid-C_042010 2010GRC" xfId="3013"/>
    <cellStyle name="_Portfolio SPlan Base Case.xls Chart 2_Electric Rev Req Model (2009 GRC) Revised 01-18-2010" xfId="3014"/>
    <cellStyle name="_Portfolio SPlan Base Case.xls Chart 2_Electric Rev Req Model (2009 GRC) Revised 01-18-2010 2" xfId="3015"/>
    <cellStyle name="_Portfolio SPlan Base Case.xls Chart 2_Electric Rev Req Model (2009 GRC) Revised 01-18-2010_DEM-WP(C) ENERG10C--ctn Mid-C_042010 2010GRC" xfId="3016"/>
    <cellStyle name="_Portfolio SPlan Base Case.xls Chart 2_Final Order Electric EXHIBIT A-1" xfId="3017"/>
    <cellStyle name="_Portfolio SPlan Base Case.xls Chart 2_NIM Summary" xfId="3018"/>
    <cellStyle name="_Portfolio SPlan Base Case.xls Chart 2_NIM Summary 2" xfId="3019"/>
    <cellStyle name="_Portfolio SPlan Base Case.xls Chart 2_NIM Summary_DEM-WP(C) ENERG10C--ctn Mid-C_042010 2010GRC" xfId="3020"/>
    <cellStyle name="_Portfolio SPlan Base Case.xls Chart 2_Rebuttal Power Costs" xfId="3021"/>
    <cellStyle name="_Portfolio SPlan Base Case.xls Chart 2_Rebuttal Power Costs 2" xfId="3022"/>
    <cellStyle name="_Portfolio SPlan Base Case.xls Chart 2_Rebuttal Power Costs_Adj Bench DR 3 for Initial Briefs (Electric)" xfId="3023"/>
    <cellStyle name="_Portfolio SPlan Base Case.xls Chart 2_Rebuttal Power Costs_Adj Bench DR 3 for Initial Briefs (Electric) 2" xfId="3024"/>
    <cellStyle name="_Portfolio SPlan Base Case.xls Chart 2_Rebuttal Power Costs_Adj Bench DR 3 for Initial Briefs (Electric)_DEM-WP(C) ENERG10C--ctn Mid-C_042010 2010GRC" xfId="3025"/>
    <cellStyle name="_Portfolio SPlan Base Case.xls Chart 2_Rebuttal Power Costs_DEM-WP(C) ENERG10C--ctn Mid-C_042010 2010GRC" xfId="3026"/>
    <cellStyle name="_Portfolio SPlan Base Case.xls Chart 2_Rebuttal Power Costs_Electric Rev Req Model (2009 GRC) Rebuttal" xfId="3027"/>
    <cellStyle name="_Portfolio SPlan Base Case.xls Chart 2_Rebuttal Power Costs_Electric Rev Req Model (2009 GRC) Rebuttal REmoval of New  WH Solar AdjustMI" xfId="3028"/>
    <cellStyle name="_Portfolio SPlan Base Case.xls Chart 2_Rebuttal Power Costs_Electric Rev Req Model (2009 GRC) Rebuttal REmoval of New  WH Solar AdjustMI 2" xfId="3029"/>
    <cellStyle name="_Portfolio SPlan Base Case.xls Chart 2_Rebuttal Power Costs_Electric Rev Req Model (2009 GRC) Rebuttal REmoval of New  WH Solar AdjustMI_DEM-WP(C) ENERG10C--ctn Mid-C_042010 2010GRC" xfId="3030"/>
    <cellStyle name="_Portfolio SPlan Base Case.xls Chart 2_Rebuttal Power Costs_Electric Rev Req Model (2009 GRC) Revised 01-18-2010" xfId="3031"/>
    <cellStyle name="_Portfolio SPlan Base Case.xls Chart 2_Rebuttal Power Costs_Electric Rev Req Model (2009 GRC) Revised 01-18-2010 2" xfId="3032"/>
    <cellStyle name="_Portfolio SPlan Base Case.xls Chart 2_Rebuttal Power Costs_Electric Rev Req Model (2009 GRC) Revised 01-18-2010_DEM-WP(C) ENERG10C--ctn Mid-C_042010 2010GRC" xfId="3033"/>
    <cellStyle name="_Portfolio SPlan Base Case.xls Chart 2_Rebuttal Power Costs_Final Order Electric EXHIBIT A-1" xfId="3034"/>
    <cellStyle name="_Portfolio SPlan Base Case.xls Chart 2_TENASKA REGULATORY ASSET" xfId="3035"/>
    <cellStyle name="_Portfolio SPlan Base Case.xls Chart 3" xfId="100"/>
    <cellStyle name="_Portfolio SPlan Base Case.xls Chart 3 2" xfId="3036"/>
    <cellStyle name="_Portfolio SPlan Base Case.xls Chart 3 2 2" xfId="3037"/>
    <cellStyle name="_Portfolio SPlan Base Case.xls Chart 3 3" xfId="3038"/>
    <cellStyle name="_Portfolio SPlan Base Case.xls Chart 3_Adj Bench DR 3 for Initial Briefs (Electric)" xfId="3039"/>
    <cellStyle name="_Portfolio SPlan Base Case.xls Chart 3_Adj Bench DR 3 for Initial Briefs (Electric) 2" xfId="3040"/>
    <cellStyle name="_Portfolio SPlan Base Case.xls Chart 3_Adj Bench DR 3 for Initial Briefs (Electric)_DEM-WP(C) ENERG10C--ctn Mid-C_042010 2010GRC" xfId="3041"/>
    <cellStyle name="_Portfolio SPlan Base Case.xls Chart 3_Book2" xfId="3042"/>
    <cellStyle name="_Portfolio SPlan Base Case.xls Chart 3_Book2 2" xfId="3043"/>
    <cellStyle name="_Portfolio SPlan Base Case.xls Chart 3_Book2_Adj Bench DR 3 for Initial Briefs (Electric)" xfId="3044"/>
    <cellStyle name="_Portfolio SPlan Base Case.xls Chart 3_Book2_Adj Bench DR 3 for Initial Briefs (Electric) 2" xfId="3045"/>
    <cellStyle name="_Portfolio SPlan Base Case.xls Chart 3_Book2_Adj Bench DR 3 for Initial Briefs (Electric)_DEM-WP(C) ENERG10C--ctn Mid-C_042010 2010GRC" xfId="3046"/>
    <cellStyle name="_Portfolio SPlan Base Case.xls Chart 3_Book2_DEM-WP(C) ENERG10C--ctn Mid-C_042010 2010GRC" xfId="3047"/>
    <cellStyle name="_Portfolio SPlan Base Case.xls Chart 3_Book2_Electric Rev Req Model (2009 GRC) Rebuttal" xfId="3048"/>
    <cellStyle name="_Portfolio SPlan Base Case.xls Chart 3_Book2_Electric Rev Req Model (2009 GRC) Rebuttal REmoval of New  WH Solar AdjustMI" xfId="3049"/>
    <cellStyle name="_Portfolio SPlan Base Case.xls Chart 3_Book2_Electric Rev Req Model (2009 GRC) Rebuttal REmoval of New  WH Solar AdjustMI 2" xfId="3050"/>
    <cellStyle name="_Portfolio SPlan Base Case.xls Chart 3_Book2_Electric Rev Req Model (2009 GRC) Rebuttal REmoval of New  WH Solar AdjustMI_DEM-WP(C) ENERG10C--ctn Mid-C_042010 2010GRC" xfId="3051"/>
    <cellStyle name="_Portfolio SPlan Base Case.xls Chart 3_Book2_Electric Rev Req Model (2009 GRC) Revised 01-18-2010" xfId="3052"/>
    <cellStyle name="_Portfolio SPlan Base Case.xls Chart 3_Book2_Electric Rev Req Model (2009 GRC) Revised 01-18-2010 2" xfId="3053"/>
    <cellStyle name="_Portfolio SPlan Base Case.xls Chart 3_Book2_Electric Rev Req Model (2009 GRC) Revised 01-18-2010_DEM-WP(C) ENERG10C--ctn Mid-C_042010 2010GRC" xfId="3054"/>
    <cellStyle name="_Portfolio SPlan Base Case.xls Chart 3_Book2_Final Order Electric EXHIBIT A-1" xfId="3055"/>
    <cellStyle name="_Portfolio SPlan Base Case.xls Chart 3_Chelan PUD Power Costs (8-10)" xfId="3056"/>
    <cellStyle name="_Portfolio SPlan Base Case.xls Chart 3_Confidential Material" xfId="3057"/>
    <cellStyle name="_Portfolio SPlan Base Case.xls Chart 3_DEM-WP(C) Colstrip 12 Coal Cost Forecast 2010GRC" xfId="3058"/>
    <cellStyle name="_Portfolio SPlan Base Case.xls Chart 3_DEM-WP(C) ENERG10C--ctn Mid-C_042010 2010GRC" xfId="3059"/>
    <cellStyle name="_Portfolio SPlan Base Case.xls Chart 3_DEM-WP(C) Production O&amp;M 2010GRC As-Filed" xfId="3060"/>
    <cellStyle name="_Portfolio SPlan Base Case.xls Chart 3_DEM-WP(C) Production O&amp;M 2010GRC As-Filed 2" xfId="3061"/>
    <cellStyle name="_Portfolio SPlan Base Case.xls Chart 3_DEM-WP(C) Production O&amp;M 2010GRC As-Filed 3" xfId="3062"/>
    <cellStyle name="_Portfolio SPlan Base Case.xls Chart 3_Electric Rev Req Model (2009 GRC) " xfId="3063"/>
    <cellStyle name="_Portfolio SPlan Base Case.xls Chart 3_Electric Rev Req Model (2009 GRC)  2" xfId="3064"/>
    <cellStyle name="_Portfolio SPlan Base Case.xls Chart 3_Electric Rev Req Model (2009 GRC) _DEM-WP(C) ENERG10C--ctn Mid-C_042010 2010GRC" xfId="3065"/>
    <cellStyle name="_Portfolio SPlan Base Case.xls Chart 3_Electric Rev Req Model (2009 GRC) Rebuttal" xfId="3066"/>
    <cellStyle name="_Portfolio SPlan Base Case.xls Chart 3_Electric Rev Req Model (2009 GRC) Rebuttal REmoval of New  WH Solar AdjustMI" xfId="3067"/>
    <cellStyle name="_Portfolio SPlan Base Case.xls Chart 3_Electric Rev Req Model (2009 GRC) Rebuttal REmoval of New  WH Solar AdjustMI 2" xfId="3068"/>
    <cellStyle name="_Portfolio SPlan Base Case.xls Chart 3_Electric Rev Req Model (2009 GRC) Rebuttal REmoval of New  WH Solar AdjustMI_DEM-WP(C) ENERG10C--ctn Mid-C_042010 2010GRC" xfId="3069"/>
    <cellStyle name="_Portfolio SPlan Base Case.xls Chart 3_Electric Rev Req Model (2009 GRC) Revised 01-18-2010" xfId="3070"/>
    <cellStyle name="_Portfolio SPlan Base Case.xls Chart 3_Electric Rev Req Model (2009 GRC) Revised 01-18-2010 2" xfId="3071"/>
    <cellStyle name="_Portfolio SPlan Base Case.xls Chart 3_Electric Rev Req Model (2009 GRC) Revised 01-18-2010_DEM-WP(C) ENERG10C--ctn Mid-C_042010 2010GRC" xfId="3072"/>
    <cellStyle name="_Portfolio SPlan Base Case.xls Chart 3_Final Order Electric EXHIBIT A-1" xfId="3073"/>
    <cellStyle name="_Portfolio SPlan Base Case.xls Chart 3_NIM Summary" xfId="3074"/>
    <cellStyle name="_Portfolio SPlan Base Case.xls Chart 3_NIM Summary 2" xfId="3075"/>
    <cellStyle name="_Portfolio SPlan Base Case.xls Chart 3_NIM Summary_DEM-WP(C) ENERG10C--ctn Mid-C_042010 2010GRC" xfId="3076"/>
    <cellStyle name="_Portfolio SPlan Base Case.xls Chart 3_Rebuttal Power Costs" xfId="3077"/>
    <cellStyle name="_Portfolio SPlan Base Case.xls Chart 3_Rebuttal Power Costs 2" xfId="3078"/>
    <cellStyle name="_Portfolio SPlan Base Case.xls Chart 3_Rebuttal Power Costs_Adj Bench DR 3 for Initial Briefs (Electric)" xfId="3079"/>
    <cellStyle name="_Portfolio SPlan Base Case.xls Chart 3_Rebuttal Power Costs_Adj Bench DR 3 for Initial Briefs (Electric) 2" xfId="3080"/>
    <cellStyle name="_Portfolio SPlan Base Case.xls Chart 3_Rebuttal Power Costs_Adj Bench DR 3 for Initial Briefs (Electric)_DEM-WP(C) ENERG10C--ctn Mid-C_042010 2010GRC" xfId="3081"/>
    <cellStyle name="_Portfolio SPlan Base Case.xls Chart 3_Rebuttal Power Costs_DEM-WP(C) ENERG10C--ctn Mid-C_042010 2010GRC" xfId="3082"/>
    <cellStyle name="_Portfolio SPlan Base Case.xls Chart 3_Rebuttal Power Costs_Electric Rev Req Model (2009 GRC) Rebuttal" xfId="3083"/>
    <cellStyle name="_Portfolio SPlan Base Case.xls Chart 3_Rebuttal Power Costs_Electric Rev Req Model (2009 GRC) Rebuttal REmoval of New  WH Solar AdjustMI" xfId="3084"/>
    <cellStyle name="_Portfolio SPlan Base Case.xls Chart 3_Rebuttal Power Costs_Electric Rev Req Model (2009 GRC) Rebuttal REmoval of New  WH Solar AdjustMI 2" xfId="3085"/>
    <cellStyle name="_Portfolio SPlan Base Case.xls Chart 3_Rebuttal Power Costs_Electric Rev Req Model (2009 GRC) Rebuttal REmoval of New  WH Solar AdjustMI_DEM-WP(C) ENERG10C--ctn Mid-C_042010 2010GRC" xfId="3086"/>
    <cellStyle name="_Portfolio SPlan Base Case.xls Chart 3_Rebuttal Power Costs_Electric Rev Req Model (2009 GRC) Revised 01-18-2010" xfId="3087"/>
    <cellStyle name="_Portfolio SPlan Base Case.xls Chart 3_Rebuttal Power Costs_Electric Rev Req Model (2009 GRC) Revised 01-18-2010 2" xfId="3088"/>
    <cellStyle name="_Portfolio SPlan Base Case.xls Chart 3_Rebuttal Power Costs_Electric Rev Req Model (2009 GRC) Revised 01-18-2010_DEM-WP(C) ENERG10C--ctn Mid-C_042010 2010GRC" xfId="3089"/>
    <cellStyle name="_Portfolio SPlan Base Case.xls Chart 3_Rebuttal Power Costs_Final Order Electric EXHIBIT A-1" xfId="3090"/>
    <cellStyle name="_Portfolio SPlan Base Case.xls Chart 3_TENASKA REGULATORY ASSET" xfId="3091"/>
    <cellStyle name="_Power Cost Value Copy 11.30.05 gas 1.09.06 AURORA at 1.10.06" xfId="101"/>
    <cellStyle name="_Power Cost Value Copy 11.30.05 gas 1.09.06 AURORA at 1.10.06 2" xfId="3092"/>
    <cellStyle name="_Power Cost Value Copy 11.30.05 gas 1.09.06 AURORA at 1.10.06 2 2" xfId="3093"/>
    <cellStyle name="_Power Cost Value Copy 11.30.05 gas 1.09.06 AURORA at 1.10.06 3" xfId="3094"/>
    <cellStyle name="_Power Cost Value Copy 11.30.05 gas 1.09.06 AURORA at 1.10.06 4" xfId="3095"/>
    <cellStyle name="_Power Cost Value Copy 11.30.05 gas 1.09.06 AURORA at 1.10.06 4 2" xfId="3096"/>
    <cellStyle name="_Power Cost Value Copy 11.30.05 gas 1.09.06 AURORA at 1.10.06 5" xfId="3097"/>
    <cellStyle name="_Power Cost Value Copy 11.30.05 gas 1.09.06 AURORA at 1.10.06 6" xfId="3098"/>
    <cellStyle name="_Power Cost Value Copy 11.30.05 gas 1.09.06 AURORA at 1.10.06 6 2" xfId="3099"/>
    <cellStyle name="_Power Cost Value Copy 11.30.05 gas 1.09.06 AURORA at 1.10.06 7" xfId="3100"/>
    <cellStyle name="_Power Cost Value Copy 11.30.05 gas 1.09.06 AURORA at 1.10.06 7 2" xfId="3101"/>
    <cellStyle name="_Power Cost Value Copy 11.30.05 gas 1.09.06 AURORA at 1.10.06_04 07E Wild Horse Wind Expansion (C) (2)" xfId="102"/>
    <cellStyle name="_Power Cost Value Copy 11.30.05 gas 1.09.06 AURORA at 1.10.06_04 07E Wild Horse Wind Expansion (C) (2) 2" xfId="3102"/>
    <cellStyle name="_Power Cost Value Copy 11.30.05 gas 1.09.06 AURORA at 1.10.06_04 07E Wild Horse Wind Expansion (C) (2)_Adj Bench DR 3 for Initial Briefs (Electric)" xfId="3103"/>
    <cellStyle name="_Power Cost Value Copy 11.30.05 gas 1.09.06 AURORA at 1.10.06_04 07E Wild Horse Wind Expansion (C) (2)_Adj Bench DR 3 for Initial Briefs (Electric) 2" xfId="3104"/>
    <cellStyle name="_Power Cost Value Copy 11.30.05 gas 1.09.06 AURORA at 1.10.06_04 07E Wild Horse Wind Expansion (C) (2)_Adj Bench DR 3 for Initial Briefs (Electric)_DEM-WP(C) ENERG10C--ctn Mid-C_042010 2010GRC" xfId="3105"/>
    <cellStyle name="_Power Cost Value Copy 11.30.05 gas 1.09.06 AURORA at 1.10.06_04 07E Wild Horse Wind Expansion (C) (2)_DEM-WP(C) ENERG10C--ctn Mid-C_042010 2010GRC" xfId="3106"/>
    <cellStyle name="_Power Cost Value Copy 11.30.05 gas 1.09.06 AURORA at 1.10.06_04 07E Wild Horse Wind Expansion (C) (2)_Electric Rev Req Model (2009 GRC) " xfId="3107"/>
    <cellStyle name="_Power Cost Value Copy 11.30.05 gas 1.09.06 AURORA at 1.10.06_04 07E Wild Horse Wind Expansion (C) (2)_Electric Rev Req Model (2009 GRC)  2" xfId="3108"/>
    <cellStyle name="_Power Cost Value Copy 11.30.05 gas 1.09.06 AURORA at 1.10.06_04 07E Wild Horse Wind Expansion (C) (2)_Electric Rev Req Model (2009 GRC) _DEM-WP(C) ENERG10C--ctn Mid-C_042010 2010GRC" xfId="3109"/>
    <cellStyle name="_Power Cost Value Copy 11.30.05 gas 1.09.06 AURORA at 1.10.06_04 07E Wild Horse Wind Expansion (C) (2)_Electric Rev Req Model (2009 GRC) Rebuttal" xfId="3110"/>
    <cellStyle name="_Power Cost Value Copy 11.30.05 gas 1.09.06 AURORA at 1.10.06_04 07E Wild Horse Wind Expansion (C) (2)_Electric Rev Req Model (2009 GRC) Rebuttal REmoval of New  WH Solar AdjustMI" xfId="3111"/>
    <cellStyle name="_Power Cost Value Copy 11.30.05 gas 1.09.06 AURORA at 1.10.06_04 07E Wild Horse Wind Expansion (C) (2)_Electric Rev Req Model (2009 GRC) Rebuttal REmoval of New  WH Solar AdjustMI 2" xfId="3112"/>
    <cellStyle name="_Power Cost Value Copy 11.30.05 gas 1.09.06 AURORA at 1.10.06_04 07E Wild Horse Wind Expansion (C) (2)_Electric Rev Req Model (2009 GRC) Rebuttal REmoval of New  WH Solar AdjustMI_DEM-WP(C) ENERG10C--ctn Mid-C_042010 2010GRC" xfId="3113"/>
    <cellStyle name="_Power Cost Value Copy 11.30.05 gas 1.09.06 AURORA at 1.10.06_04 07E Wild Horse Wind Expansion (C) (2)_Electric Rev Req Model (2009 GRC) Revised 01-18-2010" xfId="3114"/>
    <cellStyle name="_Power Cost Value Copy 11.30.05 gas 1.09.06 AURORA at 1.10.06_04 07E Wild Horse Wind Expansion (C) (2)_Electric Rev Req Model (2009 GRC) Revised 01-18-2010 2" xfId="3115"/>
    <cellStyle name="_Power Cost Value Copy 11.30.05 gas 1.09.06 AURORA at 1.10.06_04 07E Wild Horse Wind Expansion (C) (2)_Electric Rev Req Model (2009 GRC) Revised 01-18-2010_DEM-WP(C) ENERG10C--ctn Mid-C_042010 2010GRC" xfId="3116"/>
    <cellStyle name="_Power Cost Value Copy 11.30.05 gas 1.09.06 AURORA at 1.10.06_04 07E Wild Horse Wind Expansion (C) (2)_Final Order Electric EXHIBIT A-1" xfId="3117"/>
    <cellStyle name="_Power Cost Value Copy 11.30.05 gas 1.09.06 AURORA at 1.10.06_04 07E Wild Horse Wind Expansion (C) (2)_TENASKA REGULATORY ASSET" xfId="3118"/>
    <cellStyle name="_Power Cost Value Copy 11.30.05 gas 1.09.06 AURORA at 1.10.06_16.37E Wild Horse Expansion DeferralRevwrkingfile SF" xfId="3119"/>
    <cellStyle name="_Power Cost Value Copy 11.30.05 gas 1.09.06 AURORA at 1.10.06_16.37E Wild Horse Expansion DeferralRevwrkingfile SF 2" xfId="3120"/>
    <cellStyle name="_Power Cost Value Copy 11.30.05 gas 1.09.06 AURORA at 1.10.06_16.37E Wild Horse Expansion DeferralRevwrkingfile SF_DEM-WP(C) ENERG10C--ctn Mid-C_042010 2010GRC" xfId="3121"/>
    <cellStyle name="_Power Cost Value Copy 11.30.05 gas 1.09.06 AURORA at 1.10.06_2009 GRC Compl Filing - Exhibit D" xfId="3122"/>
    <cellStyle name="_Power Cost Value Copy 11.30.05 gas 1.09.06 AURORA at 1.10.06_2009 GRC Compl Filing - Exhibit D 2" xfId="3123"/>
    <cellStyle name="_Power Cost Value Copy 11.30.05 gas 1.09.06 AURORA at 1.10.06_2009 GRC Compl Filing - Exhibit D_DEM-WP(C) ENERG10C--ctn Mid-C_042010 2010GRC" xfId="3124"/>
    <cellStyle name="_Power Cost Value Copy 11.30.05 gas 1.09.06 AURORA at 1.10.06_4 31 Regulatory Assets and Liabilities  7 06- Exhibit D" xfId="103"/>
    <cellStyle name="_Power Cost Value Copy 11.30.05 gas 1.09.06 AURORA at 1.10.06_4 31 Regulatory Assets and Liabilities  7 06- Exhibit D 2" xfId="3125"/>
    <cellStyle name="_Power Cost Value Copy 11.30.05 gas 1.09.06 AURORA at 1.10.06_4 31 Regulatory Assets and Liabilities  7 06- Exhibit D_DEM-WP(C) ENERG10C--ctn Mid-C_042010 2010GRC" xfId="3126"/>
    <cellStyle name="_Power Cost Value Copy 11.30.05 gas 1.09.06 AURORA at 1.10.06_4 31 Regulatory Assets and Liabilities  7 06- Exhibit D_NIM Summary" xfId="3127"/>
    <cellStyle name="_Power Cost Value Copy 11.30.05 gas 1.09.06 AURORA at 1.10.06_4 31 Regulatory Assets and Liabilities  7 06- Exhibit D_NIM Summary 2" xfId="3128"/>
    <cellStyle name="_Power Cost Value Copy 11.30.05 gas 1.09.06 AURORA at 1.10.06_4 31 Regulatory Assets and Liabilities  7 06- Exhibit D_NIM Summary_DEM-WP(C) ENERG10C--ctn Mid-C_042010 2010GRC" xfId="3129"/>
    <cellStyle name="_Power Cost Value Copy 11.30.05 gas 1.09.06 AURORA at 1.10.06_4 31E Reg Asset  Liab and EXH D" xfId="3130"/>
    <cellStyle name="_Power Cost Value Copy 11.30.05 gas 1.09.06 AURORA at 1.10.06_4 31E Reg Asset  Liab and EXH D _ Aug 10 Filing (2)" xfId="3131"/>
    <cellStyle name="_Power Cost Value Copy 11.30.05 gas 1.09.06 AURORA at 1.10.06_4 31E Reg Asset  Liab and EXH D _ Aug 10 Filing (2) 2" xfId="3132"/>
    <cellStyle name="_Power Cost Value Copy 11.30.05 gas 1.09.06 AURORA at 1.10.06_4 31E Reg Asset  Liab and EXH D 2" xfId="3133"/>
    <cellStyle name="_Power Cost Value Copy 11.30.05 gas 1.09.06 AURORA at 1.10.06_4 31E Reg Asset  Liab and EXH D 3" xfId="3134"/>
    <cellStyle name="_Power Cost Value Copy 11.30.05 gas 1.09.06 AURORA at 1.10.06_4 32 Regulatory Assets and Liabilities  7 06- Exhibit D" xfId="104"/>
    <cellStyle name="_Power Cost Value Copy 11.30.05 gas 1.09.06 AURORA at 1.10.06_4 32 Regulatory Assets and Liabilities  7 06- Exhibit D 2" xfId="3135"/>
    <cellStyle name="_Power Cost Value Copy 11.30.05 gas 1.09.06 AURORA at 1.10.06_4 32 Regulatory Assets and Liabilities  7 06- Exhibit D_DEM-WP(C) ENERG10C--ctn Mid-C_042010 2010GRC" xfId="3136"/>
    <cellStyle name="_Power Cost Value Copy 11.30.05 gas 1.09.06 AURORA at 1.10.06_4 32 Regulatory Assets and Liabilities  7 06- Exhibit D_NIM Summary" xfId="3137"/>
    <cellStyle name="_Power Cost Value Copy 11.30.05 gas 1.09.06 AURORA at 1.10.06_4 32 Regulatory Assets and Liabilities  7 06- Exhibit D_NIM Summary 2" xfId="3138"/>
    <cellStyle name="_Power Cost Value Copy 11.30.05 gas 1.09.06 AURORA at 1.10.06_4 32 Regulatory Assets and Liabilities  7 06- Exhibit D_NIM Summary_DEM-WP(C) ENERG10C--ctn Mid-C_042010 2010GRC" xfId="3139"/>
    <cellStyle name="_Power Cost Value Copy 11.30.05 gas 1.09.06 AURORA at 1.10.06_AURORA Total New" xfId="3140"/>
    <cellStyle name="_Power Cost Value Copy 11.30.05 gas 1.09.06 AURORA at 1.10.06_AURORA Total New 2" xfId="3141"/>
    <cellStyle name="_Power Cost Value Copy 11.30.05 gas 1.09.06 AURORA at 1.10.06_Book2" xfId="3142"/>
    <cellStyle name="_Power Cost Value Copy 11.30.05 gas 1.09.06 AURORA at 1.10.06_Book2 2" xfId="3143"/>
    <cellStyle name="_Power Cost Value Copy 11.30.05 gas 1.09.06 AURORA at 1.10.06_Book2_Adj Bench DR 3 for Initial Briefs (Electric)" xfId="3144"/>
    <cellStyle name="_Power Cost Value Copy 11.30.05 gas 1.09.06 AURORA at 1.10.06_Book2_Adj Bench DR 3 for Initial Briefs (Electric) 2" xfId="3145"/>
    <cellStyle name="_Power Cost Value Copy 11.30.05 gas 1.09.06 AURORA at 1.10.06_Book2_Adj Bench DR 3 for Initial Briefs (Electric)_DEM-WP(C) ENERG10C--ctn Mid-C_042010 2010GRC" xfId="3146"/>
    <cellStyle name="_Power Cost Value Copy 11.30.05 gas 1.09.06 AURORA at 1.10.06_Book2_DEM-WP(C) ENERG10C--ctn Mid-C_042010 2010GRC" xfId="3147"/>
    <cellStyle name="_Power Cost Value Copy 11.30.05 gas 1.09.06 AURORA at 1.10.06_Book2_Electric Rev Req Model (2009 GRC) Rebuttal" xfId="3148"/>
    <cellStyle name="_Power Cost Value Copy 11.30.05 gas 1.09.06 AURORA at 1.10.06_Book2_Electric Rev Req Model (2009 GRC) Rebuttal REmoval of New  WH Solar AdjustMI" xfId="3149"/>
    <cellStyle name="_Power Cost Value Copy 11.30.05 gas 1.09.06 AURORA at 1.10.06_Book2_Electric Rev Req Model (2009 GRC) Rebuttal REmoval of New  WH Solar AdjustMI 2" xfId="3150"/>
    <cellStyle name="_Power Cost Value Copy 11.30.05 gas 1.09.06 AURORA at 1.10.06_Book2_Electric Rev Req Model (2009 GRC) Rebuttal REmoval of New  WH Solar AdjustMI_DEM-WP(C) ENERG10C--ctn Mid-C_042010 2010GRC" xfId="3151"/>
    <cellStyle name="_Power Cost Value Copy 11.30.05 gas 1.09.06 AURORA at 1.10.06_Book2_Electric Rev Req Model (2009 GRC) Revised 01-18-2010" xfId="3152"/>
    <cellStyle name="_Power Cost Value Copy 11.30.05 gas 1.09.06 AURORA at 1.10.06_Book2_Electric Rev Req Model (2009 GRC) Revised 01-18-2010 2" xfId="3153"/>
    <cellStyle name="_Power Cost Value Copy 11.30.05 gas 1.09.06 AURORA at 1.10.06_Book2_Electric Rev Req Model (2009 GRC) Revised 01-18-2010_DEM-WP(C) ENERG10C--ctn Mid-C_042010 2010GRC" xfId="3154"/>
    <cellStyle name="_Power Cost Value Copy 11.30.05 gas 1.09.06 AURORA at 1.10.06_Book2_Final Order Electric EXHIBIT A-1" xfId="3155"/>
    <cellStyle name="_Power Cost Value Copy 11.30.05 gas 1.09.06 AURORA at 1.10.06_Book4" xfId="105"/>
    <cellStyle name="_Power Cost Value Copy 11.30.05 gas 1.09.06 AURORA at 1.10.06_Book4 2" xfId="3156"/>
    <cellStyle name="_Power Cost Value Copy 11.30.05 gas 1.09.06 AURORA at 1.10.06_Book4_DEM-WP(C) ENERG10C--ctn Mid-C_042010 2010GRC" xfId="3157"/>
    <cellStyle name="_Power Cost Value Copy 11.30.05 gas 1.09.06 AURORA at 1.10.06_Book9" xfId="106"/>
    <cellStyle name="_Power Cost Value Copy 11.30.05 gas 1.09.06 AURORA at 1.10.06_Book9 2" xfId="3158"/>
    <cellStyle name="_Power Cost Value Copy 11.30.05 gas 1.09.06 AURORA at 1.10.06_Book9_DEM-WP(C) ENERG10C--ctn Mid-C_042010 2010GRC" xfId="3159"/>
    <cellStyle name="_Power Cost Value Copy 11.30.05 gas 1.09.06 AURORA at 1.10.06_Chelan PUD Power Costs (8-10)" xfId="3160"/>
    <cellStyle name="_Power Cost Value Copy 11.30.05 gas 1.09.06 AURORA at 1.10.06_DEM-WP(C) Chelan Power Costs" xfId="3161"/>
    <cellStyle name="_Power Cost Value Copy 11.30.05 gas 1.09.06 AURORA at 1.10.06_DEM-WP(C) Chelan Power Costs 2" xfId="3162"/>
    <cellStyle name="_Power Cost Value Copy 11.30.05 gas 1.09.06 AURORA at 1.10.06_DEM-WP(C) ENERG10C--ctn Mid-C_042010 2010GRC" xfId="3163"/>
    <cellStyle name="_Power Cost Value Copy 11.30.05 gas 1.09.06 AURORA at 1.10.06_DEM-WP(C) Gas Transport 2010GRC" xfId="3164"/>
    <cellStyle name="_Power Cost Value Copy 11.30.05 gas 1.09.06 AURORA at 1.10.06_DEM-WP(C) Gas Transport 2010GRC 2" xfId="3165"/>
    <cellStyle name="_Power Cost Value Copy 11.30.05 gas 1.09.06 AURORA at 1.10.06_Exhibit D fr R Gho 12-31-08" xfId="3166"/>
    <cellStyle name="_Power Cost Value Copy 11.30.05 gas 1.09.06 AURORA at 1.10.06_Exhibit D fr R Gho 12-31-08 2" xfId="3167"/>
    <cellStyle name="_Power Cost Value Copy 11.30.05 gas 1.09.06 AURORA at 1.10.06_Exhibit D fr R Gho 12-31-08 v2" xfId="3168"/>
    <cellStyle name="_Power Cost Value Copy 11.30.05 gas 1.09.06 AURORA at 1.10.06_Exhibit D fr R Gho 12-31-08 v2 2" xfId="3169"/>
    <cellStyle name="_Power Cost Value Copy 11.30.05 gas 1.09.06 AURORA at 1.10.06_Exhibit D fr R Gho 12-31-08 v2_DEM-WP(C) ENERG10C--ctn Mid-C_042010 2010GRC" xfId="3170"/>
    <cellStyle name="_Power Cost Value Copy 11.30.05 gas 1.09.06 AURORA at 1.10.06_Exhibit D fr R Gho 12-31-08 v2_NIM Summary" xfId="3171"/>
    <cellStyle name="_Power Cost Value Copy 11.30.05 gas 1.09.06 AURORA at 1.10.06_Exhibit D fr R Gho 12-31-08 v2_NIM Summary 2" xfId="3172"/>
    <cellStyle name="_Power Cost Value Copy 11.30.05 gas 1.09.06 AURORA at 1.10.06_Exhibit D fr R Gho 12-31-08 v2_NIM Summary_DEM-WP(C) ENERG10C--ctn Mid-C_042010 2010GRC" xfId="3173"/>
    <cellStyle name="_Power Cost Value Copy 11.30.05 gas 1.09.06 AURORA at 1.10.06_Exhibit D fr R Gho 12-31-08_DEM-WP(C) ENERG10C--ctn Mid-C_042010 2010GRC" xfId="3174"/>
    <cellStyle name="_Power Cost Value Copy 11.30.05 gas 1.09.06 AURORA at 1.10.06_Exhibit D fr R Gho 12-31-08_NIM Summary" xfId="3175"/>
    <cellStyle name="_Power Cost Value Copy 11.30.05 gas 1.09.06 AURORA at 1.10.06_Exhibit D fr R Gho 12-31-08_NIM Summary 2" xfId="3176"/>
    <cellStyle name="_Power Cost Value Copy 11.30.05 gas 1.09.06 AURORA at 1.10.06_Exhibit D fr R Gho 12-31-08_NIM Summary_DEM-WP(C) ENERG10C--ctn Mid-C_042010 2010GRC" xfId="3177"/>
    <cellStyle name="_Power Cost Value Copy 11.30.05 gas 1.09.06 AURORA at 1.10.06_Hopkins Ridge Prepaid Tran - Interest Earned RY 12ME Feb  '11" xfId="3178"/>
    <cellStyle name="_Power Cost Value Copy 11.30.05 gas 1.09.06 AURORA at 1.10.06_Hopkins Ridge Prepaid Tran - Interest Earned RY 12ME Feb  '11 2" xfId="3179"/>
    <cellStyle name="_Power Cost Value Copy 11.30.05 gas 1.09.06 AURORA at 1.10.06_Hopkins Ridge Prepaid Tran - Interest Earned RY 12ME Feb  '11_DEM-WP(C) ENERG10C--ctn Mid-C_042010 2010GRC" xfId="3180"/>
    <cellStyle name="_Power Cost Value Copy 11.30.05 gas 1.09.06 AURORA at 1.10.06_Hopkins Ridge Prepaid Tran - Interest Earned RY 12ME Feb  '11_NIM Summary" xfId="3181"/>
    <cellStyle name="_Power Cost Value Copy 11.30.05 gas 1.09.06 AURORA at 1.10.06_Hopkins Ridge Prepaid Tran - Interest Earned RY 12ME Feb  '11_NIM Summary 2" xfId="3182"/>
    <cellStyle name="_Power Cost Value Copy 11.30.05 gas 1.09.06 AURORA at 1.10.06_Hopkins Ridge Prepaid Tran - Interest Earned RY 12ME Feb  '11_NIM Summary_DEM-WP(C) ENERG10C--ctn Mid-C_042010 2010GRC" xfId="3183"/>
    <cellStyle name="_Power Cost Value Copy 11.30.05 gas 1.09.06 AURORA at 1.10.06_Hopkins Ridge Prepaid Tran - Interest Earned RY 12ME Feb  '11_Transmission Workbook for May BOD" xfId="3184"/>
    <cellStyle name="_Power Cost Value Copy 11.30.05 gas 1.09.06 AURORA at 1.10.06_Hopkins Ridge Prepaid Tran - Interest Earned RY 12ME Feb  '11_Transmission Workbook for May BOD 2" xfId="3185"/>
    <cellStyle name="_Power Cost Value Copy 11.30.05 gas 1.09.06 AURORA at 1.10.06_Hopkins Ridge Prepaid Tran - Interest Earned RY 12ME Feb  '11_Transmission Workbook for May BOD_DEM-WP(C) ENERG10C--ctn Mid-C_042010 2010GRC" xfId="3186"/>
    <cellStyle name="_Power Cost Value Copy 11.30.05 gas 1.09.06 AURORA at 1.10.06_NIM Summary" xfId="3187"/>
    <cellStyle name="_Power Cost Value Copy 11.30.05 gas 1.09.06 AURORA at 1.10.06_NIM Summary 09GRC" xfId="3188"/>
    <cellStyle name="_Power Cost Value Copy 11.30.05 gas 1.09.06 AURORA at 1.10.06_NIM Summary 09GRC 2" xfId="3189"/>
    <cellStyle name="_Power Cost Value Copy 11.30.05 gas 1.09.06 AURORA at 1.10.06_NIM Summary 09GRC_DEM-WP(C) ENERG10C--ctn Mid-C_042010 2010GRC" xfId="3190"/>
    <cellStyle name="_Power Cost Value Copy 11.30.05 gas 1.09.06 AURORA at 1.10.06_NIM Summary 2" xfId="3191"/>
    <cellStyle name="_Power Cost Value Copy 11.30.05 gas 1.09.06 AURORA at 1.10.06_NIM Summary 3" xfId="3192"/>
    <cellStyle name="_Power Cost Value Copy 11.30.05 gas 1.09.06 AURORA at 1.10.06_NIM Summary 4" xfId="6199"/>
    <cellStyle name="_Power Cost Value Copy 11.30.05 gas 1.09.06 AURORA at 1.10.06_NIM Summary 5" xfId="6200"/>
    <cellStyle name="_Power Cost Value Copy 11.30.05 gas 1.09.06 AURORA at 1.10.06_NIM Summary 6" xfId="6201"/>
    <cellStyle name="_Power Cost Value Copy 11.30.05 gas 1.09.06 AURORA at 1.10.06_NIM Summary 7" xfId="6202"/>
    <cellStyle name="_Power Cost Value Copy 11.30.05 gas 1.09.06 AURORA at 1.10.06_NIM Summary 8" xfId="6203"/>
    <cellStyle name="_Power Cost Value Copy 11.30.05 gas 1.09.06 AURORA at 1.10.06_NIM Summary 9" xfId="6204"/>
    <cellStyle name="_Power Cost Value Copy 11.30.05 gas 1.09.06 AURORA at 1.10.06_NIM Summary_DEM-WP(C) ENERG10C--ctn Mid-C_042010 2010GRC" xfId="3193"/>
    <cellStyle name="_Power Cost Value Copy 11.30.05 gas 1.09.06 AURORA at 1.10.06_PCA 7 - Exhibit D update 11_30_08 (2)" xfId="3194"/>
    <cellStyle name="_Power Cost Value Copy 11.30.05 gas 1.09.06 AURORA at 1.10.06_PCA 7 - Exhibit D update 11_30_08 (2) 2" xfId="3195"/>
    <cellStyle name="_Power Cost Value Copy 11.30.05 gas 1.09.06 AURORA at 1.10.06_PCA 7 - Exhibit D update 11_30_08 (2) 2 2" xfId="3196"/>
    <cellStyle name="_Power Cost Value Copy 11.30.05 gas 1.09.06 AURORA at 1.10.06_PCA 7 - Exhibit D update 11_30_08 (2) 3" xfId="3197"/>
    <cellStyle name="_Power Cost Value Copy 11.30.05 gas 1.09.06 AURORA at 1.10.06_PCA 7 - Exhibit D update 11_30_08 (2)_DEM-WP(C) ENERG10C--ctn Mid-C_042010 2010GRC" xfId="3198"/>
    <cellStyle name="_Power Cost Value Copy 11.30.05 gas 1.09.06 AURORA at 1.10.06_PCA 7 - Exhibit D update 11_30_08 (2)_NIM Summary" xfId="3199"/>
    <cellStyle name="_Power Cost Value Copy 11.30.05 gas 1.09.06 AURORA at 1.10.06_PCA 7 - Exhibit D update 11_30_08 (2)_NIM Summary 2" xfId="3200"/>
    <cellStyle name="_Power Cost Value Copy 11.30.05 gas 1.09.06 AURORA at 1.10.06_PCA 7 - Exhibit D update 11_30_08 (2)_NIM Summary_DEM-WP(C) ENERG10C--ctn Mid-C_042010 2010GRC" xfId="3201"/>
    <cellStyle name="_Power Cost Value Copy 11.30.05 gas 1.09.06 AURORA at 1.10.06_PCA 9 -  Exhibit D April 2010 (3)" xfId="3202"/>
    <cellStyle name="_Power Cost Value Copy 11.30.05 gas 1.09.06 AURORA at 1.10.06_PCA 9 -  Exhibit D April 2010 (3) 2" xfId="3203"/>
    <cellStyle name="_Power Cost Value Copy 11.30.05 gas 1.09.06 AURORA at 1.10.06_PCA 9 -  Exhibit D April 2010 (3)_DEM-WP(C) ENERG10C--ctn Mid-C_042010 2010GRC" xfId="3204"/>
    <cellStyle name="_Power Cost Value Copy 11.30.05 gas 1.09.06 AURORA at 1.10.06_Power Costs - Comparison bx Rbtl-Staff-Jt-PC" xfId="3205"/>
    <cellStyle name="_Power Cost Value Copy 11.30.05 gas 1.09.06 AURORA at 1.10.06_Power Costs - Comparison bx Rbtl-Staff-Jt-PC 2" xfId="3206"/>
    <cellStyle name="_Power Cost Value Copy 11.30.05 gas 1.09.06 AURORA at 1.10.06_Power Costs - Comparison bx Rbtl-Staff-Jt-PC_Adj Bench DR 3 for Initial Briefs (Electric)" xfId="3207"/>
    <cellStyle name="_Power Cost Value Copy 11.30.05 gas 1.09.06 AURORA at 1.10.06_Power Costs - Comparison bx Rbtl-Staff-Jt-PC_Adj Bench DR 3 for Initial Briefs (Electric) 2" xfId="3208"/>
    <cellStyle name="_Power Cost Value Copy 11.30.05 gas 1.09.06 AURORA at 1.10.06_Power Costs - Comparison bx Rbtl-Staff-Jt-PC_Adj Bench DR 3 for Initial Briefs (Electric)_DEM-WP(C) ENERG10C--ctn Mid-C_042010 2010GRC" xfId="3209"/>
    <cellStyle name="_Power Cost Value Copy 11.30.05 gas 1.09.06 AURORA at 1.10.06_Power Costs - Comparison bx Rbtl-Staff-Jt-PC_DEM-WP(C) ENERG10C--ctn Mid-C_042010 2010GRC" xfId="3210"/>
    <cellStyle name="_Power Cost Value Copy 11.30.05 gas 1.09.06 AURORA at 1.10.06_Power Costs - Comparison bx Rbtl-Staff-Jt-PC_Electric Rev Req Model (2009 GRC) Rebuttal" xfId="3211"/>
    <cellStyle name="_Power Cost Value Copy 11.30.05 gas 1.09.06 AURORA at 1.10.06_Power Costs - Comparison bx Rbtl-Staff-Jt-PC_Electric Rev Req Model (2009 GRC) Rebuttal REmoval of New  WH Solar AdjustMI" xfId="3212"/>
    <cellStyle name="_Power Cost Value Copy 11.30.05 gas 1.09.06 AURORA at 1.10.06_Power Costs - Comparison bx Rbtl-Staff-Jt-PC_Electric Rev Req Model (2009 GRC) Rebuttal REmoval of New  WH Solar AdjustMI 2" xfId="3213"/>
    <cellStyle name="_Power Cost Value Copy 11.30.05 gas 1.09.06 AURORA at 1.10.06_Power Costs - Comparison bx Rbtl-Staff-Jt-PC_Electric Rev Req Model (2009 GRC) Rebuttal REmoval of New  WH Solar AdjustMI_DEM-WP(C) ENERG10C--ctn Mid-C_042010 2010GRC" xfId="3214"/>
    <cellStyle name="_Power Cost Value Copy 11.30.05 gas 1.09.06 AURORA at 1.10.06_Power Costs - Comparison bx Rbtl-Staff-Jt-PC_Electric Rev Req Model (2009 GRC) Revised 01-18-2010" xfId="3215"/>
    <cellStyle name="_Power Cost Value Copy 11.30.05 gas 1.09.06 AURORA at 1.10.06_Power Costs - Comparison bx Rbtl-Staff-Jt-PC_Electric Rev Req Model (2009 GRC) Revised 01-18-2010 2" xfId="3216"/>
    <cellStyle name="_Power Cost Value Copy 11.30.05 gas 1.09.06 AURORA at 1.10.06_Power Costs - Comparison bx Rbtl-Staff-Jt-PC_Electric Rev Req Model (2009 GRC) Revised 01-18-2010_DEM-WP(C) ENERG10C--ctn Mid-C_042010 2010GRC" xfId="3217"/>
    <cellStyle name="_Power Cost Value Copy 11.30.05 gas 1.09.06 AURORA at 1.10.06_Power Costs - Comparison bx Rbtl-Staff-Jt-PC_Final Order Electric EXHIBIT A-1" xfId="3218"/>
    <cellStyle name="_Power Cost Value Copy 11.30.05 gas 1.09.06 AURORA at 1.10.06_Rebuttal Power Costs" xfId="3219"/>
    <cellStyle name="_Power Cost Value Copy 11.30.05 gas 1.09.06 AURORA at 1.10.06_Rebuttal Power Costs 2" xfId="3220"/>
    <cellStyle name="_Power Cost Value Copy 11.30.05 gas 1.09.06 AURORA at 1.10.06_Rebuttal Power Costs_Adj Bench DR 3 for Initial Briefs (Electric)" xfId="3221"/>
    <cellStyle name="_Power Cost Value Copy 11.30.05 gas 1.09.06 AURORA at 1.10.06_Rebuttal Power Costs_Adj Bench DR 3 for Initial Briefs (Electric) 2" xfId="3222"/>
    <cellStyle name="_Power Cost Value Copy 11.30.05 gas 1.09.06 AURORA at 1.10.06_Rebuttal Power Costs_Adj Bench DR 3 for Initial Briefs (Electric)_DEM-WP(C) ENERG10C--ctn Mid-C_042010 2010GRC" xfId="3223"/>
    <cellStyle name="_Power Cost Value Copy 11.30.05 gas 1.09.06 AURORA at 1.10.06_Rebuttal Power Costs_DEM-WP(C) ENERG10C--ctn Mid-C_042010 2010GRC" xfId="3224"/>
    <cellStyle name="_Power Cost Value Copy 11.30.05 gas 1.09.06 AURORA at 1.10.06_Rebuttal Power Costs_Electric Rev Req Model (2009 GRC) Rebuttal" xfId="3225"/>
    <cellStyle name="_Power Cost Value Copy 11.30.05 gas 1.09.06 AURORA at 1.10.06_Rebuttal Power Costs_Electric Rev Req Model (2009 GRC) Rebuttal REmoval of New  WH Solar AdjustMI" xfId="3226"/>
    <cellStyle name="_Power Cost Value Copy 11.30.05 gas 1.09.06 AURORA at 1.10.06_Rebuttal Power Costs_Electric Rev Req Model (2009 GRC) Rebuttal REmoval of New  WH Solar AdjustMI 2" xfId="3227"/>
    <cellStyle name="_Power Cost Value Copy 11.30.05 gas 1.09.06 AURORA at 1.10.06_Rebuttal Power Costs_Electric Rev Req Model (2009 GRC) Rebuttal REmoval of New  WH Solar AdjustMI_DEM-WP(C) ENERG10C--ctn Mid-C_042010 2010GRC" xfId="3228"/>
    <cellStyle name="_Power Cost Value Copy 11.30.05 gas 1.09.06 AURORA at 1.10.06_Rebuttal Power Costs_Electric Rev Req Model (2009 GRC) Revised 01-18-2010" xfId="3229"/>
    <cellStyle name="_Power Cost Value Copy 11.30.05 gas 1.09.06 AURORA at 1.10.06_Rebuttal Power Costs_Electric Rev Req Model (2009 GRC) Revised 01-18-2010 2" xfId="3230"/>
    <cellStyle name="_Power Cost Value Copy 11.30.05 gas 1.09.06 AURORA at 1.10.06_Rebuttal Power Costs_Electric Rev Req Model (2009 GRC) Revised 01-18-2010_DEM-WP(C) ENERG10C--ctn Mid-C_042010 2010GRC" xfId="3231"/>
    <cellStyle name="_Power Cost Value Copy 11.30.05 gas 1.09.06 AURORA at 1.10.06_Rebuttal Power Costs_Final Order Electric EXHIBIT A-1" xfId="3232"/>
    <cellStyle name="_Power Cost Value Copy 11.30.05 gas 1.09.06 AURORA at 1.10.06_Transmission Workbook for May BOD" xfId="3233"/>
    <cellStyle name="_Power Cost Value Copy 11.30.05 gas 1.09.06 AURORA at 1.10.06_Transmission Workbook for May BOD 2" xfId="3234"/>
    <cellStyle name="_Power Cost Value Copy 11.30.05 gas 1.09.06 AURORA at 1.10.06_Transmission Workbook for May BOD_DEM-WP(C) ENERG10C--ctn Mid-C_042010 2010GRC" xfId="3235"/>
    <cellStyle name="_Power Cost Value Copy 11.30.05 gas 1.09.06 AURORA at 1.10.06_Wind Integration 10GRC" xfId="3236"/>
    <cellStyle name="_Power Cost Value Copy 11.30.05 gas 1.09.06 AURORA at 1.10.06_Wind Integration 10GRC 2" xfId="3237"/>
    <cellStyle name="_Power Cost Value Copy 11.30.05 gas 1.09.06 AURORA at 1.10.06_Wind Integration 10GRC_DEM-WP(C) ENERG10C--ctn Mid-C_042010 2010GRC" xfId="3238"/>
    <cellStyle name="_Power Costs Rate Year 11-13-07" xfId="3239"/>
    <cellStyle name="_Price Output" xfId="3240"/>
    <cellStyle name="_Price Output 2" xfId="3241"/>
    <cellStyle name="_Price Output 2 2" xfId="3242"/>
    <cellStyle name="_Price Output 3" xfId="3243"/>
    <cellStyle name="_Price Output 3 2" xfId="3244"/>
    <cellStyle name="_Price Output_DEM-WP(C) Chelan Power Costs" xfId="3245"/>
    <cellStyle name="_Price Output_DEM-WP(C) Chelan Power Costs 2" xfId="3246"/>
    <cellStyle name="_Price Output_DEM-WP(C) ENERG10C--ctn Mid-C_042010 2010GRC" xfId="3247"/>
    <cellStyle name="_Price Output_DEM-WP(C) Gas Transport 2010GRC" xfId="3248"/>
    <cellStyle name="_Price Output_DEM-WP(C) Gas Transport 2010GRC 2" xfId="3249"/>
    <cellStyle name="_Price Output_NIM Summary" xfId="3250"/>
    <cellStyle name="_Price Output_NIM Summary 2" xfId="3251"/>
    <cellStyle name="_Price Output_NIM Summary_DEM-WP(C) ENERG10C--ctn Mid-C_042010 2010GRC" xfId="3252"/>
    <cellStyle name="_Price Output_Wind Integration 10GRC" xfId="3253"/>
    <cellStyle name="_Price Output_Wind Integration 10GRC 2" xfId="3254"/>
    <cellStyle name="_Price Output_Wind Integration 10GRC_DEM-WP(C) ENERG10C--ctn Mid-C_042010 2010GRC" xfId="3255"/>
    <cellStyle name="_Prices" xfId="3256"/>
    <cellStyle name="_Prices 2" xfId="3257"/>
    <cellStyle name="_Prices 2 2" xfId="3258"/>
    <cellStyle name="_Prices 3" xfId="3259"/>
    <cellStyle name="_Prices 3 2" xfId="3260"/>
    <cellStyle name="_Prices_DEM-WP(C) Chelan Power Costs" xfId="3261"/>
    <cellStyle name="_Prices_DEM-WP(C) Chelan Power Costs 2" xfId="3262"/>
    <cellStyle name="_Prices_DEM-WP(C) ENERG10C--ctn Mid-C_042010 2010GRC" xfId="3263"/>
    <cellStyle name="_Prices_DEM-WP(C) Gas Transport 2010GRC" xfId="3264"/>
    <cellStyle name="_Prices_DEM-WP(C) Gas Transport 2010GRC 2" xfId="3265"/>
    <cellStyle name="_Prices_NIM Summary" xfId="3266"/>
    <cellStyle name="_Prices_NIM Summary 2" xfId="3267"/>
    <cellStyle name="_Prices_NIM Summary_DEM-WP(C) ENERG10C--ctn Mid-C_042010 2010GRC" xfId="3268"/>
    <cellStyle name="_Prices_Wind Integration 10GRC" xfId="3269"/>
    <cellStyle name="_Prices_Wind Integration 10GRC 2" xfId="3270"/>
    <cellStyle name="_Prices_Wind Integration 10GRC_DEM-WP(C) ENERG10C--ctn Mid-C_042010 2010GRC" xfId="3271"/>
    <cellStyle name="_Pro Forma Rev 07 GRC" xfId="6205"/>
    <cellStyle name="_x0013__Rebuttal Power Costs" xfId="3272"/>
    <cellStyle name="_x0013__Rebuttal Power Costs 2" xfId="3273"/>
    <cellStyle name="_x0013__Rebuttal Power Costs_Adj Bench DR 3 for Initial Briefs (Electric)" xfId="3274"/>
    <cellStyle name="_x0013__Rebuttal Power Costs_Adj Bench DR 3 for Initial Briefs (Electric) 2" xfId="3275"/>
    <cellStyle name="_x0013__Rebuttal Power Costs_Adj Bench DR 3 for Initial Briefs (Electric)_DEM-WP(C) ENERG10C--ctn Mid-C_042010 2010GRC" xfId="3276"/>
    <cellStyle name="_x0013__Rebuttal Power Costs_DEM-WP(C) ENERG10C--ctn Mid-C_042010 2010GRC" xfId="3277"/>
    <cellStyle name="_x0013__Rebuttal Power Costs_Electric Rev Req Model (2009 GRC) Rebuttal" xfId="3278"/>
    <cellStyle name="_x0013__Rebuttal Power Costs_Electric Rev Req Model (2009 GRC) Rebuttal REmoval of New  WH Solar AdjustMI" xfId="3279"/>
    <cellStyle name="_x0013__Rebuttal Power Costs_Electric Rev Req Model (2009 GRC) Rebuttal REmoval of New  WH Solar AdjustMI 2" xfId="3280"/>
    <cellStyle name="_x0013__Rebuttal Power Costs_Electric Rev Req Model (2009 GRC) Rebuttal REmoval of New  WH Solar AdjustMI_DEM-WP(C) ENERG10C--ctn Mid-C_042010 2010GRC" xfId="3281"/>
    <cellStyle name="_x0013__Rebuttal Power Costs_Electric Rev Req Model (2009 GRC) Revised 01-18-2010" xfId="3282"/>
    <cellStyle name="_x0013__Rebuttal Power Costs_Electric Rev Req Model (2009 GRC) Revised 01-18-2010 2" xfId="3283"/>
    <cellStyle name="_x0013__Rebuttal Power Costs_Electric Rev Req Model (2009 GRC) Revised 01-18-2010_DEM-WP(C) ENERG10C--ctn Mid-C_042010 2010GRC" xfId="3284"/>
    <cellStyle name="_x0013__Rebuttal Power Costs_Final Order Electric EXHIBIT A-1" xfId="3285"/>
    <cellStyle name="_recommendation" xfId="3286"/>
    <cellStyle name="_recommendation 2" xfId="3287"/>
    <cellStyle name="_recommendation 2 2" xfId="3288"/>
    <cellStyle name="_recommendation 3" xfId="3289"/>
    <cellStyle name="_recommendation 3 2" xfId="3290"/>
    <cellStyle name="_recommendation_DEM-WP(C) Chelan Power Costs" xfId="3291"/>
    <cellStyle name="_recommendation_DEM-WP(C) Chelan Power Costs 2" xfId="3292"/>
    <cellStyle name="_recommendation_DEM-WP(C) ENERG10C--ctn Mid-C_042010 2010GRC" xfId="3293"/>
    <cellStyle name="_recommendation_DEM-WP(C) Gas Transport 2010GRC" xfId="3294"/>
    <cellStyle name="_recommendation_DEM-WP(C) Gas Transport 2010GRC 2" xfId="3295"/>
    <cellStyle name="_recommendation_DEM-WP(C) Wind Integration Summary 2010GRC" xfId="3296"/>
    <cellStyle name="_recommendation_DEM-WP(C) Wind Integration Summary 2010GRC 2" xfId="3297"/>
    <cellStyle name="_recommendation_DEM-WP(C) Wind Integration Summary 2010GRC_DEM-WP(C) ENERG10C--ctn Mid-C_042010 2010GRC" xfId="3298"/>
    <cellStyle name="_recommendation_NIM Summary" xfId="3299"/>
    <cellStyle name="_recommendation_NIM Summary 2" xfId="3300"/>
    <cellStyle name="_recommendation_NIM Summary_DEM-WP(C) ENERG10C--ctn Mid-C_042010 2010GRC" xfId="3301"/>
    <cellStyle name="_Recon to Darrin's 5.11.05 proforma" xfId="107"/>
    <cellStyle name="_Recon to Darrin's 5.11.05 proforma 2" xfId="3302"/>
    <cellStyle name="_Recon to Darrin's 5.11.05 proforma 2 2" xfId="3303"/>
    <cellStyle name="_Recon to Darrin's 5.11.05 proforma 3" xfId="3304"/>
    <cellStyle name="_Recon to Darrin's 5.11.05 proforma 4" xfId="3305"/>
    <cellStyle name="_Recon to Darrin's 5.11.05 proforma 4 2" xfId="3306"/>
    <cellStyle name="_Recon to Darrin's 5.11.05 proforma 5" xfId="3307"/>
    <cellStyle name="_Recon to Darrin's 5.11.05 proforma 5 2" xfId="3308"/>
    <cellStyle name="_Recon to Darrin's 5.11.05 proforma 6" xfId="3309"/>
    <cellStyle name="_Recon to Darrin's 5.11.05 proforma 7" xfId="3310"/>
    <cellStyle name="_Recon to Darrin's 5.11.05 proforma 7 2" xfId="3311"/>
    <cellStyle name="_Recon to Darrin's 5.11.05 proforma 8" xfId="3312"/>
    <cellStyle name="_Recon to Darrin's 5.11.05 proforma 8 2" xfId="3313"/>
    <cellStyle name="_Recon to Darrin's 5.11.05 proforma_(C) WHE Proforma with ITC cash grant 10 Yr Amort_for deferral_102809" xfId="3314"/>
    <cellStyle name="_Recon to Darrin's 5.11.05 proforma_(C) WHE Proforma with ITC cash grant 10 Yr Amort_for deferral_102809 2" xfId="3315"/>
    <cellStyle name="_Recon to Darrin's 5.11.05 proforma_(C) WHE Proforma with ITC cash grant 10 Yr Amort_for deferral_102809_16.07E Wild Horse Wind Expansionwrkingfile" xfId="3316"/>
    <cellStyle name="_Recon to Darrin's 5.11.05 proforma_(C) WHE Proforma with ITC cash grant 10 Yr Amort_for deferral_102809_16.07E Wild Horse Wind Expansionwrkingfile 2" xfId="3317"/>
    <cellStyle name="_Recon to Darrin's 5.11.05 proforma_(C) WHE Proforma with ITC cash grant 10 Yr Amort_for deferral_102809_16.07E Wild Horse Wind Expansionwrkingfile SF" xfId="3318"/>
    <cellStyle name="_Recon to Darrin's 5.11.05 proforma_(C) WHE Proforma with ITC cash grant 10 Yr Amort_for deferral_102809_16.07E Wild Horse Wind Expansionwrkingfile SF 2" xfId="3319"/>
    <cellStyle name="_Recon to Darrin's 5.11.05 proforma_(C) WHE Proforma with ITC cash grant 10 Yr Amort_for deferral_102809_16.07E Wild Horse Wind Expansionwrkingfile SF_DEM-WP(C) ENERG10C--ctn Mid-C_042010 2010GRC" xfId="3320"/>
    <cellStyle name="_Recon to Darrin's 5.11.05 proforma_(C) WHE Proforma with ITC cash grant 10 Yr Amort_for deferral_102809_16.07E Wild Horse Wind Expansionwrkingfile_DEM-WP(C) ENERG10C--ctn Mid-C_042010 2010GRC" xfId="3321"/>
    <cellStyle name="_Recon to Darrin's 5.11.05 proforma_(C) WHE Proforma with ITC cash grant 10 Yr Amort_for deferral_102809_16.37E Wild Horse Expansion DeferralRevwrkingfile SF" xfId="3322"/>
    <cellStyle name="_Recon to Darrin's 5.11.05 proforma_(C) WHE Proforma with ITC cash grant 10 Yr Amort_for deferral_102809_16.37E Wild Horse Expansion DeferralRevwrkingfile SF 2" xfId="3323"/>
    <cellStyle name="_Recon to Darrin's 5.11.05 proforma_(C) WHE Proforma with ITC cash grant 10 Yr Amort_for deferral_102809_16.37E Wild Horse Expansion DeferralRevwrkingfile SF_DEM-WP(C) ENERG10C--ctn Mid-C_042010 2010GRC" xfId="3324"/>
    <cellStyle name="_Recon to Darrin's 5.11.05 proforma_(C) WHE Proforma with ITC cash grant 10 Yr Amort_for deferral_102809_DEM-WP(C) ENERG10C--ctn Mid-C_042010 2010GRC" xfId="3325"/>
    <cellStyle name="_Recon to Darrin's 5.11.05 proforma_(C) WHE Proforma with ITC cash grant 10 Yr Amort_for rebuttal_120709" xfId="3326"/>
    <cellStyle name="_Recon to Darrin's 5.11.05 proforma_(C) WHE Proforma with ITC cash grant 10 Yr Amort_for rebuttal_120709 2" xfId="3327"/>
    <cellStyle name="_Recon to Darrin's 5.11.05 proforma_(C) WHE Proforma with ITC cash grant 10 Yr Amort_for rebuttal_120709_DEM-WP(C) ENERG10C--ctn Mid-C_042010 2010GRC" xfId="3328"/>
    <cellStyle name="_Recon to Darrin's 5.11.05 proforma_04.07E Wild Horse Wind Expansion" xfId="3329"/>
    <cellStyle name="_Recon to Darrin's 5.11.05 proforma_04.07E Wild Horse Wind Expansion 2" xfId="3330"/>
    <cellStyle name="_Recon to Darrin's 5.11.05 proforma_04.07E Wild Horse Wind Expansion_16.07E Wild Horse Wind Expansionwrkingfile" xfId="3331"/>
    <cellStyle name="_Recon to Darrin's 5.11.05 proforma_04.07E Wild Horse Wind Expansion_16.07E Wild Horse Wind Expansionwrkingfile 2" xfId="3332"/>
    <cellStyle name="_Recon to Darrin's 5.11.05 proforma_04.07E Wild Horse Wind Expansion_16.07E Wild Horse Wind Expansionwrkingfile SF" xfId="3333"/>
    <cellStyle name="_Recon to Darrin's 5.11.05 proforma_04.07E Wild Horse Wind Expansion_16.07E Wild Horse Wind Expansionwrkingfile SF 2" xfId="3334"/>
    <cellStyle name="_Recon to Darrin's 5.11.05 proforma_04.07E Wild Horse Wind Expansion_16.07E Wild Horse Wind Expansionwrkingfile SF_DEM-WP(C) ENERG10C--ctn Mid-C_042010 2010GRC" xfId="3335"/>
    <cellStyle name="_Recon to Darrin's 5.11.05 proforma_04.07E Wild Horse Wind Expansion_16.07E Wild Horse Wind Expansionwrkingfile_DEM-WP(C) ENERG10C--ctn Mid-C_042010 2010GRC" xfId="3336"/>
    <cellStyle name="_Recon to Darrin's 5.11.05 proforma_04.07E Wild Horse Wind Expansion_16.37E Wild Horse Expansion DeferralRevwrkingfile SF" xfId="3337"/>
    <cellStyle name="_Recon to Darrin's 5.11.05 proforma_04.07E Wild Horse Wind Expansion_16.37E Wild Horse Expansion DeferralRevwrkingfile SF 2" xfId="3338"/>
    <cellStyle name="_Recon to Darrin's 5.11.05 proforma_04.07E Wild Horse Wind Expansion_16.37E Wild Horse Expansion DeferralRevwrkingfile SF_DEM-WP(C) ENERG10C--ctn Mid-C_042010 2010GRC" xfId="3339"/>
    <cellStyle name="_Recon to Darrin's 5.11.05 proforma_04.07E Wild Horse Wind Expansion_DEM-WP(C) ENERG10C--ctn Mid-C_042010 2010GRC" xfId="3340"/>
    <cellStyle name="_Recon to Darrin's 5.11.05 proforma_16.07E Wild Horse Wind Expansionwrkingfile" xfId="3341"/>
    <cellStyle name="_Recon to Darrin's 5.11.05 proforma_16.07E Wild Horse Wind Expansionwrkingfile 2" xfId="3342"/>
    <cellStyle name="_Recon to Darrin's 5.11.05 proforma_16.07E Wild Horse Wind Expansionwrkingfile SF" xfId="3343"/>
    <cellStyle name="_Recon to Darrin's 5.11.05 proforma_16.07E Wild Horse Wind Expansionwrkingfile SF 2" xfId="3344"/>
    <cellStyle name="_Recon to Darrin's 5.11.05 proforma_16.07E Wild Horse Wind Expansionwrkingfile SF_DEM-WP(C) ENERG10C--ctn Mid-C_042010 2010GRC" xfId="3345"/>
    <cellStyle name="_Recon to Darrin's 5.11.05 proforma_16.07E Wild Horse Wind Expansionwrkingfile_DEM-WP(C) ENERG10C--ctn Mid-C_042010 2010GRC" xfId="3346"/>
    <cellStyle name="_Recon to Darrin's 5.11.05 proforma_16.37E Wild Horse Expansion DeferralRevwrkingfile SF" xfId="3347"/>
    <cellStyle name="_Recon to Darrin's 5.11.05 proforma_16.37E Wild Horse Expansion DeferralRevwrkingfile SF 2" xfId="3348"/>
    <cellStyle name="_Recon to Darrin's 5.11.05 proforma_16.37E Wild Horse Expansion DeferralRevwrkingfile SF_DEM-WP(C) ENERG10C--ctn Mid-C_042010 2010GRC" xfId="3349"/>
    <cellStyle name="_Recon to Darrin's 5.11.05 proforma_2009 GRC Compl Filing - Exhibit D" xfId="3350"/>
    <cellStyle name="_Recon to Darrin's 5.11.05 proforma_2009 GRC Compl Filing - Exhibit D 2" xfId="3351"/>
    <cellStyle name="_Recon to Darrin's 5.11.05 proforma_2009 GRC Compl Filing - Exhibit D_DEM-WP(C) ENERG10C--ctn Mid-C_042010 2010GRC" xfId="3352"/>
    <cellStyle name="_Recon to Darrin's 5.11.05 proforma_4 31 Regulatory Assets and Liabilities  7 06- Exhibit D" xfId="108"/>
    <cellStyle name="_Recon to Darrin's 5.11.05 proforma_4 31 Regulatory Assets and Liabilities  7 06- Exhibit D 2" xfId="3353"/>
    <cellStyle name="_Recon to Darrin's 5.11.05 proforma_4 31 Regulatory Assets and Liabilities  7 06- Exhibit D_DEM-WP(C) ENERG10C--ctn Mid-C_042010 2010GRC" xfId="3354"/>
    <cellStyle name="_Recon to Darrin's 5.11.05 proforma_4 31 Regulatory Assets and Liabilities  7 06- Exhibit D_NIM Summary" xfId="3355"/>
    <cellStyle name="_Recon to Darrin's 5.11.05 proforma_4 31 Regulatory Assets and Liabilities  7 06- Exhibit D_NIM Summary 2" xfId="3356"/>
    <cellStyle name="_Recon to Darrin's 5.11.05 proforma_4 31 Regulatory Assets and Liabilities  7 06- Exhibit D_NIM Summary_DEM-WP(C) ENERG10C--ctn Mid-C_042010 2010GRC" xfId="3357"/>
    <cellStyle name="_Recon to Darrin's 5.11.05 proforma_4 31 Regulatory Assets and Liabilities  7 06- Exhibit D_NIM+O&amp;M" xfId="3358"/>
    <cellStyle name="_Recon to Darrin's 5.11.05 proforma_4 31 Regulatory Assets and Liabilities  7 06- Exhibit D_NIM+O&amp;M Monthly" xfId="3359"/>
    <cellStyle name="_Recon to Darrin's 5.11.05 proforma_4 31E Reg Asset  Liab and EXH D" xfId="3360"/>
    <cellStyle name="_Recon to Darrin's 5.11.05 proforma_4 31E Reg Asset  Liab and EXH D _ Aug 10 Filing (2)" xfId="3361"/>
    <cellStyle name="_Recon to Darrin's 5.11.05 proforma_4 31E Reg Asset  Liab and EXH D _ Aug 10 Filing (2) 2" xfId="3362"/>
    <cellStyle name="_Recon to Darrin's 5.11.05 proforma_4 31E Reg Asset  Liab and EXH D 2" xfId="3363"/>
    <cellStyle name="_Recon to Darrin's 5.11.05 proforma_4 31E Reg Asset  Liab and EXH D 3" xfId="3364"/>
    <cellStyle name="_Recon to Darrin's 5.11.05 proforma_4 32 Regulatory Assets and Liabilities  7 06- Exhibit D" xfId="109"/>
    <cellStyle name="_Recon to Darrin's 5.11.05 proforma_4 32 Regulatory Assets and Liabilities  7 06- Exhibit D 2" xfId="3365"/>
    <cellStyle name="_Recon to Darrin's 5.11.05 proforma_4 32 Regulatory Assets and Liabilities  7 06- Exhibit D_DEM-WP(C) ENERG10C--ctn Mid-C_042010 2010GRC" xfId="3366"/>
    <cellStyle name="_Recon to Darrin's 5.11.05 proforma_4 32 Regulatory Assets and Liabilities  7 06- Exhibit D_NIM Summary" xfId="3367"/>
    <cellStyle name="_Recon to Darrin's 5.11.05 proforma_4 32 Regulatory Assets and Liabilities  7 06- Exhibit D_NIM Summary 2" xfId="3368"/>
    <cellStyle name="_Recon to Darrin's 5.11.05 proforma_4 32 Regulatory Assets and Liabilities  7 06- Exhibit D_NIM Summary_DEM-WP(C) ENERG10C--ctn Mid-C_042010 2010GRC" xfId="3369"/>
    <cellStyle name="_Recon to Darrin's 5.11.05 proforma_4 32 Regulatory Assets and Liabilities  7 06- Exhibit D_NIM+O&amp;M" xfId="3370"/>
    <cellStyle name="_Recon to Darrin's 5.11.05 proforma_4 32 Regulatory Assets and Liabilities  7 06- Exhibit D_NIM+O&amp;M Monthly" xfId="3371"/>
    <cellStyle name="_Recon to Darrin's 5.11.05 proforma_AURORA Total New" xfId="3372"/>
    <cellStyle name="_Recon to Darrin's 5.11.05 proforma_AURORA Total New 2" xfId="3373"/>
    <cellStyle name="_Recon to Darrin's 5.11.05 proforma_Book1" xfId="3374"/>
    <cellStyle name="_Recon to Darrin's 5.11.05 proforma_Book2" xfId="3375"/>
    <cellStyle name="_Recon to Darrin's 5.11.05 proforma_Book2 2" xfId="3376"/>
    <cellStyle name="_Recon to Darrin's 5.11.05 proforma_Book2_Adj Bench DR 3 for Initial Briefs (Electric)" xfId="3377"/>
    <cellStyle name="_Recon to Darrin's 5.11.05 proforma_Book2_Adj Bench DR 3 for Initial Briefs (Electric) 2" xfId="3378"/>
    <cellStyle name="_Recon to Darrin's 5.11.05 proforma_Book2_Adj Bench DR 3 for Initial Briefs (Electric)_DEM-WP(C) ENERG10C--ctn Mid-C_042010 2010GRC" xfId="3379"/>
    <cellStyle name="_Recon to Darrin's 5.11.05 proforma_Book2_DEM-WP(C) ENERG10C--ctn Mid-C_042010 2010GRC" xfId="3380"/>
    <cellStyle name="_Recon to Darrin's 5.11.05 proforma_Book2_Electric Rev Req Model (2009 GRC) Rebuttal" xfId="3381"/>
    <cellStyle name="_Recon to Darrin's 5.11.05 proforma_Book2_Electric Rev Req Model (2009 GRC) Rebuttal REmoval of New  WH Solar AdjustMI" xfId="3382"/>
    <cellStyle name="_Recon to Darrin's 5.11.05 proforma_Book2_Electric Rev Req Model (2009 GRC) Rebuttal REmoval of New  WH Solar AdjustMI 2" xfId="3383"/>
    <cellStyle name="_Recon to Darrin's 5.11.05 proforma_Book2_Electric Rev Req Model (2009 GRC) Rebuttal REmoval of New  WH Solar AdjustMI_DEM-WP(C) ENERG10C--ctn Mid-C_042010 2010GRC" xfId="3384"/>
    <cellStyle name="_Recon to Darrin's 5.11.05 proforma_Book2_Electric Rev Req Model (2009 GRC) Revised 01-18-2010" xfId="3385"/>
    <cellStyle name="_Recon to Darrin's 5.11.05 proforma_Book2_Electric Rev Req Model (2009 GRC) Revised 01-18-2010 2" xfId="3386"/>
    <cellStyle name="_Recon to Darrin's 5.11.05 proforma_Book2_Electric Rev Req Model (2009 GRC) Revised 01-18-2010_DEM-WP(C) ENERG10C--ctn Mid-C_042010 2010GRC" xfId="3387"/>
    <cellStyle name="_Recon to Darrin's 5.11.05 proforma_Book2_Final Order Electric EXHIBIT A-1" xfId="3388"/>
    <cellStyle name="_Recon to Darrin's 5.11.05 proforma_Book4" xfId="110"/>
    <cellStyle name="_Recon to Darrin's 5.11.05 proforma_Book4 2" xfId="3389"/>
    <cellStyle name="_Recon to Darrin's 5.11.05 proforma_Book4_DEM-WP(C) ENERG10C--ctn Mid-C_042010 2010GRC" xfId="3390"/>
    <cellStyle name="_Recon to Darrin's 5.11.05 proforma_Book9" xfId="111"/>
    <cellStyle name="_Recon to Darrin's 5.11.05 proforma_Book9 2" xfId="3391"/>
    <cellStyle name="_Recon to Darrin's 5.11.05 proforma_Book9_DEM-WP(C) ENERG10C--ctn Mid-C_042010 2010GRC" xfId="3392"/>
    <cellStyle name="_Recon to Darrin's 5.11.05 proforma_Chelan PUD Power Costs (8-10)" xfId="3393"/>
    <cellStyle name="_Recon to Darrin's 5.11.05 proforma_DEM-WP(C) Chelan Power Costs" xfId="3394"/>
    <cellStyle name="_Recon to Darrin's 5.11.05 proforma_DEM-WP(C) Chelan Power Costs 2" xfId="3395"/>
    <cellStyle name="_Recon to Darrin's 5.11.05 proforma_DEM-WP(C) ENERG10C--ctn Mid-C_042010 2010GRC" xfId="3396"/>
    <cellStyle name="_Recon to Darrin's 5.11.05 proforma_DEM-WP(C) Gas Transport 2010GRC" xfId="3397"/>
    <cellStyle name="_Recon to Darrin's 5.11.05 proforma_DEM-WP(C) Gas Transport 2010GRC 2" xfId="3398"/>
    <cellStyle name="_Recon to Darrin's 5.11.05 proforma_Exhibit D fr R Gho 12-31-08" xfId="3399"/>
    <cellStyle name="_Recon to Darrin's 5.11.05 proforma_Exhibit D fr R Gho 12-31-08 2" xfId="3400"/>
    <cellStyle name="_Recon to Darrin's 5.11.05 proforma_Exhibit D fr R Gho 12-31-08 v2" xfId="3401"/>
    <cellStyle name="_Recon to Darrin's 5.11.05 proforma_Exhibit D fr R Gho 12-31-08 v2 2" xfId="3402"/>
    <cellStyle name="_Recon to Darrin's 5.11.05 proforma_Exhibit D fr R Gho 12-31-08 v2_DEM-WP(C) ENERG10C--ctn Mid-C_042010 2010GRC" xfId="3403"/>
    <cellStyle name="_Recon to Darrin's 5.11.05 proforma_Exhibit D fr R Gho 12-31-08 v2_NIM Summary" xfId="3404"/>
    <cellStyle name="_Recon to Darrin's 5.11.05 proforma_Exhibit D fr R Gho 12-31-08 v2_NIM Summary 2" xfId="3405"/>
    <cellStyle name="_Recon to Darrin's 5.11.05 proforma_Exhibit D fr R Gho 12-31-08 v2_NIM Summary_DEM-WP(C) ENERG10C--ctn Mid-C_042010 2010GRC" xfId="3406"/>
    <cellStyle name="_Recon to Darrin's 5.11.05 proforma_Exhibit D fr R Gho 12-31-08_DEM-WP(C) ENERG10C--ctn Mid-C_042010 2010GRC" xfId="3407"/>
    <cellStyle name="_Recon to Darrin's 5.11.05 proforma_Exhibit D fr R Gho 12-31-08_NIM Summary" xfId="3408"/>
    <cellStyle name="_Recon to Darrin's 5.11.05 proforma_Exhibit D fr R Gho 12-31-08_NIM Summary 2" xfId="3409"/>
    <cellStyle name="_Recon to Darrin's 5.11.05 proforma_Exhibit D fr R Gho 12-31-08_NIM Summary_DEM-WP(C) ENERG10C--ctn Mid-C_042010 2010GRC" xfId="3410"/>
    <cellStyle name="_Recon to Darrin's 5.11.05 proforma_Hopkins Ridge Prepaid Tran - Interest Earned RY 12ME Feb  '11" xfId="3411"/>
    <cellStyle name="_Recon to Darrin's 5.11.05 proforma_Hopkins Ridge Prepaid Tran - Interest Earned RY 12ME Feb  '11 2" xfId="3412"/>
    <cellStyle name="_Recon to Darrin's 5.11.05 proforma_Hopkins Ridge Prepaid Tran - Interest Earned RY 12ME Feb  '11_DEM-WP(C) ENERG10C--ctn Mid-C_042010 2010GRC" xfId="3413"/>
    <cellStyle name="_Recon to Darrin's 5.11.05 proforma_Hopkins Ridge Prepaid Tran - Interest Earned RY 12ME Feb  '11_NIM Summary" xfId="3414"/>
    <cellStyle name="_Recon to Darrin's 5.11.05 proforma_Hopkins Ridge Prepaid Tran - Interest Earned RY 12ME Feb  '11_NIM Summary 2" xfId="3415"/>
    <cellStyle name="_Recon to Darrin's 5.11.05 proforma_Hopkins Ridge Prepaid Tran - Interest Earned RY 12ME Feb  '11_NIM Summary_DEM-WP(C) ENERG10C--ctn Mid-C_042010 2010GRC" xfId="3416"/>
    <cellStyle name="_Recon to Darrin's 5.11.05 proforma_Hopkins Ridge Prepaid Tran - Interest Earned RY 12ME Feb  '11_Transmission Workbook for May BOD" xfId="3417"/>
    <cellStyle name="_Recon to Darrin's 5.11.05 proforma_Hopkins Ridge Prepaid Tran - Interest Earned RY 12ME Feb  '11_Transmission Workbook for May BOD 2" xfId="3418"/>
    <cellStyle name="_Recon to Darrin's 5.11.05 proforma_Hopkins Ridge Prepaid Tran - Interest Earned RY 12ME Feb  '11_Transmission Workbook for May BOD_DEM-WP(C) ENERG10C--ctn Mid-C_042010 2010GRC" xfId="3419"/>
    <cellStyle name="_Recon to Darrin's 5.11.05 proforma_LSRWEP LGIA like Acctg Petition Aug 2010" xfId="3420"/>
    <cellStyle name="_Recon to Darrin's 5.11.05 proforma_NIM Summary" xfId="3421"/>
    <cellStyle name="_Recon to Darrin's 5.11.05 proforma_NIM Summary 09GRC" xfId="3422"/>
    <cellStyle name="_Recon to Darrin's 5.11.05 proforma_NIM Summary 09GRC 2" xfId="3423"/>
    <cellStyle name="_Recon to Darrin's 5.11.05 proforma_NIM Summary 09GRC_DEM-WP(C) ENERG10C--ctn Mid-C_042010 2010GRC" xfId="3424"/>
    <cellStyle name="_Recon to Darrin's 5.11.05 proforma_NIM Summary 2" xfId="3425"/>
    <cellStyle name="_Recon to Darrin's 5.11.05 proforma_NIM Summary 3" xfId="3426"/>
    <cellStyle name="_Recon to Darrin's 5.11.05 proforma_NIM Summary 4" xfId="6206"/>
    <cellStyle name="_Recon to Darrin's 5.11.05 proforma_NIM Summary 5" xfId="6207"/>
    <cellStyle name="_Recon to Darrin's 5.11.05 proforma_NIM Summary 6" xfId="6208"/>
    <cellStyle name="_Recon to Darrin's 5.11.05 proforma_NIM Summary 7" xfId="6209"/>
    <cellStyle name="_Recon to Darrin's 5.11.05 proforma_NIM Summary 8" xfId="6210"/>
    <cellStyle name="_Recon to Darrin's 5.11.05 proforma_NIM Summary 9" xfId="6211"/>
    <cellStyle name="_Recon to Darrin's 5.11.05 proforma_NIM Summary_DEM-WP(C) ENERG10C--ctn Mid-C_042010 2010GRC" xfId="3427"/>
    <cellStyle name="_Recon to Darrin's 5.11.05 proforma_NIM+O&amp;M" xfId="3428"/>
    <cellStyle name="_Recon to Darrin's 5.11.05 proforma_NIM+O&amp;M 2" xfId="3429"/>
    <cellStyle name="_Recon to Darrin's 5.11.05 proforma_NIM+O&amp;M Monthly" xfId="3430"/>
    <cellStyle name="_Recon to Darrin's 5.11.05 proforma_NIM+O&amp;M Monthly 2" xfId="3431"/>
    <cellStyle name="_Recon to Darrin's 5.11.05 proforma_PCA 7 - Exhibit D update 11_30_08 (2)" xfId="3432"/>
    <cellStyle name="_Recon to Darrin's 5.11.05 proforma_PCA 7 - Exhibit D update 11_30_08 (2) 2" xfId="3433"/>
    <cellStyle name="_Recon to Darrin's 5.11.05 proforma_PCA 7 - Exhibit D update 11_30_08 (2) 2 2" xfId="3434"/>
    <cellStyle name="_Recon to Darrin's 5.11.05 proforma_PCA 7 - Exhibit D update 11_30_08 (2) 3" xfId="3435"/>
    <cellStyle name="_Recon to Darrin's 5.11.05 proforma_PCA 7 - Exhibit D update 11_30_08 (2)_DEM-WP(C) ENERG10C--ctn Mid-C_042010 2010GRC" xfId="3436"/>
    <cellStyle name="_Recon to Darrin's 5.11.05 proforma_PCA 7 - Exhibit D update 11_30_08 (2)_NIM Summary" xfId="3437"/>
    <cellStyle name="_Recon to Darrin's 5.11.05 proforma_PCA 7 - Exhibit D update 11_30_08 (2)_NIM Summary 2" xfId="3438"/>
    <cellStyle name="_Recon to Darrin's 5.11.05 proforma_PCA 7 - Exhibit D update 11_30_08 (2)_NIM Summary_DEM-WP(C) ENERG10C--ctn Mid-C_042010 2010GRC" xfId="3439"/>
    <cellStyle name="_Recon to Darrin's 5.11.05 proforma_PCA 9 -  Exhibit D April 2010 (3)" xfId="3440"/>
    <cellStyle name="_Recon to Darrin's 5.11.05 proforma_PCA 9 -  Exhibit D April 2010 (3) 2" xfId="3441"/>
    <cellStyle name="_Recon to Darrin's 5.11.05 proforma_PCA 9 -  Exhibit D April 2010 (3)_DEM-WP(C) ENERG10C--ctn Mid-C_042010 2010GRC" xfId="3442"/>
    <cellStyle name="_Recon to Darrin's 5.11.05 proforma_Power Costs - Comparison bx Rbtl-Staff-Jt-PC" xfId="3443"/>
    <cellStyle name="_Recon to Darrin's 5.11.05 proforma_Power Costs - Comparison bx Rbtl-Staff-Jt-PC 2" xfId="3444"/>
    <cellStyle name="_Recon to Darrin's 5.11.05 proforma_Power Costs - Comparison bx Rbtl-Staff-Jt-PC_Adj Bench DR 3 for Initial Briefs (Electric)" xfId="3445"/>
    <cellStyle name="_Recon to Darrin's 5.11.05 proforma_Power Costs - Comparison bx Rbtl-Staff-Jt-PC_Adj Bench DR 3 for Initial Briefs (Electric) 2" xfId="3446"/>
    <cellStyle name="_Recon to Darrin's 5.11.05 proforma_Power Costs - Comparison bx Rbtl-Staff-Jt-PC_Adj Bench DR 3 for Initial Briefs (Electric)_DEM-WP(C) ENERG10C--ctn Mid-C_042010 2010GRC" xfId="3447"/>
    <cellStyle name="_Recon to Darrin's 5.11.05 proforma_Power Costs - Comparison bx Rbtl-Staff-Jt-PC_DEM-WP(C) ENERG10C--ctn Mid-C_042010 2010GRC" xfId="3448"/>
    <cellStyle name="_Recon to Darrin's 5.11.05 proforma_Power Costs - Comparison bx Rbtl-Staff-Jt-PC_Electric Rev Req Model (2009 GRC) Rebuttal" xfId="3449"/>
    <cellStyle name="_Recon to Darrin's 5.11.05 proforma_Power Costs - Comparison bx Rbtl-Staff-Jt-PC_Electric Rev Req Model (2009 GRC) Rebuttal REmoval of New  WH Solar AdjustMI" xfId="3450"/>
    <cellStyle name="_Recon to Darrin's 5.11.05 proforma_Power Costs - Comparison bx Rbtl-Staff-Jt-PC_Electric Rev Req Model (2009 GRC) Rebuttal REmoval of New  WH Solar AdjustMI 2" xfId="3451"/>
    <cellStyle name="_Recon to Darrin's 5.11.05 proforma_Power Costs - Comparison bx Rbtl-Staff-Jt-PC_Electric Rev Req Model (2009 GRC) Rebuttal REmoval of New  WH Solar AdjustMI_DEM-WP(C) ENERG10C--ctn Mid-C_042010 2010GRC" xfId="3452"/>
    <cellStyle name="_Recon to Darrin's 5.11.05 proforma_Power Costs - Comparison bx Rbtl-Staff-Jt-PC_Electric Rev Req Model (2009 GRC) Revised 01-18-2010" xfId="3453"/>
    <cellStyle name="_Recon to Darrin's 5.11.05 proforma_Power Costs - Comparison bx Rbtl-Staff-Jt-PC_Electric Rev Req Model (2009 GRC) Revised 01-18-2010 2" xfId="3454"/>
    <cellStyle name="_Recon to Darrin's 5.11.05 proforma_Power Costs - Comparison bx Rbtl-Staff-Jt-PC_Electric Rev Req Model (2009 GRC) Revised 01-18-2010_DEM-WP(C) ENERG10C--ctn Mid-C_042010 2010GRC" xfId="3455"/>
    <cellStyle name="_Recon to Darrin's 5.11.05 proforma_Power Costs - Comparison bx Rbtl-Staff-Jt-PC_Final Order Electric EXHIBIT A-1" xfId="3456"/>
    <cellStyle name="_Recon to Darrin's 5.11.05 proforma_Rebuttal Power Costs" xfId="3457"/>
    <cellStyle name="_Recon to Darrin's 5.11.05 proforma_Rebuttal Power Costs 2" xfId="3458"/>
    <cellStyle name="_Recon to Darrin's 5.11.05 proforma_Rebuttal Power Costs_Adj Bench DR 3 for Initial Briefs (Electric)" xfId="3459"/>
    <cellStyle name="_Recon to Darrin's 5.11.05 proforma_Rebuttal Power Costs_Adj Bench DR 3 for Initial Briefs (Electric) 2" xfId="3460"/>
    <cellStyle name="_Recon to Darrin's 5.11.05 proforma_Rebuttal Power Costs_Adj Bench DR 3 for Initial Briefs (Electric)_DEM-WP(C) ENERG10C--ctn Mid-C_042010 2010GRC" xfId="3461"/>
    <cellStyle name="_Recon to Darrin's 5.11.05 proforma_Rebuttal Power Costs_DEM-WP(C) ENERG10C--ctn Mid-C_042010 2010GRC" xfId="3462"/>
    <cellStyle name="_Recon to Darrin's 5.11.05 proforma_Rebuttal Power Costs_Electric Rev Req Model (2009 GRC) Rebuttal" xfId="3463"/>
    <cellStyle name="_Recon to Darrin's 5.11.05 proforma_Rebuttal Power Costs_Electric Rev Req Model (2009 GRC) Rebuttal REmoval of New  WH Solar AdjustMI" xfId="3464"/>
    <cellStyle name="_Recon to Darrin's 5.11.05 proforma_Rebuttal Power Costs_Electric Rev Req Model (2009 GRC) Rebuttal REmoval of New  WH Solar AdjustMI 2" xfId="3465"/>
    <cellStyle name="_Recon to Darrin's 5.11.05 proforma_Rebuttal Power Costs_Electric Rev Req Model (2009 GRC) Rebuttal REmoval of New  WH Solar AdjustMI_DEM-WP(C) ENERG10C--ctn Mid-C_042010 2010GRC" xfId="3466"/>
    <cellStyle name="_Recon to Darrin's 5.11.05 proforma_Rebuttal Power Costs_Electric Rev Req Model (2009 GRC) Revised 01-18-2010" xfId="3467"/>
    <cellStyle name="_Recon to Darrin's 5.11.05 proforma_Rebuttal Power Costs_Electric Rev Req Model (2009 GRC) Revised 01-18-2010 2" xfId="3468"/>
    <cellStyle name="_Recon to Darrin's 5.11.05 proforma_Rebuttal Power Costs_Electric Rev Req Model (2009 GRC) Revised 01-18-2010_DEM-WP(C) ENERG10C--ctn Mid-C_042010 2010GRC" xfId="3469"/>
    <cellStyle name="_Recon to Darrin's 5.11.05 proforma_Rebuttal Power Costs_Final Order Electric EXHIBIT A-1" xfId="3470"/>
    <cellStyle name="_Recon to Darrin's 5.11.05 proforma_Transmission Workbook for May BOD" xfId="3471"/>
    <cellStyle name="_Recon to Darrin's 5.11.05 proforma_Transmission Workbook for May BOD 2" xfId="3472"/>
    <cellStyle name="_Recon to Darrin's 5.11.05 proforma_Transmission Workbook for May BOD_DEM-WP(C) ENERG10C--ctn Mid-C_042010 2010GRC" xfId="3473"/>
    <cellStyle name="_Recon to Darrin's 5.11.05 proforma_Wind Integration 10GRC" xfId="3474"/>
    <cellStyle name="_Recon to Darrin's 5.11.05 proforma_Wind Integration 10GRC 2" xfId="3475"/>
    <cellStyle name="_Recon to Darrin's 5.11.05 proforma_Wind Integration 10GRC_DEM-WP(C) ENERG10C--ctn Mid-C_042010 2010GRC" xfId="3476"/>
    <cellStyle name="_Revenue" xfId="6212"/>
    <cellStyle name="_Revenue_Data" xfId="6213"/>
    <cellStyle name="_Revenue_Data_1" xfId="6214"/>
    <cellStyle name="_Revenue_Data_Pro Forma Rev 09 GRC" xfId="6215"/>
    <cellStyle name="_Revenue_Data_Pro Forma Rev 2010 GRC" xfId="6216"/>
    <cellStyle name="_Revenue_Data_Pro Forma Rev 2010 GRC_Preliminary" xfId="6217"/>
    <cellStyle name="_Revenue_Data_Revenue (Feb 09 - Jan 10)" xfId="6218"/>
    <cellStyle name="_Revenue_Data_Revenue (Jan 09 - Dec 09)" xfId="6219"/>
    <cellStyle name="_Revenue_Data_Revenue (Mar 09 - Feb 10)" xfId="6220"/>
    <cellStyle name="_Revenue_Data_Volume Exhibit (Jan09 - Dec09)" xfId="6221"/>
    <cellStyle name="_Revenue_Mins" xfId="6222"/>
    <cellStyle name="_Revenue_Pro Forma Rev 07 GRC" xfId="6223"/>
    <cellStyle name="_Revenue_Pro Forma Rev 08 GRC" xfId="6224"/>
    <cellStyle name="_Revenue_Pro Forma Rev 09 GRC" xfId="6225"/>
    <cellStyle name="_Revenue_Pro Forma Rev 2010 GRC" xfId="6226"/>
    <cellStyle name="_Revenue_Pro Forma Rev 2010 GRC_Preliminary" xfId="6227"/>
    <cellStyle name="_Revenue_Revenue (Feb 09 - Jan 10)" xfId="6228"/>
    <cellStyle name="_Revenue_Revenue (Jan 09 - Dec 09)" xfId="6229"/>
    <cellStyle name="_Revenue_Revenue (Mar 09 - Feb 10)" xfId="6230"/>
    <cellStyle name="_Revenue_Sheet2" xfId="6231"/>
    <cellStyle name="_Revenue_Therms Data" xfId="6232"/>
    <cellStyle name="_Revenue_Therms Data Rerun" xfId="6233"/>
    <cellStyle name="_Revenue_Volume Exhibit (Jan09 - Dec09)" xfId="6234"/>
    <cellStyle name="_Sumas Proforma - 11-09-07" xfId="112"/>
    <cellStyle name="_Sumas Property Taxes v1" xfId="113"/>
    <cellStyle name="_Tenaska Comparison" xfId="114"/>
    <cellStyle name="_Tenaska Comparison 2" xfId="3477"/>
    <cellStyle name="_Tenaska Comparison 2 2" xfId="3478"/>
    <cellStyle name="_Tenaska Comparison 3" xfId="3479"/>
    <cellStyle name="_Tenaska Comparison 4" xfId="3480"/>
    <cellStyle name="_Tenaska Comparison 4 2" xfId="3481"/>
    <cellStyle name="_Tenaska Comparison 5" xfId="3482"/>
    <cellStyle name="_Tenaska Comparison 5 2" xfId="3483"/>
    <cellStyle name="_Tenaska Comparison 6" xfId="3484"/>
    <cellStyle name="_Tenaska Comparison 7" xfId="3485"/>
    <cellStyle name="_Tenaska Comparison 7 2" xfId="3486"/>
    <cellStyle name="_Tenaska Comparison 8" xfId="3487"/>
    <cellStyle name="_Tenaska Comparison 8 2" xfId="3488"/>
    <cellStyle name="_Tenaska Comparison_(C) WHE Proforma with ITC cash grant 10 Yr Amort_for deferral_102809" xfId="3489"/>
    <cellStyle name="_Tenaska Comparison_(C) WHE Proforma with ITC cash grant 10 Yr Amort_for deferral_102809 2" xfId="3490"/>
    <cellStyle name="_Tenaska Comparison_(C) WHE Proforma with ITC cash grant 10 Yr Amort_for deferral_102809_16.07E Wild Horse Wind Expansionwrkingfile" xfId="3491"/>
    <cellStyle name="_Tenaska Comparison_(C) WHE Proforma with ITC cash grant 10 Yr Amort_for deferral_102809_16.07E Wild Horse Wind Expansionwrkingfile 2" xfId="3492"/>
    <cellStyle name="_Tenaska Comparison_(C) WHE Proforma with ITC cash grant 10 Yr Amort_for deferral_102809_16.07E Wild Horse Wind Expansionwrkingfile SF" xfId="3493"/>
    <cellStyle name="_Tenaska Comparison_(C) WHE Proforma with ITC cash grant 10 Yr Amort_for deferral_102809_16.07E Wild Horse Wind Expansionwrkingfile SF 2" xfId="3494"/>
    <cellStyle name="_Tenaska Comparison_(C) WHE Proforma with ITC cash grant 10 Yr Amort_for deferral_102809_16.07E Wild Horse Wind Expansionwrkingfile SF_DEM-WP(C) ENERG10C--ctn Mid-C_042010 2010GRC" xfId="3495"/>
    <cellStyle name="_Tenaska Comparison_(C) WHE Proforma with ITC cash grant 10 Yr Amort_for deferral_102809_16.07E Wild Horse Wind Expansionwrkingfile_DEM-WP(C) ENERG10C--ctn Mid-C_042010 2010GRC" xfId="3496"/>
    <cellStyle name="_Tenaska Comparison_(C) WHE Proforma with ITC cash grant 10 Yr Amort_for deferral_102809_16.37E Wild Horse Expansion DeferralRevwrkingfile SF" xfId="3497"/>
    <cellStyle name="_Tenaska Comparison_(C) WHE Proforma with ITC cash grant 10 Yr Amort_for deferral_102809_16.37E Wild Horse Expansion DeferralRevwrkingfile SF 2" xfId="3498"/>
    <cellStyle name="_Tenaska Comparison_(C) WHE Proforma with ITC cash grant 10 Yr Amort_for deferral_102809_16.37E Wild Horse Expansion DeferralRevwrkingfile SF_DEM-WP(C) ENERG10C--ctn Mid-C_042010 2010GRC" xfId="3499"/>
    <cellStyle name="_Tenaska Comparison_(C) WHE Proforma with ITC cash grant 10 Yr Amort_for deferral_102809_DEM-WP(C) ENERG10C--ctn Mid-C_042010 2010GRC" xfId="3500"/>
    <cellStyle name="_Tenaska Comparison_(C) WHE Proforma with ITC cash grant 10 Yr Amort_for rebuttal_120709" xfId="3501"/>
    <cellStyle name="_Tenaska Comparison_(C) WHE Proforma with ITC cash grant 10 Yr Amort_for rebuttal_120709 2" xfId="3502"/>
    <cellStyle name="_Tenaska Comparison_(C) WHE Proforma with ITC cash grant 10 Yr Amort_for rebuttal_120709_DEM-WP(C) ENERG10C--ctn Mid-C_042010 2010GRC" xfId="3503"/>
    <cellStyle name="_Tenaska Comparison_04.07E Wild Horse Wind Expansion" xfId="3504"/>
    <cellStyle name="_Tenaska Comparison_04.07E Wild Horse Wind Expansion 2" xfId="3505"/>
    <cellStyle name="_Tenaska Comparison_04.07E Wild Horse Wind Expansion_16.07E Wild Horse Wind Expansionwrkingfile" xfId="3506"/>
    <cellStyle name="_Tenaska Comparison_04.07E Wild Horse Wind Expansion_16.07E Wild Horse Wind Expansionwrkingfile 2" xfId="3507"/>
    <cellStyle name="_Tenaska Comparison_04.07E Wild Horse Wind Expansion_16.07E Wild Horse Wind Expansionwrkingfile SF" xfId="3508"/>
    <cellStyle name="_Tenaska Comparison_04.07E Wild Horse Wind Expansion_16.07E Wild Horse Wind Expansionwrkingfile SF 2" xfId="3509"/>
    <cellStyle name="_Tenaska Comparison_04.07E Wild Horse Wind Expansion_16.07E Wild Horse Wind Expansionwrkingfile SF_DEM-WP(C) ENERG10C--ctn Mid-C_042010 2010GRC" xfId="3510"/>
    <cellStyle name="_Tenaska Comparison_04.07E Wild Horse Wind Expansion_16.07E Wild Horse Wind Expansionwrkingfile_DEM-WP(C) ENERG10C--ctn Mid-C_042010 2010GRC" xfId="3511"/>
    <cellStyle name="_Tenaska Comparison_04.07E Wild Horse Wind Expansion_16.37E Wild Horse Expansion DeferralRevwrkingfile SF" xfId="3512"/>
    <cellStyle name="_Tenaska Comparison_04.07E Wild Horse Wind Expansion_16.37E Wild Horse Expansion DeferralRevwrkingfile SF 2" xfId="3513"/>
    <cellStyle name="_Tenaska Comparison_04.07E Wild Horse Wind Expansion_16.37E Wild Horse Expansion DeferralRevwrkingfile SF_DEM-WP(C) ENERG10C--ctn Mid-C_042010 2010GRC" xfId="3514"/>
    <cellStyle name="_Tenaska Comparison_04.07E Wild Horse Wind Expansion_DEM-WP(C) ENERG10C--ctn Mid-C_042010 2010GRC" xfId="3515"/>
    <cellStyle name="_Tenaska Comparison_16.07E Wild Horse Wind Expansionwrkingfile" xfId="3516"/>
    <cellStyle name="_Tenaska Comparison_16.07E Wild Horse Wind Expansionwrkingfile 2" xfId="3517"/>
    <cellStyle name="_Tenaska Comparison_16.07E Wild Horse Wind Expansionwrkingfile SF" xfId="3518"/>
    <cellStyle name="_Tenaska Comparison_16.07E Wild Horse Wind Expansionwrkingfile SF 2" xfId="3519"/>
    <cellStyle name="_Tenaska Comparison_16.07E Wild Horse Wind Expansionwrkingfile SF_DEM-WP(C) ENERG10C--ctn Mid-C_042010 2010GRC" xfId="3520"/>
    <cellStyle name="_Tenaska Comparison_16.07E Wild Horse Wind Expansionwrkingfile_DEM-WP(C) ENERG10C--ctn Mid-C_042010 2010GRC" xfId="3521"/>
    <cellStyle name="_Tenaska Comparison_16.37E Wild Horse Expansion DeferralRevwrkingfile SF" xfId="3522"/>
    <cellStyle name="_Tenaska Comparison_16.37E Wild Horse Expansion DeferralRevwrkingfile SF 2" xfId="3523"/>
    <cellStyle name="_Tenaska Comparison_16.37E Wild Horse Expansion DeferralRevwrkingfile SF_DEM-WP(C) ENERG10C--ctn Mid-C_042010 2010GRC" xfId="3524"/>
    <cellStyle name="_Tenaska Comparison_2009 GRC Compl Filing - Exhibit D" xfId="3525"/>
    <cellStyle name="_Tenaska Comparison_2009 GRC Compl Filing - Exhibit D 2" xfId="3526"/>
    <cellStyle name="_Tenaska Comparison_2009 GRC Compl Filing - Exhibit D_DEM-WP(C) ENERG10C--ctn Mid-C_042010 2010GRC" xfId="3527"/>
    <cellStyle name="_Tenaska Comparison_4 31 Regulatory Assets and Liabilities  7 06- Exhibit D" xfId="115"/>
    <cellStyle name="_Tenaska Comparison_4 31 Regulatory Assets and Liabilities  7 06- Exhibit D 2" xfId="3528"/>
    <cellStyle name="_Tenaska Comparison_4 31 Regulatory Assets and Liabilities  7 06- Exhibit D_DEM-WP(C) ENERG10C--ctn Mid-C_042010 2010GRC" xfId="3529"/>
    <cellStyle name="_Tenaska Comparison_4 31 Regulatory Assets and Liabilities  7 06- Exhibit D_NIM Summary" xfId="3530"/>
    <cellStyle name="_Tenaska Comparison_4 31 Regulatory Assets and Liabilities  7 06- Exhibit D_NIM Summary 2" xfId="3531"/>
    <cellStyle name="_Tenaska Comparison_4 31 Regulatory Assets and Liabilities  7 06- Exhibit D_NIM Summary_DEM-WP(C) ENERG10C--ctn Mid-C_042010 2010GRC" xfId="3532"/>
    <cellStyle name="_Tenaska Comparison_4 31 Regulatory Assets and Liabilities  7 06- Exhibit D_NIM+O&amp;M" xfId="3533"/>
    <cellStyle name="_Tenaska Comparison_4 31 Regulatory Assets and Liabilities  7 06- Exhibit D_NIM+O&amp;M Monthly" xfId="3534"/>
    <cellStyle name="_Tenaska Comparison_4 31E Reg Asset  Liab and EXH D" xfId="3535"/>
    <cellStyle name="_Tenaska Comparison_4 31E Reg Asset  Liab and EXH D _ Aug 10 Filing (2)" xfId="3536"/>
    <cellStyle name="_Tenaska Comparison_4 31E Reg Asset  Liab and EXH D _ Aug 10 Filing (2) 2" xfId="3537"/>
    <cellStyle name="_Tenaska Comparison_4 31E Reg Asset  Liab and EXH D 2" xfId="3538"/>
    <cellStyle name="_Tenaska Comparison_4 31E Reg Asset  Liab and EXH D 3" xfId="3539"/>
    <cellStyle name="_Tenaska Comparison_4 32 Regulatory Assets and Liabilities  7 06- Exhibit D" xfId="116"/>
    <cellStyle name="_Tenaska Comparison_4 32 Regulatory Assets and Liabilities  7 06- Exhibit D 2" xfId="3540"/>
    <cellStyle name="_Tenaska Comparison_4 32 Regulatory Assets and Liabilities  7 06- Exhibit D_DEM-WP(C) ENERG10C--ctn Mid-C_042010 2010GRC" xfId="3541"/>
    <cellStyle name="_Tenaska Comparison_4 32 Regulatory Assets and Liabilities  7 06- Exhibit D_NIM Summary" xfId="3542"/>
    <cellStyle name="_Tenaska Comparison_4 32 Regulatory Assets and Liabilities  7 06- Exhibit D_NIM Summary 2" xfId="3543"/>
    <cellStyle name="_Tenaska Comparison_4 32 Regulatory Assets and Liabilities  7 06- Exhibit D_NIM Summary_DEM-WP(C) ENERG10C--ctn Mid-C_042010 2010GRC" xfId="3544"/>
    <cellStyle name="_Tenaska Comparison_4 32 Regulatory Assets and Liabilities  7 06- Exhibit D_NIM+O&amp;M" xfId="3545"/>
    <cellStyle name="_Tenaska Comparison_4 32 Regulatory Assets and Liabilities  7 06- Exhibit D_NIM+O&amp;M Monthly" xfId="3546"/>
    <cellStyle name="_Tenaska Comparison_AURORA Total New" xfId="3547"/>
    <cellStyle name="_Tenaska Comparison_AURORA Total New 2" xfId="3548"/>
    <cellStyle name="_Tenaska Comparison_Book1" xfId="3549"/>
    <cellStyle name="_Tenaska Comparison_Book2" xfId="3550"/>
    <cellStyle name="_Tenaska Comparison_Book2 2" xfId="3551"/>
    <cellStyle name="_Tenaska Comparison_Book2_Adj Bench DR 3 for Initial Briefs (Electric)" xfId="3552"/>
    <cellStyle name="_Tenaska Comparison_Book2_Adj Bench DR 3 for Initial Briefs (Electric) 2" xfId="3553"/>
    <cellStyle name="_Tenaska Comparison_Book2_Adj Bench DR 3 for Initial Briefs (Electric)_DEM-WP(C) ENERG10C--ctn Mid-C_042010 2010GRC" xfId="3554"/>
    <cellStyle name="_Tenaska Comparison_Book2_DEM-WP(C) ENERG10C--ctn Mid-C_042010 2010GRC" xfId="3555"/>
    <cellStyle name="_Tenaska Comparison_Book2_Electric Rev Req Model (2009 GRC) Rebuttal" xfId="3556"/>
    <cellStyle name="_Tenaska Comparison_Book2_Electric Rev Req Model (2009 GRC) Rebuttal REmoval of New  WH Solar AdjustMI" xfId="3557"/>
    <cellStyle name="_Tenaska Comparison_Book2_Electric Rev Req Model (2009 GRC) Rebuttal REmoval of New  WH Solar AdjustMI 2" xfId="3558"/>
    <cellStyle name="_Tenaska Comparison_Book2_Electric Rev Req Model (2009 GRC) Rebuttal REmoval of New  WH Solar AdjustMI_DEM-WP(C) ENERG10C--ctn Mid-C_042010 2010GRC" xfId="3559"/>
    <cellStyle name="_Tenaska Comparison_Book2_Electric Rev Req Model (2009 GRC) Revised 01-18-2010" xfId="3560"/>
    <cellStyle name="_Tenaska Comparison_Book2_Electric Rev Req Model (2009 GRC) Revised 01-18-2010 2" xfId="3561"/>
    <cellStyle name="_Tenaska Comparison_Book2_Electric Rev Req Model (2009 GRC) Revised 01-18-2010_DEM-WP(C) ENERG10C--ctn Mid-C_042010 2010GRC" xfId="3562"/>
    <cellStyle name="_Tenaska Comparison_Book2_Final Order Electric EXHIBIT A-1" xfId="3563"/>
    <cellStyle name="_Tenaska Comparison_Book4" xfId="117"/>
    <cellStyle name="_Tenaska Comparison_Book4 2" xfId="3564"/>
    <cellStyle name="_Tenaska Comparison_Book4_DEM-WP(C) ENERG10C--ctn Mid-C_042010 2010GRC" xfId="3565"/>
    <cellStyle name="_Tenaska Comparison_Book9" xfId="118"/>
    <cellStyle name="_Tenaska Comparison_Book9 2" xfId="3566"/>
    <cellStyle name="_Tenaska Comparison_Book9_DEM-WP(C) ENERG10C--ctn Mid-C_042010 2010GRC" xfId="3567"/>
    <cellStyle name="_Tenaska Comparison_Chelan PUD Power Costs (8-10)" xfId="3568"/>
    <cellStyle name="_Tenaska Comparison_DEM-WP(C) Chelan Power Costs" xfId="3569"/>
    <cellStyle name="_Tenaska Comparison_DEM-WP(C) Chelan Power Costs 2" xfId="3570"/>
    <cellStyle name="_Tenaska Comparison_DEM-WP(C) ENERG10C--ctn Mid-C_042010 2010GRC" xfId="3571"/>
    <cellStyle name="_Tenaska Comparison_DEM-WP(C) Gas Transport 2010GRC" xfId="3572"/>
    <cellStyle name="_Tenaska Comparison_DEM-WP(C) Gas Transport 2010GRC 2" xfId="3573"/>
    <cellStyle name="_Tenaska Comparison_LSRWEP LGIA like Acctg Petition Aug 2010" xfId="3574"/>
    <cellStyle name="_Tenaska Comparison_NIM Summary" xfId="3575"/>
    <cellStyle name="_Tenaska Comparison_NIM Summary 09GRC" xfId="3576"/>
    <cellStyle name="_Tenaska Comparison_NIM Summary 09GRC 2" xfId="3577"/>
    <cellStyle name="_Tenaska Comparison_NIM Summary 09GRC_DEM-WP(C) ENERG10C--ctn Mid-C_042010 2010GRC" xfId="3578"/>
    <cellStyle name="_Tenaska Comparison_NIM Summary 2" xfId="3579"/>
    <cellStyle name="_Tenaska Comparison_NIM Summary 3" xfId="3580"/>
    <cellStyle name="_Tenaska Comparison_NIM Summary 4" xfId="6235"/>
    <cellStyle name="_Tenaska Comparison_NIM Summary 5" xfId="6236"/>
    <cellStyle name="_Tenaska Comparison_NIM Summary 6" xfId="6237"/>
    <cellStyle name="_Tenaska Comparison_NIM Summary 7" xfId="6238"/>
    <cellStyle name="_Tenaska Comparison_NIM Summary 8" xfId="6239"/>
    <cellStyle name="_Tenaska Comparison_NIM Summary 9" xfId="6240"/>
    <cellStyle name="_Tenaska Comparison_NIM Summary_DEM-WP(C) ENERG10C--ctn Mid-C_042010 2010GRC" xfId="3581"/>
    <cellStyle name="_Tenaska Comparison_NIM+O&amp;M" xfId="3582"/>
    <cellStyle name="_Tenaska Comparison_NIM+O&amp;M 2" xfId="3583"/>
    <cellStyle name="_Tenaska Comparison_NIM+O&amp;M Monthly" xfId="3584"/>
    <cellStyle name="_Tenaska Comparison_NIM+O&amp;M Monthly 2" xfId="3585"/>
    <cellStyle name="_Tenaska Comparison_PCA 9 -  Exhibit D April 2010 (3)" xfId="3586"/>
    <cellStyle name="_Tenaska Comparison_PCA 9 -  Exhibit D April 2010 (3) 2" xfId="3587"/>
    <cellStyle name="_Tenaska Comparison_PCA 9 -  Exhibit D April 2010 (3)_DEM-WP(C) ENERG10C--ctn Mid-C_042010 2010GRC" xfId="3588"/>
    <cellStyle name="_Tenaska Comparison_Power Costs - Comparison bx Rbtl-Staff-Jt-PC" xfId="3589"/>
    <cellStyle name="_Tenaska Comparison_Power Costs - Comparison bx Rbtl-Staff-Jt-PC 2" xfId="3590"/>
    <cellStyle name="_Tenaska Comparison_Power Costs - Comparison bx Rbtl-Staff-Jt-PC_Adj Bench DR 3 for Initial Briefs (Electric)" xfId="3591"/>
    <cellStyle name="_Tenaska Comparison_Power Costs - Comparison bx Rbtl-Staff-Jt-PC_Adj Bench DR 3 for Initial Briefs (Electric) 2" xfId="3592"/>
    <cellStyle name="_Tenaska Comparison_Power Costs - Comparison bx Rbtl-Staff-Jt-PC_Adj Bench DR 3 for Initial Briefs (Electric)_DEM-WP(C) ENERG10C--ctn Mid-C_042010 2010GRC" xfId="3593"/>
    <cellStyle name="_Tenaska Comparison_Power Costs - Comparison bx Rbtl-Staff-Jt-PC_DEM-WP(C) ENERG10C--ctn Mid-C_042010 2010GRC" xfId="3594"/>
    <cellStyle name="_Tenaska Comparison_Power Costs - Comparison bx Rbtl-Staff-Jt-PC_Electric Rev Req Model (2009 GRC) Rebuttal" xfId="3595"/>
    <cellStyle name="_Tenaska Comparison_Power Costs - Comparison bx Rbtl-Staff-Jt-PC_Electric Rev Req Model (2009 GRC) Rebuttal REmoval of New  WH Solar AdjustMI" xfId="3596"/>
    <cellStyle name="_Tenaska Comparison_Power Costs - Comparison bx Rbtl-Staff-Jt-PC_Electric Rev Req Model (2009 GRC) Rebuttal REmoval of New  WH Solar AdjustMI 2" xfId="3597"/>
    <cellStyle name="_Tenaska Comparison_Power Costs - Comparison bx Rbtl-Staff-Jt-PC_Electric Rev Req Model (2009 GRC) Rebuttal REmoval of New  WH Solar AdjustMI_DEM-WP(C) ENERG10C--ctn Mid-C_042010 2010GRC" xfId="3598"/>
    <cellStyle name="_Tenaska Comparison_Power Costs - Comparison bx Rbtl-Staff-Jt-PC_Electric Rev Req Model (2009 GRC) Revised 01-18-2010" xfId="3599"/>
    <cellStyle name="_Tenaska Comparison_Power Costs - Comparison bx Rbtl-Staff-Jt-PC_Electric Rev Req Model (2009 GRC) Revised 01-18-2010 2" xfId="3600"/>
    <cellStyle name="_Tenaska Comparison_Power Costs - Comparison bx Rbtl-Staff-Jt-PC_Electric Rev Req Model (2009 GRC) Revised 01-18-2010_DEM-WP(C) ENERG10C--ctn Mid-C_042010 2010GRC" xfId="3601"/>
    <cellStyle name="_Tenaska Comparison_Power Costs - Comparison bx Rbtl-Staff-Jt-PC_Final Order Electric EXHIBIT A-1" xfId="3602"/>
    <cellStyle name="_Tenaska Comparison_Rebuttal Power Costs" xfId="3603"/>
    <cellStyle name="_Tenaska Comparison_Rebuttal Power Costs 2" xfId="3604"/>
    <cellStyle name="_Tenaska Comparison_Rebuttal Power Costs_Adj Bench DR 3 for Initial Briefs (Electric)" xfId="3605"/>
    <cellStyle name="_Tenaska Comparison_Rebuttal Power Costs_Adj Bench DR 3 for Initial Briefs (Electric) 2" xfId="3606"/>
    <cellStyle name="_Tenaska Comparison_Rebuttal Power Costs_Adj Bench DR 3 for Initial Briefs (Electric)_DEM-WP(C) ENERG10C--ctn Mid-C_042010 2010GRC" xfId="3607"/>
    <cellStyle name="_Tenaska Comparison_Rebuttal Power Costs_DEM-WP(C) ENERG10C--ctn Mid-C_042010 2010GRC" xfId="3608"/>
    <cellStyle name="_Tenaska Comparison_Rebuttal Power Costs_Electric Rev Req Model (2009 GRC) Rebuttal" xfId="3609"/>
    <cellStyle name="_Tenaska Comparison_Rebuttal Power Costs_Electric Rev Req Model (2009 GRC) Rebuttal REmoval of New  WH Solar AdjustMI" xfId="3610"/>
    <cellStyle name="_Tenaska Comparison_Rebuttal Power Costs_Electric Rev Req Model (2009 GRC) Rebuttal REmoval of New  WH Solar AdjustMI 2" xfId="3611"/>
    <cellStyle name="_Tenaska Comparison_Rebuttal Power Costs_Electric Rev Req Model (2009 GRC) Rebuttal REmoval of New  WH Solar AdjustMI_DEM-WP(C) ENERG10C--ctn Mid-C_042010 2010GRC" xfId="3612"/>
    <cellStyle name="_Tenaska Comparison_Rebuttal Power Costs_Electric Rev Req Model (2009 GRC) Revised 01-18-2010" xfId="3613"/>
    <cellStyle name="_Tenaska Comparison_Rebuttal Power Costs_Electric Rev Req Model (2009 GRC) Revised 01-18-2010 2" xfId="3614"/>
    <cellStyle name="_Tenaska Comparison_Rebuttal Power Costs_Electric Rev Req Model (2009 GRC) Revised 01-18-2010_DEM-WP(C) ENERG10C--ctn Mid-C_042010 2010GRC" xfId="3615"/>
    <cellStyle name="_Tenaska Comparison_Rebuttal Power Costs_Final Order Electric EXHIBIT A-1" xfId="3616"/>
    <cellStyle name="_Tenaska Comparison_Transmission Workbook for May BOD" xfId="3617"/>
    <cellStyle name="_Tenaska Comparison_Transmission Workbook for May BOD 2" xfId="3618"/>
    <cellStyle name="_Tenaska Comparison_Transmission Workbook for May BOD_DEM-WP(C) ENERG10C--ctn Mid-C_042010 2010GRC" xfId="3619"/>
    <cellStyle name="_Tenaska Comparison_Wind Integration 10GRC" xfId="3620"/>
    <cellStyle name="_Tenaska Comparison_Wind Integration 10GRC 2" xfId="3621"/>
    <cellStyle name="_Tenaska Comparison_Wind Integration 10GRC_DEM-WP(C) ENERG10C--ctn Mid-C_042010 2010GRC" xfId="3622"/>
    <cellStyle name="_x0013__TENASKA REGULATORY ASSET" xfId="3623"/>
    <cellStyle name="_Therms Data" xfId="6241"/>
    <cellStyle name="_Therms Data_Pro Forma Rev 09 GRC" xfId="6242"/>
    <cellStyle name="_Therms Data_Pro Forma Rev 2010 GRC" xfId="6243"/>
    <cellStyle name="_Therms Data_Pro Forma Rev 2010 GRC_Preliminary" xfId="6244"/>
    <cellStyle name="_Therms Data_Revenue (Feb 09 - Jan 10)" xfId="6245"/>
    <cellStyle name="_Therms Data_Revenue (Jan 09 - Dec 09)" xfId="6246"/>
    <cellStyle name="_Therms Data_Revenue (Mar 09 - Feb 10)" xfId="6247"/>
    <cellStyle name="_Therms Data_Volume Exhibit (Jan09 - Dec09)" xfId="6248"/>
    <cellStyle name="_Value Copy 11 30 05 gas 12 09 05 AURORA at 12 14 05" xfId="119"/>
    <cellStyle name="_Value Copy 11 30 05 gas 12 09 05 AURORA at 12 14 05 2" xfId="3624"/>
    <cellStyle name="_Value Copy 11 30 05 gas 12 09 05 AURORA at 12 14 05 2 2" xfId="3625"/>
    <cellStyle name="_Value Copy 11 30 05 gas 12 09 05 AURORA at 12 14 05 3" xfId="3626"/>
    <cellStyle name="_Value Copy 11 30 05 gas 12 09 05 AURORA at 12 14 05 4" xfId="3627"/>
    <cellStyle name="_Value Copy 11 30 05 gas 12 09 05 AURORA at 12 14 05 4 2" xfId="3628"/>
    <cellStyle name="_Value Copy 11 30 05 gas 12 09 05 AURORA at 12 14 05 5" xfId="3629"/>
    <cellStyle name="_Value Copy 11 30 05 gas 12 09 05 AURORA at 12 14 05 6" xfId="3630"/>
    <cellStyle name="_Value Copy 11 30 05 gas 12 09 05 AURORA at 12 14 05 6 2" xfId="3631"/>
    <cellStyle name="_Value Copy 11 30 05 gas 12 09 05 AURORA at 12 14 05 7" xfId="3632"/>
    <cellStyle name="_Value Copy 11 30 05 gas 12 09 05 AURORA at 12 14 05 7 2" xfId="3633"/>
    <cellStyle name="_Value Copy 11 30 05 gas 12 09 05 AURORA at 12 14 05_04 07E Wild Horse Wind Expansion (C) (2)" xfId="120"/>
    <cellStyle name="_Value Copy 11 30 05 gas 12 09 05 AURORA at 12 14 05_04 07E Wild Horse Wind Expansion (C) (2) 2" xfId="3634"/>
    <cellStyle name="_Value Copy 11 30 05 gas 12 09 05 AURORA at 12 14 05_04 07E Wild Horse Wind Expansion (C) (2)_Adj Bench DR 3 for Initial Briefs (Electric)" xfId="3635"/>
    <cellStyle name="_Value Copy 11 30 05 gas 12 09 05 AURORA at 12 14 05_04 07E Wild Horse Wind Expansion (C) (2)_Adj Bench DR 3 for Initial Briefs (Electric) 2" xfId="3636"/>
    <cellStyle name="_Value Copy 11 30 05 gas 12 09 05 AURORA at 12 14 05_04 07E Wild Horse Wind Expansion (C) (2)_Adj Bench DR 3 for Initial Briefs (Electric)_DEM-WP(C) ENERG10C--ctn Mid-C_042010 2010GRC" xfId="3637"/>
    <cellStyle name="_Value Copy 11 30 05 gas 12 09 05 AURORA at 12 14 05_04 07E Wild Horse Wind Expansion (C) (2)_DEM-WP(C) ENERG10C--ctn Mid-C_042010 2010GRC" xfId="3638"/>
    <cellStyle name="_Value Copy 11 30 05 gas 12 09 05 AURORA at 12 14 05_04 07E Wild Horse Wind Expansion (C) (2)_Electric Rev Req Model (2009 GRC) " xfId="3639"/>
    <cellStyle name="_Value Copy 11 30 05 gas 12 09 05 AURORA at 12 14 05_04 07E Wild Horse Wind Expansion (C) (2)_Electric Rev Req Model (2009 GRC)  2" xfId="3640"/>
    <cellStyle name="_Value Copy 11 30 05 gas 12 09 05 AURORA at 12 14 05_04 07E Wild Horse Wind Expansion (C) (2)_Electric Rev Req Model (2009 GRC) _DEM-WP(C) ENERG10C--ctn Mid-C_042010 2010GRC" xfId="3641"/>
    <cellStyle name="_Value Copy 11 30 05 gas 12 09 05 AURORA at 12 14 05_04 07E Wild Horse Wind Expansion (C) (2)_Electric Rev Req Model (2009 GRC) Rebuttal" xfId="3642"/>
    <cellStyle name="_Value Copy 11 30 05 gas 12 09 05 AURORA at 12 14 05_04 07E Wild Horse Wind Expansion (C) (2)_Electric Rev Req Model (2009 GRC) Rebuttal REmoval of New  WH Solar AdjustMI" xfId="3643"/>
    <cellStyle name="_Value Copy 11 30 05 gas 12 09 05 AURORA at 12 14 05_04 07E Wild Horse Wind Expansion (C) (2)_Electric Rev Req Model (2009 GRC) Rebuttal REmoval of New  WH Solar AdjustMI 2" xfId="3644"/>
    <cellStyle name="_Value Copy 11 30 05 gas 12 09 05 AURORA at 12 14 05_04 07E Wild Horse Wind Expansion (C) (2)_Electric Rev Req Model (2009 GRC) Rebuttal REmoval of New  WH Solar AdjustMI_DEM-WP(C) ENERG10C--ctn Mid-C_042010 2010GRC" xfId="3645"/>
    <cellStyle name="_Value Copy 11 30 05 gas 12 09 05 AURORA at 12 14 05_04 07E Wild Horse Wind Expansion (C) (2)_Electric Rev Req Model (2009 GRC) Revised 01-18-2010" xfId="3646"/>
    <cellStyle name="_Value Copy 11 30 05 gas 12 09 05 AURORA at 12 14 05_04 07E Wild Horse Wind Expansion (C) (2)_Electric Rev Req Model (2009 GRC) Revised 01-18-2010 2" xfId="3647"/>
    <cellStyle name="_Value Copy 11 30 05 gas 12 09 05 AURORA at 12 14 05_04 07E Wild Horse Wind Expansion (C) (2)_Electric Rev Req Model (2009 GRC) Revised 01-18-2010_DEM-WP(C) ENERG10C--ctn Mid-C_042010 2010GRC" xfId="3648"/>
    <cellStyle name="_Value Copy 11 30 05 gas 12 09 05 AURORA at 12 14 05_04 07E Wild Horse Wind Expansion (C) (2)_Final Order Electric EXHIBIT A-1" xfId="3649"/>
    <cellStyle name="_Value Copy 11 30 05 gas 12 09 05 AURORA at 12 14 05_04 07E Wild Horse Wind Expansion (C) (2)_TENASKA REGULATORY ASSET" xfId="3650"/>
    <cellStyle name="_Value Copy 11 30 05 gas 12 09 05 AURORA at 12 14 05_16.37E Wild Horse Expansion DeferralRevwrkingfile SF" xfId="3651"/>
    <cellStyle name="_Value Copy 11 30 05 gas 12 09 05 AURORA at 12 14 05_16.37E Wild Horse Expansion DeferralRevwrkingfile SF 2" xfId="3652"/>
    <cellStyle name="_Value Copy 11 30 05 gas 12 09 05 AURORA at 12 14 05_16.37E Wild Horse Expansion DeferralRevwrkingfile SF_DEM-WP(C) ENERG10C--ctn Mid-C_042010 2010GRC" xfId="3653"/>
    <cellStyle name="_Value Copy 11 30 05 gas 12 09 05 AURORA at 12 14 05_2009 GRC Compl Filing - Exhibit D" xfId="3654"/>
    <cellStyle name="_Value Copy 11 30 05 gas 12 09 05 AURORA at 12 14 05_2009 GRC Compl Filing - Exhibit D 2" xfId="3655"/>
    <cellStyle name="_Value Copy 11 30 05 gas 12 09 05 AURORA at 12 14 05_2009 GRC Compl Filing - Exhibit D_DEM-WP(C) ENERG10C--ctn Mid-C_042010 2010GRC" xfId="3656"/>
    <cellStyle name="_Value Copy 11 30 05 gas 12 09 05 AURORA at 12 14 05_4 31 Regulatory Assets and Liabilities  7 06- Exhibit D" xfId="121"/>
    <cellStyle name="_Value Copy 11 30 05 gas 12 09 05 AURORA at 12 14 05_4 31 Regulatory Assets and Liabilities  7 06- Exhibit D 2" xfId="3657"/>
    <cellStyle name="_Value Copy 11 30 05 gas 12 09 05 AURORA at 12 14 05_4 31 Regulatory Assets and Liabilities  7 06- Exhibit D_DEM-WP(C) ENERG10C--ctn Mid-C_042010 2010GRC" xfId="3658"/>
    <cellStyle name="_Value Copy 11 30 05 gas 12 09 05 AURORA at 12 14 05_4 31 Regulatory Assets and Liabilities  7 06- Exhibit D_NIM Summary" xfId="3659"/>
    <cellStyle name="_Value Copy 11 30 05 gas 12 09 05 AURORA at 12 14 05_4 31 Regulatory Assets and Liabilities  7 06- Exhibit D_NIM Summary 2" xfId="3660"/>
    <cellStyle name="_Value Copy 11 30 05 gas 12 09 05 AURORA at 12 14 05_4 31 Regulatory Assets and Liabilities  7 06- Exhibit D_NIM Summary_DEM-WP(C) ENERG10C--ctn Mid-C_042010 2010GRC" xfId="3661"/>
    <cellStyle name="_Value Copy 11 30 05 gas 12 09 05 AURORA at 12 14 05_4 31E Reg Asset  Liab and EXH D" xfId="3662"/>
    <cellStyle name="_Value Copy 11 30 05 gas 12 09 05 AURORA at 12 14 05_4 31E Reg Asset  Liab and EXH D _ Aug 10 Filing (2)" xfId="3663"/>
    <cellStyle name="_Value Copy 11 30 05 gas 12 09 05 AURORA at 12 14 05_4 31E Reg Asset  Liab and EXH D _ Aug 10 Filing (2) 2" xfId="3664"/>
    <cellStyle name="_Value Copy 11 30 05 gas 12 09 05 AURORA at 12 14 05_4 31E Reg Asset  Liab and EXH D 2" xfId="3665"/>
    <cellStyle name="_Value Copy 11 30 05 gas 12 09 05 AURORA at 12 14 05_4 31E Reg Asset  Liab and EXH D 3" xfId="3666"/>
    <cellStyle name="_Value Copy 11 30 05 gas 12 09 05 AURORA at 12 14 05_4 32 Regulatory Assets and Liabilities  7 06- Exhibit D" xfId="122"/>
    <cellStyle name="_Value Copy 11 30 05 gas 12 09 05 AURORA at 12 14 05_4 32 Regulatory Assets and Liabilities  7 06- Exhibit D 2" xfId="3667"/>
    <cellStyle name="_Value Copy 11 30 05 gas 12 09 05 AURORA at 12 14 05_4 32 Regulatory Assets and Liabilities  7 06- Exhibit D_DEM-WP(C) ENERG10C--ctn Mid-C_042010 2010GRC" xfId="3668"/>
    <cellStyle name="_Value Copy 11 30 05 gas 12 09 05 AURORA at 12 14 05_4 32 Regulatory Assets and Liabilities  7 06- Exhibit D_NIM Summary" xfId="3669"/>
    <cellStyle name="_Value Copy 11 30 05 gas 12 09 05 AURORA at 12 14 05_4 32 Regulatory Assets and Liabilities  7 06- Exhibit D_NIM Summary 2" xfId="3670"/>
    <cellStyle name="_Value Copy 11 30 05 gas 12 09 05 AURORA at 12 14 05_4 32 Regulatory Assets and Liabilities  7 06- Exhibit D_NIM Summary_DEM-WP(C) ENERG10C--ctn Mid-C_042010 2010GRC" xfId="3671"/>
    <cellStyle name="_Value Copy 11 30 05 gas 12 09 05 AURORA at 12 14 05_AURORA Total New" xfId="3672"/>
    <cellStyle name="_Value Copy 11 30 05 gas 12 09 05 AURORA at 12 14 05_AURORA Total New 2" xfId="3673"/>
    <cellStyle name="_Value Copy 11 30 05 gas 12 09 05 AURORA at 12 14 05_Book2" xfId="3674"/>
    <cellStyle name="_Value Copy 11 30 05 gas 12 09 05 AURORA at 12 14 05_Book2 2" xfId="3675"/>
    <cellStyle name="_Value Copy 11 30 05 gas 12 09 05 AURORA at 12 14 05_Book2_Adj Bench DR 3 for Initial Briefs (Electric)" xfId="3676"/>
    <cellStyle name="_Value Copy 11 30 05 gas 12 09 05 AURORA at 12 14 05_Book2_Adj Bench DR 3 for Initial Briefs (Electric) 2" xfId="3677"/>
    <cellStyle name="_Value Copy 11 30 05 gas 12 09 05 AURORA at 12 14 05_Book2_Adj Bench DR 3 for Initial Briefs (Electric)_DEM-WP(C) ENERG10C--ctn Mid-C_042010 2010GRC" xfId="3678"/>
    <cellStyle name="_Value Copy 11 30 05 gas 12 09 05 AURORA at 12 14 05_Book2_DEM-WP(C) ENERG10C--ctn Mid-C_042010 2010GRC" xfId="3679"/>
    <cellStyle name="_Value Copy 11 30 05 gas 12 09 05 AURORA at 12 14 05_Book2_Electric Rev Req Model (2009 GRC) Rebuttal" xfId="3680"/>
    <cellStyle name="_Value Copy 11 30 05 gas 12 09 05 AURORA at 12 14 05_Book2_Electric Rev Req Model (2009 GRC) Rebuttal REmoval of New  WH Solar AdjustMI" xfId="3681"/>
    <cellStyle name="_Value Copy 11 30 05 gas 12 09 05 AURORA at 12 14 05_Book2_Electric Rev Req Model (2009 GRC) Rebuttal REmoval of New  WH Solar AdjustMI 2" xfId="3682"/>
    <cellStyle name="_Value Copy 11 30 05 gas 12 09 05 AURORA at 12 14 05_Book2_Electric Rev Req Model (2009 GRC) Rebuttal REmoval of New  WH Solar AdjustMI_DEM-WP(C) ENERG10C--ctn Mid-C_042010 2010GRC" xfId="3683"/>
    <cellStyle name="_Value Copy 11 30 05 gas 12 09 05 AURORA at 12 14 05_Book2_Electric Rev Req Model (2009 GRC) Revised 01-18-2010" xfId="3684"/>
    <cellStyle name="_Value Copy 11 30 05 gas 12 09 05 AURORA at 12 14 05_Book2_Electric Rev Req Model (2009 GRC) Revised 01-18-2010 2" xfId="3685"/>
    <cellStyle name="_Value Copy 11 30 05 gas 12 09 05 AURORA at 12 14 05_Book2_Electric Rev Req Model (2009 GRC) Revised 01-18-2010_DEM-WP(C) ENERG10C--ctn Mid-C_042010 2010GRC" xfId="3686"/>
    <cellStyle name="_Value Copy 11 30 05 gas 12 09 05 AURORA at 12 14 05_Book2_Final Order Electric EXHIBIT A-1" xfId="3687"/>
    <cellStyle name="_Value Copy 11 30 05 gas 12 09 05 AURORA at 12 14 05_Book4" xfId="123"/>
    <cellStyle name="_Value Copy 11 30 05 gas 12 09 05 AURORA at 12 14 05_Book4 2" xfId="3688"/>
    <cellStyle name="_Value Copy 11 30 05 gas 12 09 05 AURORA at 12 14 05_Book4_DEM-WP(C) ENERG10C--ctn Mid-C_042010 2010GRC" xfId="3689"/>
    <cellStyle name="_Value Copy 11 30 05 gas 12 09 05 AURORA at 12 14 05_Book9" xfId="124"/>
    <cellStyle name="_Value Copy 11 30 05 gas 12 09 05 AURORA at 12 14 05_Book9 2" xfId="3690"/>
    <cellStyle name="_Value Copy 11 30 05 gas 12 09 05 AURORA at 12 14 05_Book9_DEM-WP(C) ENERG10C--ctn Mid-C_042010 2010GRC" xfId="3691"/>
    <cellStyle name="_Value Copy 11 30 05 gas 12 09 05 AURORA at 12 14 05_Chelan PUD Power Costs (8-10)" xfId="3692"/>
    <cellStyle name="_Value Copy 11 30 05 gas 12 09 05 AURORA at 12 14 05_DEM-WP(C) Chelan Power Costs" xfId="3693"/>
    <cellStyle name="_Value Copy 11 30 05 gas 12 09 05 AURORA at 12 14 05_DEM-WP(C) Chelan Power Costs 2" xfId="3694"/>
    <cellStyle name="_Value Copy 11 30 05 gas 12 09 05 AURORA at 12 14 05_DEM-WP(C) ENERG10C--ctn Mid-C_042010 2010GRC" xfId="3695"/>
    <cellStyle name="_Value Copy 11 30 05 gas 12 09 05 AURORA at 12 14 05_DEM-WP(C) Gas Transport 2010GRC" xfId="3696"/>
    <cellStyle name="_Value Copy 11 30 05 gas 12 09 05 AURORA at 12 14 05_DEM-WP(C) Gas Transport 2010GRC 2" xfId="3697"/>
    <cellStyle name="_Value Copy 11 30 05 gas 12 09 05 AURORA at 12 14 05_Exhibit D fr R Gho 12-31-08" xfId="3698"/>
    <cellStyle name="_Value Copy 11 30 05 gas 12 09 05 AURORA at 12 14 05_Exhibit D fr R Gho 12-31-08 2" xfId="3699"/>
    <cellStyle name="_Value Copy 11 30 05 gas 12 09 05 AURORA at 12 14 05_Exhibit D fr R Gho 12-31-08 v2" xfId="3700"/>
    <cellStyle name="_Value Copy 11 30 05 gas 12 09 05 AURORA at 12 14 05_Exhibit D fr R Gho 12-31-08 v2 2" xfId="3701"/>
    <cellStyle name="_Value Copy 11 30 05 gas 12 09 05 AURORA at 12 14 05_Exhibit D fr R Gho 12-31-08 v2_DEM-WP(C) ENERG10C--ctn Mid-C_042010 2010GRC" xfId="3702"/>
    <cellStyle name="_Value Copy 11 30 05 gas 12 09 05 AURORA at 12 14 05_Exhibit D fr R Gho 12-31-08 v2_NIM Summary" xfId="3703"/>
    <cellStyle name="_Value Copy 11 30 05 gas 12 09 05 AURORA at 12 14 05_Exhibit D fr R Gho 12-31-08 v2_NIM Summary 2" xfId="3704"/>
    <cellStyle name="_Value Copy 11 30 05 gas 12 09 05 AURORA at 12 14 05_Exhibit D fr R Gho 12-31-08 v2_NIM Summary_DEM-WP(C) ENERG10C--ctn Mid-C_042010 2010GRC" xfId="3705"/>
    <cellStyle name="_Value Copy 11 30 05 gas 12 09 05 AURORA at 12 14 05_Exhibit D fr R Gho 12-31-08_DEM-WP(C) ENERG10C--ctn Mid-C_042010 2010GRC" xfId="3706"/>
    <cellStyle name="_Value Copy 11 30 05 gas 12 09 05 AURORA at 12 14 05_Exhibit D fr R Gho 12-31-08_NIM Summary" xfId="3707"/>
    <cellStyle name="_Value Copy 11 30 05 gas 12 09 05 AURORA at 12 14 05_Exhibit D fr R Gho 12-31-08_NIM Summary 2" xfId="3708"/>
    <cellStyle name="_Value Copy 11 30 05 gas 12 09 05 AURORA at 12 14 05_Exhibit D fr R Gho 12-31-08_NIM Summary_DEM-WP(C) ENERG10C--ctn Mid-C_042010 2010GRC" xfId="3709"/>
    <cellStyle name="_Value Copy 11 30 05 gas 12 09 05 AURORA at 12 14 05_Hopkins Ridge Prepaid Tran - Interest Earned RY 12ME Feb  '11" xfId="3710"/>
    <cellStyle name="_Value Copy 11 30 05 gas 12 09 05 AURORA at 12 14 05_Hopkins Ridge Prepaid Tran - Interest Earned RY 12ME Feb  '11 2" xfId="3711"/>
    <cellStyle name="_Value Copy 11 30 05 gas 12 09 05 AURORA at 12 14 05_Hopkins Ridge Prepaid Tran - Interest Earned RY 12ME Feb  '11_DEM-WP(C) ENERG10C--ctn Mid-C_042010 2010GRC" xfId="3712"/>
    <cellStyle name="_Value Copy 11 30 05 gas 12 09 05 AURORA at 12 14 05_Hopkins Ridge Prepaid Tran - Interest Earned RY 12ME Feb  '11_NIM Summary" xfId="3713"/>
    <cellStyle name="_Value Copy 11 30 05 gas 12 09 05 AURORA at 12 14 05_Hopkins Ridge Prepaid Tran - Interest Earned RY 12ME Feb  '11_NIM Summary 2" xfId="3714"/>
    <cellStyle name="_Value Copy 11 30 05 gas 12 09 05 AURORA at 12 14 05_Hopkins Ridge Prepaid Tran - Interest Earned RY 12ME Feb  '11_NIM Summary_DEM-WP(C) ENERG10C--ctn Mid-C_042010 2010GRC" xfId="3715"/>
    <cellStyle name="_Value Copy 11 30 05 gas 12 09 05 AURORA at 12 14 05_Hopkins Ridge Prepaid Tran - Interest Earned RY 12ME Feb  '11_Transmission Workbook for May BOD" xfId="3716"/>
    <cellStyle name="_Value Copy 11 30 05 gas 12 09 05 AURORA at 12 14 05_Hopkins Ridge Prepaid Tran - Interest Earned RY 12ME Feb  '11_Transmission Workbook for May BOD 2" xfId="3717"/>
    <cellStyle name="_Value Copy 11 30 05 gas 12 09 05 AURORA at 12 14 05_Hopkins Ridge Prepaid Tran - Interest Earned RY 12ME Feb  '11_Transmission Workbook for May BOD_DEM-WP(C) ENERG10C--ctn Mid-C_042010 2010GRC" xfId="3718"/>
    <cellStyle name="_Value Copy 11 30 05 gas 12 09 05 AURORA at 12 14 05_NIM Summary" xfId="3719"/>
    <cellStyle name="_Value Copy 11 30 05 gas 12 09 05 AURORA at 12 14 05_NIM Summary 09GRC" xfId="3720"/>
    <cellStyle name="_Value Copy 11 30 05 gas 12 09 05 AURORA at 12 14 05_NIM Summary 09GRC 2" xfId="3721"/>
    <cellStyle name="_Value Copy 11 30 05 gas 12 09 05 AURORA at 12 14 05_NIM Summary 09GRC_DEM-WP(C) ENERG10C--ctn Mid-C_042010 2010GRC" xfId="3722"/>
    <cellStyle name="_Value Copy 11 30 05 gas 12 09 05 AURORA at 12 14 05_NIM Summary 2" xfId="3723"/>
    <cellStyle name="_Value Copy 11 30 05 gas 12 09 05 AURORA at 12 14 05_NIM Summary 3" xfId="3724"/>
    <cellStyle name="_Value Copy 11 30 05 gas 12 09 05 AURORA at 12 14 05_NIM Summary 4" xfId="6249"/>
    <cellStyle name="_Value Copy 11 30 05 gas 12 09 05 AURORA at 12 14 05_NIM Summary 5" xfId="6250"/>
    <cellStyle name="_Value Copy 11 30 05 gas 12 09 05 AURORA at 12 14 05_NIM Summary 6" xfId="6251"/>
    <cellStyle name="_Value Copy 11 30 05 gas 12 09 05 AURORA at 12 14 05_NIM Summary 7" xfId="6252"/>
    <cellStyle name="_Value Copy 11 30 05 gas 12 09 05 AURORA at 12 14 05_NIM Summary 8" xfId="6253"/>
    <cellStyle name="_Value Copy 11 30 05 gas 12 09 05 AURORA at 12 14 05_NIM Summary 9" xfId="6254"/>
    <cellStyle name="_Value Copy 11 30 05 gas 12 09 05 AURORA at 12 14 05_NIM Summary_DEM-WP(C) ENERG10C--ctn Mid-C_042010 2010GRC" xfId="3725"/>
    <cellStyle name="_Value Copy 11 30 05 gas 12 09 05 AURORA at 12 14 05_PCA 7 - Exhibit D update 11_30_08 (2)" xfId="3726"/>
    <cellStyle name="_Value Copy 11 30 05 gas 12 09 05 AURORA at 12 14 05_PCA 7 - Exhibit D update 11_30_08 (2) 2" xfId="3727"/>
    <cellStyle name="_Value Copy 11 30 05 gas 12 09 05 AURORA at 12 14 05_PCA 7 - Exhibit D update 11_30_08 (2) 2 2" xfId="3728"/>
    <cellStyle name="_Value Copy 11 30 05 gas 12 09 05 AURORA at 12 14 05_PCA 7 - Exhibit D update 11_30_08 (2) 3" xfId="3729"/>
    <cellStyle name="_Value Copy 11 30 05 gas 12 09 05 AURORA at 12 14 05_PCA 7 - Exhibit D update 11_30_08 (2)_DEM-WP(C) ENERG10C--ctn Mid-C_042010 2010GRC" xfId="3730"/>
    <cellStyle name="_Value Copy 11 30 05 gas 12 09 05 AURORA at 12 14 05_PCA 7 - Exhibit D update 11_30_08 (2)_NIM Summary" xfId="3731"/>
    <cellStyle name="_Value Copy 11 30 05 gas 12 09 05 AURORA at 12 14 05_PCA 7 - Exhibit D update 11_30_08 (2)_NIM Summary 2" xfId="3732"/>
    <cellStyle name="_Value Copy 11 30 05 gas 12 09 05 AURORA at 12 14 05_PCA 7 - Exhibit D update 11_30_08 (2)_NIM Summary_DEM-WP(C) ENERG10C--ctn Mid-C_042010 2010GRC" xfId="3733"/>
    <cellStyle name="_Value Copy 11 30 05 gas 12 09 05 AURORA at 12 14 05_PCA 9 -  Exhibit D April 2010 (3)" xfId="3734"/>
    <cellStyle name="_Value Copy 11 30 05 gas 12 09 05 AURORA at 12 14 05_PCA 9 -  Exhibit D April 2010 (3) 2" xfId="3735"/>
    <cellStyle name="_Value Copy 11 30 05 gas 12 09 05 AURORA at 12 14 05_PCA 9 -  Exhibit D April 2010 (3)_DEM-WP(C) ENERG10C--ctn Mid-C_042010 2010GRC" xfId="3736"/>
    <cellStyle name="_Value Copy 11 30 05 gas 12 09 05 AURORA at 12 14 05_Power Costs - Comparison bx Rbtl-Staff-Jt-PC" xfId="3737"/>
    <cellStyle name="_Value Copy 11 30 05 gas 12 09 05 AURORA at 12 14 05_Power Costs - Comparison bx Rbtl-Staff-Jt-PC 2" xfId="3738"/>
    <cellStyle name="_Value Copy 11 30 05 gas 12 09 05 AURORA at 12 14 05_Power Costs - Comparison bx Rbtl-Staff-Jt-PC_Adj Bench DR 3 for Initial Briefs (Electric)" xfId="3739"/>
    <cellStyle name="_Value Copy 11 30 05 gas 12 09 05 AURORA at 12 14 05_Power Costs - Comparison bx Rbtl-Staff-Jt-PC_Adj Bench DR 3 for Initial Briefs (Electric) 2" xfId="3740"/>
    <cellStyle name="_Value Copy 11 30 05 gas 12 09 05 AURORA at 12 14 05_Power Costs - Comparison bx Rbtl-Staff-Jt-PC_Adj Bench DR 3 for Initial Briefs (Electric)_DEM-WP(C) ENERG10C--ctn Mid-C_042010 2010GRC" xfId="3741"/>
    <cellStyle name="_Value Copy 11 30 05 gas 12 09 05 AURORA at 12 14 05_Power Costs - Comparison bx Rbtl-Staff-Jt-PC_DEM-WP(C) ENERG10C--ctn Mid-C_042010 2010GRC" xfId="3742"/>
    <cellStyle name="_Value Copy 11 30 05 gas 12 09 05 AURORA at 12 14 05_Power Costs - Comparison bx Rbtl-Staff-Jt-PC_Electric Rev Req Model (2009 GRC) Rebuttal" xfId="3743"/>
    <cellStyle name="_Value Copy 11 30 05 gas 12 09 05 AURORA at 12 14 05_Power Costs - Comparison bx Rbtl-Staff-Jt-PC_Electric Rev Req Model (2009 GRC) Rebuttal REmoval of New  WH Solar AdjustMI" xfId="3744"/>
    <cellStyle name="_Value Copy 11 30 05 gas 12 09 05 AURORA at 12 14 05_Power Costs - Comparison bx Rbtl-Staff-Jt-PC_Electric Rev Req Model (2009 GRC) Rebuttal REmoval of New  WH Solar AdjustMI 2" xfId="3745"/>
    <cellStyle name="_Value Copy 11 30 05 gas 12 09 05 AURORA at 12 14 05_Power Costs - Comparison bx Rbtl-Staff-Jt-PC_Electric Rev Req Model (2009 GRC) Rebuttal REmoval of New  WH Solar AdjustMI_DEM-WP(C) ENERG10C--ctn Mid-C_042010 2010GRC" xfId="3746"/>
    <cellStyle name="_Value Copy 11 30 05 gas 12 09 05 AURORA at 12 14 05_Power Costs - Comparison bx Rbtl-Staff-Jt-PC_Electric Rev Req Model (2009 GRC) Revised 01-18-2010" xfId="3747"/>
    <cellStyle name="_Value Copy 11 30 05 gas 12 09 05 AURORA at 12 14 05_Power Costs - Comparison bx Rbtl-Staff-Jt-PC_Electric Rev Req Model (2009 GRC) Revised 01-18-2010 2" xfId="3748"/>
    <cellStyle name="_Value Copy 11 30 05 gas 12 09 05 AURORA at 12 14 05_Power Costs - Comparison bx Rbtl-Staff-Jt-PC_Electric Rev Req Model (2009 GRC) Revised 01-18-2010_DEM-WP(C) ENERG10C--ctn Mid-C_042010 2010GRC" xfId="3749"/>
    <cellStyle name="_Value Copy 11 30 05 gas 12 09 05 AURORA at 12 14 05_Power Costs - Comparison bx Rbtl-Staff-Jt-PC_Final Order Electric EXHIBIT A-1" xfId="3750"/>
    <cellStyle name="_Value Copy 11 30 05 gas 12 09 05 AURORA at 12 14 05_Rebuttal Power Costs" xfId="3751"/>
    <cellStyle name="_Value Copy 11 30 05 gas 12 09 05 AURORA at 12 14 05_Rebuttal Power Costs 2" xfId="3752"/>
    <cellStyle name="_Value Copy 11 30 05 gas 12 09 05 AURORA at 12 14 05_Rebuttal Power Costs_Adj Bench DR 3 for Initial Briefs (Electric)" xfId="3753"/>
    <cellStyle name="_Value Copy 11 30 05 gas 12 09 05 AURORA at 12 14 05_Rebuttal Power Costs_Adj Bench DR 3 for Initial Briefs (Electric) 2" xfId="3754"/>
    <cellStyle name="_Value Copy 11 30 05 gas 12 09 05 AURORA at 12 14 05_Rebuttal Power Costs_Adj Bench DR 3 for Initial Briefs (Electric)_DEM-WP(C) ENERG10C--ctn Mid-C_042010 2010GRC" xfId="3755"/>
    <cellStyle name="_Value Copy 11 30 05 gas 12 09 05 AURORA at 12 14 05_Rebuttal Power Costs_DEM-WP(C) ENERG10C--ctn Mid-C_042010 2010GRC" xfId="3756"/>
    <cellStyle name="_Value Copy 11 30 05 gas 12 09 05 AURORA at 12 14 05_Rebuttal Power Costs_Electric Rev Req Model (2009 GRC) Rebuttal" xfId="3757"/>
    <cellStyle name="_Value Copy 11 30 05 gas 12 09 05 AURORA at 12 14 05_Rebuttal Power Costs_Electric Rev Req Model (2009 GRC) Rebuttal REmoval of New  WH Solar AdjustMI" xfId="3758"/>
    <cellStyle name="_Value Copy 11 30 05 gas 12 09 05 AURORA at 12 14 05_Rebuttal Power Costs_Electric Rev Req Model (2009 GRC) Rebuttal REmoval of New  WH Solar AdjustMI 2" xfId="3759"/>
    <cellStyle name="_Value Copy 11 30 05 gas 12 09 05 AURORA at 12 14 05_Rebuttal Power Costs_Electric Rev Req Model (2009 GRC) Rebuttal REmoval of New  WH Solar AdjustMI_DEM-WP(C) ENERG10C--ctn Mid-C_042010 2010GRC" xfId="3760"/>
    <cellStyle name="_Value Copy 11 30 05 gas 12 09 05 AURORA at 12 14 05_Rebuttal Power Costs_Electric Rev Req Model (2009 GRC) Revised 01-18-2010" xfId="3761"/>
    <cellStyle name="_Value Copy 11 30 05 gas 12 09 05 AURORA at 12 14 05_Rebuttal Power Costs_Electric Rev Req Model (2009 GRC) Revised 01-18-2010 2" xfId="3762"/>
    <cellStyle name="_Value Copy 11 30 05 gas 12 09 05 AURORA at 12 14 05_Rebuttal Power Costs_Electric Rev Req Model (2009 GRC) Revised 01-18-2010_DEM-WP(C) ENERG10C--ctn Mid-C_042010 2010GRC" xfId="3763"/>
    <cellStyle name="_Value Copy 11 30 05 gas 12 09 05 AURORA at 12 14 05_Rebuttal Power Costs_Final Order Electric EXHIBIT A-1" xfId="3764"/>
    <cellStyle name="_Value Copy 11 30 05 gas 12 09 05 AURORA at 12 14 05_Transmission Workbook for May BOD" xfId="3765"/>
    <cellStyle name="_Value Copy 11 30 05 gas 12 09 05 AURORA at 12 14 05_Transmission Workbook for May BOD 2" xfId="3766"/>
    <cellStyle name="_Value Copy 11 30 05 gas 12 09 05 AURORA at 12 14 05_Transmission Workbook for May BOD_DEM-WP(C) ENERG10C--ctn Mid-C_042010 2010GRC" xfId="3767"/>
    <cellStyle name="_Value Copy 11 30 05 gas 12 09 05 AURORA at 12 14 05_Wind Integration 10GRC" xfId="3768"/>
    <cellStyle name="_Value Copy 11 30 05 gas 12 09 05 AURORA at 12 14 05_Wind Integration 10GRC 2" xfId="3769"/>
    <cellStyle name="_Value Copy 11 30 05 gas 12 09 05 AURORA at 12 14 05_Wind Integration 10GRC_DEM-WP(C) ENERG10C--ctn Mid-C_042010 2010GRC" xfId="3770"/>
    <cellStyle name="_VC 2007GRC PC 10312007" xfId="3771"/>
    <cellStyle name="_VC 6.15.06 update on 06GRC power costs.xls Chart 1" xfId="125"/>
    <cellStyle name="_VC 6.15.06 update on 06GRC power costs.xls Chart 1 2" xfId="3772"/>
    <cellStyle name="_VC 6.15.06 update on 06GRC power costs.xls Chart 1 2 2" xfId="3773"/>
    <cellStyle name="_VC 6.15.06 update on 06GRC power costs.xls Chart 1 3" xfId="3774"/>
    <cellStyle name="_VC 6.15.06 update on 06GRC power costs.xls Chart 1 4" xfId="3775"/>
    <cellStyle name="_VC 6.15.06 update on 06GRC power costs.xls Chart 1 4 2" xfId="3776"/>
    <cellStyle name="_VC 6.15.06 update on 06GRC power costs.xls Chart 1 5" xfId="3777"/>
    <cellStyle name="_VC 6.15.06 update on 06GRC power costs.xls Chart 1 6" xfId="3778"/>
    <cellStyle name="_VC 6.15.06 update on 06GRC power costs.xls Chart 1 6 2" xfId="3779"/>
    <cellStyle name="_VC 6.15.06 update on 06GRC power costs.xls Chart 1 7" xfId="3780"/>
    <cellStyle name="_VC 6.15.06 update on 06GRC power costs.xls Chart 1 7 2" xfId="3781"/>
    <cellStyle name="_VC 6.15.06 update on 06GRC power costs.xls Chart 1_04 07E Wild Horse Wind Expansion (C) (2)" xfId="126"/>
    <cellStyle name="_VC 6.15.06 update on 06GRC power costs.xls Chart 1_04 07E Wild Horse Wind Expansion (C) (2) 2" xfId="3782"/>
    <cellStyle name="_VC 6.15.06 update on 06GRC power costs.xls Chart 1_04 07E Wild Horse Wind Expansion (C) (2)_Adj Bench DR 3 for Initial Briefs (Electric)" xfId="3783"/>
    <cellStyle name="_VC 6.15.06 update on 06GRC power costs.xls Chart 1_04 07E Wild Horse Wind Expansion (C) (2)_Adj Bench DR 3 for Initial Briefs (Electric) 2" xfId="3784"/>
    <cellStyle name="_VC 6.15.06 update on 06GRC power costs.xls Chart 1_04 07E Wild Horse Wind Expansion (C) (2)_Adj Bench DR 3 for Initial Briefs (Electric)_DEM-WP(C) ENERG10C--ctn Mid-C_042010 2010GRC" xfId="3785"/>
    <cellStyle name="_VC 6.15.06 update on 06GRC power costs.xls Chart 1_04 07E Wild Horse Wind Expansion (C) (2)_DEM-WP(C) ENERG10C--ctn Mid-C_042010 2010GRC" xfId="3786"/>
    <cellStyle name="_VC 6.15.06 update on 06GRC power costs.xls Chart 1_04 07E Wild Horse Wind Expansion (C) (2)_Electric Rev Req Model (2009 GRC) " xfId="3787"/>
    <cellStyle name="_VC 6.15.06 update on 06GRC power costs.xls Chart 1_04 07E Wild Horse Wind Expansion (C) (2)_Electric Rev Req Model (2009 GRC)  2" xfId="3788"/>
    <cellStyle name="_VC 6.15.06 update on 06GRC power costs.xls Chart 1_04 07E Wild Horse Wind Expansion (C) (2)_Electric Rev Req Model (2009 GRC) _DEM-WP(C) ENERG10C--ctn Mid-C_042010 2010GRC" xfId="3789"/>
    <cellStyle name="_VC 6.15.06 update on 06GRC power costs.xls Chart 1_04 07E Wild Horse Wind Expansion (C) (2)_Electric Rev Req Model (2009 GRC) Rebuttal" xfId="3790"/>
    <cellStyle name="_VC 6.15.06 update on 06GRC power costs.xls Chart 1_04 07E Wild Horse Wind Expansion (C) (2)_Electric Rev Req Model (2009 GRC) Rebuttal REmoval of New  WH Solar AdjustMI" xfId="3791"/>
    <cellStyle name="_VC 6.15.06 update on 06GRC power costs.xls Chart 1_04 07E Wild Horse Wind Expansion (C) (2)_Electric Rev Req Model (2009 GRC) Rebuttal REmoval of New  WH Solar AdjustMI 2" xfId="3792"/>
    <cellStyle name="_VC 6.15.06 update on 06GRC power costs.xls Chart 1_04 07E Wild Horse Wind Expansion (C) (2)_Electric Rev Req Model (2009 GRC) Rebuttal REmoval of New  WH Solar AdjustMI_DEM-WP(C) ENERG10C--ctn Mid-C_042010 2010GRC" xfId="3793"/>
    <cellStyle name="_VC 6.15.06 update on 06GRC power costs.xls Chart 1_04 07E Wild Horse Wind Expansion (C) (2)_Electric Rev Req Model (2009 GRC) Revised 01-18-2010" xfId="3794"/>
    <cellStyle name="_VC 6.15.06 update on 06GRC power costs.xls Chart 1_04 07E Wild Horse Wind Expansion (C) (2)_Electric Rev Req Model (2009 GRC) Revised 01-18-2010 2" xfId="3795"/>
    <cellStyle name="_VC 6.15.06 update on 06GRC power costs.xls Chart 1_04 07E Wild Horse Wind Expansion (C) (2)_Electric Rev Req Model (2009 GRC) Revised 01-18-2010_DEM-WP(C) ENERG10C--ctn Mid-C_042010 2010GRC" xfId="3796"/>
    <cellStyle name="_VC 6.15.06 update on 06GRC power costs.xls Chart 1_04 07E Wild Horse Wind Expansion (C) (2)_Final Order Electric EXHIBIT A-1" xfId="3797"/>
    <cellStyle name="_VC 6.15.06 update on 06GRC power costs.xls Chart 1_04 07E Wild Horse Wind Expansion (C) (2)_TENASKA REGULATORY ASSET" xfId="3798"/>
    <cellStyle name="_VC 6.15.06 update on 06GRC power costs.xls Chart 1_16.37E Wild Horse Expansion DeferralRevwrkingfile SF" xfId="3799"/>
    <cellStyle name="_VC 6.15.06 update on 06GRC power costs.xls Chart 1_16.37E Wild Horse Expansion DeferralRevwrkingfile SF 2" xfId="3800"/>
    <cellStyle name="_VC 6.15.06 update on 06GRC power costs.xls Chart 1_16.37E Wild Horse Expansion DeferralRevwrkingfile SF_DEM-WP(C) ENERG10C--ctn Mid-C_042010 2010GRC" xfId="3801"/>
    <cellStyle name="_VC 6.15.06 update on 06GRC power costs.xls Chart 1_2009 GRC Compl Filing - Exhibit D" xfId="3802"/>
    <cellStyle name="_VC 6.15.06 update on 06GRC power costs.xls Chart 1_2009 GRC Compl Filing - Exhibit D 2" xfId="3803"/>
    <cellStyle name="_VC 6.15.06 update on 06GRC power costs.xls Chart 1_2009 GRC Compl Filing - Exhibit D_DEM-WP(C) ENERG10C--ctn Mid-C_042010 2010GRC" xfId="3804"/>
    <cellStyle name="_VC 6.15.06 update on 06GRC power costs.xls Chart 1_4 31 Regulatory Assets and Liabilities  7 06- Exhibit D" xfId="127"/>
    <cellStyle name="_VC 6.15.06 update on 06GRC power costs.xls Chart 1_4 31 Regulatory Assets and Liabilities  7 06- Exhibit D 2" xfId="3805"/>
    <cellStyle name="_VC 6.15.06 update on 06GRC power costs.xls Chart 1_4 31 Regulatory Assets and Liabilities  7 06- Exhibit D_DEM-WP(C) ENERG10C--ctn Mid-C_042010 2010GRC" xfId="3806"/>
    <cellStyle name="_VC 6.15.06 update on 06GRC power costs.xls Chart 1_4 31 Regulatory Assets and Liabilities  7 06- Exhibit D_NIM Summary" xfId="3807"/>
    <cellStyle name="_VC 6.15.06 update on 06GRC power costs.xls Chart 1_4 31 Regulatory Assets and Liabilities  7 06- Exhibit D_NIM Summary 2" xfId="3808"/>
    <cellStyle name="_VC 6.15.06 update on 06GRC power costs.xls Chart 1_4 31 Regulatory Assets and Liabilities  7 06- Exhibit D_NIM Summary_DEM-WP(C) ENERG10C--ctn Mid-C_042010 2010GRC" xfId="3809"/>
    <cellStyle name="_VC 6.15.06 update on 06GRC power costs.xls Chart 1_4 31E Reg Asset  Liab and EXH D" xfId="3810"/>
    <cellStyle name="_VC 6.15.06 update on 06GRC power costs.xls Chart 1_4 31E Reg Asset  Liab and EXH D _ Aug 10 Filing (2)" xfId="3811"/>
    <cellStyle name="_VC 6.15.06 update on 06GRC power costs.xls Chart 1_4 31E Reg Asset  Liab and EXH D _ Aug 10 Filing (2) 2" xfId="3812"/>
    <cellStyle name="_VC 6.15.06 update on 06GRC power costs.xls Chart 1_4 31E Reg Asset  Liab and EXH D 2" xfId="3813"/>
    <cellStyle name="_VC 6.15.06 update on 06GRC power costs.xls Chart 1_4 31E Reg Asset  Liab and EXH D 3" xfId="3814"/>
    <cellStyle name="_VC 6.15.06 update on 06GRC power costs.xls Chart 1_4 32 Regulatory Assets and Liabilities  7 06- Exhibit D" xfId="128"/>
    <cellStyle name="_VC 6.15.06 update on 06GRC power costs.xls Chart 1_4 32 Regulatory Assets and Liabilities  7 06- Exhibit D 2" xfId="3815"/>
    <cellStyle name="_VC 6.15.06 update on 06GRC power costs.xls Chart 1_4 32 Regulatory Assets and Liabilities  7 06- Exhibit D_DEM-WP(C) ENERG10C--ctn Mid-C_042010 2010GRC" xfId="3816"/>
    <cellStyle name="_VC 6.15.06 update on 06GRC power costs.xls Chart 1_4 32 Regulatory Assets and Liabilities  7 06- Exhibit D_NIM Summary" xfId="3817"/>
    <cellStyle name="_VC 6.15.06 update on 06GRC power costs.xls Chart 1_4 32 Regulatory Assets and Liabilities  7 06- Exhibit D_NIM Summary 2" xfId="3818"/>
    <cellStyle name="_VC 6.15.06 update on 06GRC power costs.xls Chart 1_4 32 Regulatory Assets and Liabilities  7 06- Exhibit D_NIM Summary_DEM-WP(C) ENERG10C--ctn Mid-C_042010 2010GRC" xfId="3819"/>
    <cellStyle name="_VC 6.15.06 update on 06GRC power costs.xls Chart 1_AURORA Total New" xfId="3820"/>
    <cellStyle name="_VC 6.15.06 update on 06GRC power costs.xls Chart 1_AURORA Total New 2" xfId="3821"/>
    <cellStyle name="_VC 6.15.06 update on 06GRC power costs.xls Chart 1_Book2" xfId="3822"/>
    <cellStyle name="_VC 6.15.06 update on 06GRC power costs.xls Chart 1_Book2 2" xfId="3823"/>
    <cellStyle name="_VC 6.15.06 update on 06GRC power costs.xls Chart 1_Book2_Adj Bench DR 3 for Initial Briefs (Electric)" xfId="3824"/>
    <cellStyle name="_VC 6.15.06 update on 06GRC power costs.xls Chart 1_Book2_Adj Bench DR 3 for Initial Briefs (Electric) 2" xfId="3825"/>
    <cellStyle name="_VC 6.15.06 update on 06GRC power costs.xls Chart 1_Book2_Adj Bench DR 3 for Initial Briefs (Electric)_DEM-WP(C) ENERG10C--ctn Mid-C_042010 2010GRC" xfId="3826"/>
    <cellStyle name="_VC 6.15.06 update on 06GRC power costs.xls Chart 1_Book2_DEM-WP(C) ENERG10C--ctn Mid-C_042010 2010GRC" xfId="3827"/>
    <cellStyle name="_VC 6.15.06 update on 06GRC power costs.xls Chart 1_Book2_Electric Rev Req Model (2009 GRC) Rebuttal" xfId="3828"/>
    <cellStyle name="_VC 6.15.06 update on 06GRC power costs.xls Chart 1_Book2_Electric Rev Req Model (2009 GRC) Rebuttal REmoval of New  WH Solar AdjustMI" xfId="3829"/>
    <cellStyle name="_VC 6.15.06 update on 06GRC power costs.xls Chart 1_Book2_Electric Rev Req Model (2009 GRC) Rebuttal REmoval of New  WH Solar AdjustMI 2" xfId="3830"/>
    <cellStyle name="_VC 6.15.06 update on 06GRC power costs.xls Chart 1_Book2_Electric Rev Req Model (2009 GRC) Rebuttal REmoval of New  WH Solar AdjustMI_DEM-WP(C) ENERG10C--ctn Mid-C_042010 2010GRC" xfId="3831"/>
    <cellStyle name="_VC 6.15.06 update on 06GRC power costs.xls Chart 1_Book2_Electric Rev Req Model (2009 GRC) Revised 01-18-2010" xfId="3832"/>
    <cellStyle name="_VC 6.15.06 update on 06GRC power costs.xls Chart 1_Book2_Electric Rev Req Model (2009 GRC) Revised 01-18-2010 2" xfId="3833"/>
    <cellStyle name="_VC 6.15.06 update on 06GRC power costs.xls Chart 1_Book2_Electric Rev Req Model (2009 GRC) Revised 01-18-2010_DEM-WP(C) ENERG10C--ctn Mid-C_042010 2010GRC" xfId="3834"/>
    <cellStyle name="_VC 6.15.06 update on 06GRC power costs.xls Chart 1_Book2_Final Order Electric EXHIBIT A-1" xfId="3835"/>
    <cellStyle name="_VC 6.15.06 update on 06GRC power costs.xls Chart 1_Book4" xfId="129"/>
    <cellStyle name="_VC 6.15.06 update on 06GRC power costs.xls Chart 1_Book4 2" xfId="3836"/>
    <cellStyle name="_VC 6.15.06 update on 06GRC power costs.xls Chart 1_Book4_DEM-WP(C) ENERG10C--ctn Mid-C_042010 2010GRC" xfId="3837"/>
    <cellStyle name="_VC 6.15.06 update on 06GRC power costs.xls Chart 1_Book9" xfId="130"/>
    <cellStyle name="_VC 6.15.06 update on 06GRC power costs.xls Chart 1_Book9 2" xfId="3838"/>
    <cellStyle name="_VC 6.15.06 update on 06GRC power costs.xls Chart 1_Book9_DEM-WP(C) ENERG10C--ctn Mid-C_042010 2010GRC" xfId="3839"/>
    <cellStyle name="_VC 6.15.06 update on 06GRC power costs.xls Chart 1_Chelan PUD Power Costs (8-10)" xfId="3840"/>
    <cellStyle name="_VC 6.15.06 update on 06GRC power costs.xls Chart 1_DEM-WP(C) Chelan Power Costs" xfId="3841"/>
    <cellStyle name="_VC 6.15.06 update on 06GRC power costs.xls Chart 1_DEM-WP(C) Chelan Power Costs 2" xfId="3842"/>
    <cellStyle name="_VC 6.15.06 update on 06GRC power costs.xls Chart 1_DEM-WP(C) ENERG10C--ctn Mid-C_042010 2010GRC" xfId="3843"/>
    <cellStyle name="_VC 6.15.06 update on 06GRC power costs.xls Chart 1_DEM-WP(C) Gas Transport 2010GRC" xfId="3844"/>
    <cellStyle name="_VC 6.15.06 update on 06GRC power costs.xls Chart 1_DEM-WP(C) Gas Transport 2010GRC 2" xfId="3845"/>
    <cellStyle name="_VC 6.15.06 update on 06GRC power costs.xls Chart 1_NIM Summary" xfId="3846"/>
    <cellStyle name="_VC 6.15.06 update on 06GRC power costs.xls Chart 1_NIM Summary 09GRC" xfId="3847"/>
    <cellStyle name="_VC 6.15.06 update on 06GRC power costs.xls Chart 1_NIM Summary 09GRC 2" xfId="3848"/>
    <cellStyle name="_VC 6.15.06 update on 06GRC power costs.xls Chart 1_NIM Summary 09GRC_DEM-WP(C) ENERG10C--ctn Mid-C_042010 2010GRC" xfId="3849"/>
    <cellStyle name="_VC 6.15.06 update on 06GRC power costs.xls Chart 1_NIM Summary 2" xfId="3850"/>
    <cellStyle name="_VC 6.15.06 update on 06GRC power costs.xls Chart 1_NIM Summary 3" xfId="3851"/>
    <cellStyle name="_VC 6.15.06 update on 06GRC power costs.xls Chart 1_NIM Summary 4" xfId="6255"/>
    <cellStyle name="_VC 6.15.06 update on 06GRC power costs.xls Chart 1_NIM Summary 5" xfId="6256"/>
    <cellStyle name="_VC 6.15.06 update on 06GRC power costs.xls Chart 1_NIM Summary 6" xfId="6257"/>
    <cellStyle name="_VC 6.15.06 update on 06GRC power costs.xls Chart 1_NIM Summary 7" xfId="6258"/>
    <cellStyle name="_VC 6.15.06 update on 06GRC power costs.xls Chart 1_NIM Summary 8" xfId="6259"/>
    <cellStyle name="_VC 6.15.06 update on 06GRC power costs.xls Chart 1_NIM Summary 9" xfId="6260"/>
    <cellStyle name="_VC 6.15.06 update on 06GRC power costs.xls Chart 1_NIM Summary_DEM-WP(C) ENERG10C--ctn Mid-C_042010 2010GRC" xfId="3852"/>
    <cellStyle name="_VC 6.15.06 update on 06GRC power costs.xls Chart 1_PCA 9 -  Exhibit D April 2010 (3)" xfId="3853"/>
    <cellStyle name="_VC 6.15.06 update on 06GRC power costs.xls Chart 1_PCA 9 -  Exhibit D April 2010 (3) 2" xfId="3854"/>
    <cellStyle name="_VC 6.15.06 update on 06GRC power costs.xls Chart 1_PCA 9 -  Exhibit D April 2010 (3)_DEM-WP(C) ENERG10C--ctn Mid-C_042010 2010GRC" xfId="3855"/>
    <cellStyle name="_VC 6.15.06 update on 06GRC power costs.xls Chart 1_Power Costs - Comparison bx Rbtl-Staff-Jt-PC" xfId="3856"/>
    <cellStyle name="_VC 6.15.06 update on 06GRC power costs.xls Chart 1_Power Costs - Comparison bx Rbtl-Staff-Jt-PC 2" xfId="3857"/>
    <cellStyle name="_VC 6.15.06 update on 06GRC power costs.xls Chart 1_Power Costs - Comparison bx Rbtl-Staff-Jt-PC_Adj Bench DR 3 for Initial Briefs (Electric)" xfId="3858"/>
    <cellStyle name="_VC 6.15.06 update on 06GRC power costs.xls Chart 1_Power Costs - Comparison bx Rbtl-Staff-Jt-PC_Adj Bench DR 3 for Initial Briefs (Electric) 2" xfId="3859"/>
    <cellStyle name="_VC 6.15.06 update on 06GRC power costs.xls Chart 1_Power Costs - Comparison bx Rbtl-Staff-Jt-PC_Adj Bench DR 3 for Initial Briefs (Electric)_DEM-WP(C) ENERG10C--ctn Mid-C_042010 2010GRC" xfId="3860"/>
    <cellStyle name="_VC 6.15.06 update on 06GRC power costs.xls Chart 1_Power Costs - Comparison bx Rbtl-Staff-Jt-PC_DEM-WP(C) ENERG10C--ctn Mid-C_042010 2010GRC" xfId="3861"/>
    <cellStyle name="_VC 6.15.06 update on 06GRC power costs.xls Chart 1_Power Costs - Comparison bx Rbtl-Staff-Jt-PC_Electric Rev Req Model (2009 GRC) Rebuttal" xfId="3862"/>
    <cellStyle name="_VC 6.15.06 update on 06GRC power costs.xls Chart 1_Power Costs - Comparison bx Rbtl-Staff-Jt-PC_Electric Rev Req Model (2009 GRC) Rebuttal REmoval of New  WH Solar AdjustMI" xfId="3863"/>
    <cellStyle name="_VC 6.15.06 update on 06GRC power costs.xls Chart 1_Power Costs - Comparison bx Rbtl-Staff-Jt-PC_Electric Rev Req Model (2009 GRC) Rebuttal REmoval of New  WH Solar AdjustMI 2" xfId="3864"/>
    <cellStyle name="_VC 6.15.06 update on 06GRC power costs.xls Chart 1_Power Costs - Comparison bx Rbtl-Staff-Jt-PC_Electric Rev Req Model (2009 GRC) Rebuttal REmoval of New  WH Solar AdjustMI_DEM-WP(C) ENERG10C--ctn Mid-C_042010 2010GRC" xfId="3865"/>
    <cellStyle name="_VC 6.15.06 update on 06GRC power costs.xls Chart 1_Power Costs - Comparison bx Rbtl-Staff-Jt-PC_Electric Rev Req Model (2009 GRC) Revised 01-18-2010" xfId="3866"/>
    <cellStyle name="_VC 6.15.06 update on 06GRC power costs.xls Chart 1_Power Costs - Comparison bx Rbtl-Staff-Jt-PC_Electric Rev Req Model (2009 GRC) Revised 01-18-2010 2" xfId="3867"/>
    <cellStyle name="_VC 6.15.06 update on 06GRC power costs.xls Chart 1_Power Costs - Comparison bx Rbtl-Staff-Jt-PC_Electric Rev Req Model (2009 GRC) Revised 01-18-2010_DEM-WP(C) ENERG10C--ctn Mid-C_042010 2010GRC" xfId="3868"/>
    <cellStyle name="_VC 6.15.06 update on 06GRC power costs.xls Chart 1_Power Costs - Comparison bx Rbtl-Staff-Jt-PC_Final Order Electric EXHIBIT A-1" xfId="3869"/>
    <cellStyle name="_VC 6.15.06 update on 06GRC power costs.xls Chart 1_Rebuttal Power Costs" xfId="3870"/>
    <cellStyle name="_VC 6.15.06 update on 06GRC power costs.xls Chart 1_Rebuttal Power Costs 2" xfId="3871"/>
    <cellStyle name="_VC 6.15.06 update on 06GRC power costs.xls Chart 1_Rebuttal Power Costs_Adj Bench DR 3 for Initial Briefs (Electric)" xfId="3872"/>
    <cellStyle name="_VC 6.15.06 update on 06GRC power costs.xls Chart 1_Rebuttal Power Costs_Adj Bench DR 3 for Initial Briefs (Electric) 2" xfId="3873"/>
    <cellStyle name="_VC 6.15.06 update on 06GRC power costs.xls Chart 1_Rebuttal Power Costs_Adj Bench DR 3 for Initial Briefs (Electric)_DEM-WP(C) ENERG10C--ctn Mid-C_042010 2010GRC" xfId="3874"/>
    <cellStyle name="_VC 6.15.06 update on 06GRC power costs.xls Chart 1_Rebuttal Power Costs_DEM-WP(C) ENERG10C--ctn Mid-C_042010 2010GRC" xfId="3875"/>
    <cellStyle name="_VC 6.15.06 update on 06GRC power costs.xls Chart 1_Rebuttal Power Costs_Electric Rev Req Model (2009 GRC) Rebuttal" xfId="3876"/>
    <cellStyle name="_VC 6.15.06 update on 06GRC power costs.xls Chart 1_Rebuttal Power Costs_Electric Rev Req Model (2009 GRC) Rebuttal REmoval of New  WH Solar AdjustMI" xfId="3877"/>
    <cellStyle name="_VC 6.15.06 update on 06GRC power costs.xls Chart 1_Rebuttal Power Costs_Electric Rev Req Model (2009 GRC) Rebuttal REmoval of New  WH Solar AdjustMI 2" xfId="3878"/>
    <cellStyle name="_VC 6.15.06 update on 06GRC power costs.xls Chart 1_Rebuttal Power Costs_Electric Rev Req Model (2009 GRC) Rebuttal REmoval of New  WH Solar AdjustMI_DEM-WP(C) ENERG10C--ctn Mid-C_042010 2010GRC" xfId="3879"/>
    <cellStyle name="_VC 6.15.06 update on 06GRC power costs.xls Chart 1_Rebuttal Power Costs_Electric Rev Req Model (2009 GRC) Revised 01-18-2010" xfId="3880"/>
    <cellStyle name="_VC 6.15.06 update on 06GRC power costs.xls Chart 1_Rebuttal Power Costs_Electric Rev Req Model (2009 GRC) Revised 01-18-2010 2" xfId="3881"/>
    <cellStyle name="_VC 6.15.06 update on 06GRC power costs.xls Chart 1_Rebuttal Power Costs_Electric Rev Req Model (2009 GRC) Revised 01-18-2010_DEM-WP(C) ENERG10C--ctn Mid-C_042010 2010GRC" xfId="3882"/>
    <cellStyle name="_VC 6.15.06 update on 06GRC power costs.xls Chart 1_Rebuttal Power Costs_Final Order Electric EXHIBIT A-1" xfId="3883"/>
    <cellStyle name="_VC 6.15.06 update on 06GRC power costs.xls Chart 1_Wind Integration 10GRC" xfId="3884"/>
    <cellStyle name="_VC 6.15.06 update on 06GRC power costs.xls Chart 1_Wind Integration 10GRC 2" xfId="3885"/>
    <cellStyle name="_VC 6.15.06 update on 06GRC power costs.xls Chart 1_Wind Integration 10GRC_DEM-WP(C) ENERG10C--ctn Mid-C_042010 2010GRC" xfId="3886"/>
    <cellStyle name="_VC 6.15.06 update on 06GRC power costs.xls Chart 2" xfId="131"/>
    <cellStyle name="_VC 6.15.06 update on 06GRC power costs.xls Chart 2 2" xfId="3887"/>
    <cellStyle name="_VC 6.15.06 update on 06GRC power costs.xls Chart 2 2 2" xfId="3888"/>
    <cellStyle name="_VC 6.15.06 update on 06GRC power costs.xls Chart 2 3" xfId="3889"/>
    <cellStyle name="_VC 6.15.06 update on 06GRC power costs.xls Chart 2 4" xfId="3890"/>
    <cellStyle name="_VC 6.15.06 update on 06GRC power costs.xls Chart 2 4 2" xfId="3891"/>
    <cellStyle name="_VC 6.15.06 update on 06GRC power costs.xls Chart 2 5" xfId="3892"/>
    <cellStyle name="_VC 6.15.06 update on 06GRC power costs.xls Chart 2 6" xfId="3893"/>
    <cellStyle name="_VC 6.15.06 update on 06GRC power costs.xls Chart 2 6 2" xfId="3894"/>
    <cellStyle name="_VC 6.15.06 update on 06GRC power costs.xls Chart 2 7" xfId="3895"/>
    <cellStyle name="_VC 6.15.06 update on 06GRC power costs.xls Chart 2 7 2" xfId="3896"/>
    <cellStyle name="_VC 6.15.06 update on 06GRC power costs.xls Chart 2_04 07E Wild Horse Wind Expansion (C) (2)" xfId="132"/>
    <cellStyle name="_VC 6.15.06 update on 06GRC power costs.xls Chart 2_04 07E Wild Horse Wind Expansion (C) (2) 2" xfId="3897"/>
    <cellStyle name="_VC 6.15.06 update on 06GRC power costs.xls Chart 2_04 07E Wild Horse Wind Expansion (C) (2)_Adj Bench DR 3 for Initial Briefs (Electric)" xfId="3898"/>
    <cellStyle name="_VC 6.15.06 update on 06GRC power costs.xls Chart 2_04 07E Wild Horse Wind Expansion (C) (2)_Adj Bench DR 3 for Initial Briefs (Electric) 2" xfId="3899"/>
    <cellStyle name="_VC 6.15.06 update on 06GRC power costs.xls Chart 2_04 07E Wild Horse Wind Expansion (C) (2)_Adj Bench DR 3 for Initial Briefs (Electric)_DEM-WP(C) ENERG10C--ctn Mid-C_042010 2010GRC" xfId="3900"/>
    <cellStyle name="_VC 6.15.06 update on 06GRC power costs.xls Chart 2_04 07E Wild Horse Wind Expansion (C) (2)_DEM-WP(C) ENERG10C--ctn Mid-C_042010 2010GRC" xfId="3901"/>
    <cellStyle name="_VC 6.15.06 update on 06GRC power costs.xls Chart 2_04 07E Wild Horse Wind Expansion (C) (2)_Electric Rev Req Model (2009 GRC) " xfId="3902"/>
    <cellStyle name="_VC 6.15.06 update on 06GRC power costs.xls Chart 2_04 07E Wild Horse Wind Expansion (C) (2)_Electric Rev Req Model (2009 GRC)  2" xfId="3903"/>
    <cellStyle name="_VC 6.15.06 update on 06GRC power costs.xls Chart 2_04 07E Wild Horse Wind Expansion (C) (2)_Electric Rev Req Model (2009 GRC) _DEM-WP(C) ENERG10C--ctn Mid-C_042010 2010GRC" xfId="3904"/>
    <cellStyle name="_VC 6.15.06 update on 06GRC power costs.xls Chart 2_04 07E Wild Horse Wind Expansion (C) (2)_Electric Rev Req Model (2009 GRC) Rebuttal" xfId="3905"/>
    <cellStyle name="_VC 6.15.06 update on 06GRC power costs.xls Chart 2_04 07E Wild Horse Wind Expansion (C) (2)_Electric Rev Req Model (2009 GRC) Rebuttal REmoval of New  WH Solar AdjustMI" xfId="3906"/>
    <cellStyle name="_VC 6.15.06 update on 06GRC power costs.xls Chart 2_04 07E Wild Horse Wind Expansion (C) (2)_Electric Rev Req Model (2009 GRC) Rebuttal REmoval of New  WH Solar AdjustMI 2" xfId="3907"/>
    <cellStyle name="_VC 6.15.06 update on 06GRC power costs.xls Chart 2_04 07E Wild Horse Wind Expansion (C) (2)_Electric Rev Req Model (2009 GRC) Rebuttal REmoval of New  WH Solar AdjustMI_DEM-WP(C) ENERG10C--ctn Mid-C_042010 2010GRC" xfId="3908"/>
    <cellStyle name="_VC 6.15.06 update on 06GRC power costs.xls Chart 2_04 07E Wild Horse Wind Expansion (C) (2)_Electric Rev Req Model (2009 GRC) Revised 01-18-2010" xfId="3909"/>
    <cellStyle name="_VC 6.15.06 update on 06GRC power costs.xls Chart 2_04 07E Wild Horse Wind Expansion (C) (2)_Electric Rev Req Model (2009 GRC) Revised 01-18-2010 2" xfId="3910"/>
    <cellStyle name="_VC 6.15.06 update on 06GRC power costs.xls Chart 2_04 07E Wild Horse Wind Expansion (C) (2)_Electric Rev Req Model (2009 GRC) Revised 01-18-2010_DEM-WP(C) ENERG10C--ctn Mid-C_042010 2010GRC" xfId="3911"/>
    <cellStyle name="_VC 6.15.06 update on 06GRC power costs.xls Chart 2_04 07E Wild Horse Wind Expansion (C) (2)_Final Order Electric EXHIBIT A-1" xfId="3912"/>
    <cellStyle name="_VC 6.15.06 update on 06GRC power costs.xls Chart 2_04 07E Wild Horse Wind Expansion (C) (2)_TENASKA REGULATORY ASSET" xfId="3913"/>
    <cellStyle name="_VC 6.15.06 update on 06GRC power costs.xls Chart 2_16.37E Wild Horse Expansion DeferralRevwrkingfile SF" xfId="3914"/>
    <cellStyle name="_VC 6.15.06 update on 06GRC power costs.xls Chart 2_16.37E Wild Horse Expansion DeferralRevwrkingfile SF 2" xfId="3915"/>
    <cellStyle name="_VC 6.15.06 update on 06GRC power costs.xls Chart 2_16.37E Wild Horse Expansion DeferralRevwrkingfile SF_DEM-WP(C) ENERG10C--ctn Mid-C_042010 2010GRC" xfId="3916"/>
    <cellStyle name="_VC 6.15.06 update on 06GRC power costs.xls Chart 2_2009 GRC Compl Filing - Exhibit D" xfId="3917"/>
    <cellStyle name="_VC 6.15.06 update on 06GRC power costs.xls Chart 2_2009 GRC Compl Filing - Exhibit D 2" xfId="3918"/>
    <cellStyle name="_VC 6.15.06 update on 06GRC power costs.xls Chart 2_2009 GRC Compl Filing - Exhibit D_DEM-WP(C) ENERG10C--ctn Mid-C_042010 2010GRC" xfId="3919"/>
    <cellStyle name="_VC 6.15.06 update on 06GRC power costs.xls Chart 2_4 31 Regulatory Assets and Liabilities  7 06- Exhibit D" xfId="133"/>
    <cellStyle name="_VC 6.15.06 update on 06GRC power costs.xls Chart 2_4 31 Regulatory Assets and Liabilities  7 06- Exhibit D 2" xfId="3920"/>
    <cellStyle name="_VC 6.15.06 update on 06GRC power costs.xls Chart 2_4 31 Regulatory Assets and Liabilities  7 06- Exhibit D_DEM-WP(C) ENERG10C--ctn Mid-C_042010 2010GRC" xfId="3921"/>
    <cellStyle name="_VC 6.15.06 update on 06GRC power costs.xls Chart 2_4 31 Regulatory Assets and Liabilities  7 06- Exhibit D_NIM Summary" xfId="3922"/>
    <cellStyle name="_VC 6.15.06 update on 06GRC power costs.xls Chart 2_4 31 Regulatory Assets and Liabilities  7 06- Exhibit D_NIM Summary 2" xfId="3923"/>
    <cellStyle name="_VC 6.15.06 update on 06GRC power costs.xls Chart 2_4 31 Regulatory Assets and Liabilities  7 06- Exhibit D_NIM Summary_DEM-WP(C) ENERG10C--ctn Mid-C_042010 2010GRC" xfId="3924"/>
    <cellStyle name="_VC 6.15.06 update on 06GRC power costs.xls Chart 2_4 31E Reg Asset  Liab and EXH D" xfId="3925"/>
    <cellStyle name="_VC 6.15.06 update on 06GRC power costs.xls Chart 2_4 31E Reg Asset  Liab and EXH D _ Aug 10 Filing (2)" xfId="3926"/>
    <cellStyle name="_VC 6.15.06 update on 06GRC power costs.xls Chart 2_4 31E Reg Asset  Liab and EXH D _ Aug 10 Filing (2) 2" xfId="3927"/>
    <cellStyle name="_VC 6.15.06 update on 06GRC power costs.xls Chart 2_4 31E Reg Asset  Liab and EXH D 2" xfId="3928"/>
    <cellStyle name="_VC 6.15.06 update on 06GRC power costs.xls Chart 2_4 31E Reg Asset  Liab and EXH D 3" xfId="3929"/>
    <cellStyle name="_VC 6.15.06 update on 06GRC power costs.xls Chart 2_4 32 Regulatory Assets and Liabilities  7 06- Exhibit D" xfId="134"/>
    <cellStyle name="_VC 6.15.06 update on 06GRC power costs.xls Chart 2_4 32 Regulatory Assets and Liabilities  7 06- Exhibit D 2" xfId="3930"/>
    <cellStyle name="_VC 6.15.06 update on 06GRC power costs.xls Chart 2_4 32 Regulatory Assets and Liabilities  7 06- Exhibit D_DEM-WP(C) ENERG10C--ctn Mid-C_042010 2010GRC" xfId="3931"/>
    <cellStyle name="_VC 6.15.06 update on 06GRC power costs.xls Chart 2_4 32 Regulatory Assets and Liabilities  7 06- Exhibit D_NIM Summary" xfId="3932"/>
    <cellStyle name="_VC 6.15.06 update on 06GRC power costs.xls Chart 2_4 32 Regulatory Assets and Liabilities  7 06- Exhibit D_NIM Summary 2" xfId="3933"/>
    <cellStyle name="_VC 6.15.06 update on 06GRC power costs.xls Chart 2_4 32 Regulatory Assets and Liabilities  7 06- Exhibit D_NIM Summary_DEM-WP(C) ENERG10C--ctn Mid-C_042010 2010GRC" xfId="3934"/>
    <cellStyle name="_VC 6.15.06 update on 06GRC power costs.xls Chart 2_AURORA Total New" xfId="3935"/>
    <cellStyle name="_VC 6.15.06 update on 06GRC power costs.xls Chart 2_AURORA Total New 2" xfId="3936"/>
    <cellStyle name="_VC 6.15.06 update on 06GRC power costs.xls Chart 2_Book2" xfId="3937"/>
    <cellStyle name="_VC 6.15.06 update on 06GRC power costs.xls Chart 2_Book2 2" xfId="3938"/>
    <cellStyle name="_VC 6.15.06 update on 06GRC power costs.xls Chart 2_Book2_Adj Bench DR 3 for Initial Briefs (Electric)" xfId="3939"/>
    <cellStyle name="_VC 6.15.06 update on 06GRC power costs.xls Chart 2_Book2_Adj Bench DR 3 for Initial Briefs (Electric) 2" xfId="3940"/>
    <cellStyle name="_VC 6.15.06 update on 06GRC power costs.xls Chart 2_Book2_Adj Bench DR 3 for Initial Briefs (Electric)_DEM-WP(C) ENERG10C--ctn Mid-C_042010 2010GRC" xfId="3941"/>
    <cellStyle name="_VC 6.15.06 update on 06GRC power costs.xls Chart 2_Book2_DEM-WP(C) ENERG10C--ctn Mid-C_042010 2010GRC" xfId="3942"/>
    <cellStyle name="_VC 6.15.06 update on 06GRC power costs.xls Chart 2_Book2_Electric Rev Req Model (2009 GRC) Rebuttal" xfId="3943"/>
    <cellStyle name="_VC 6.15.06 update on 06GRC power costs.xls Chart 2_Book2_Electric Rev Req Model (2009 GRC) Rebuttal REmoval of New  WH Solar AdjustMI" xfId="3944"/>
    <cellStyle name="_VC 6.15.06 update on 06GRC power costs.xls Chart 2_Book2_Electric Rev Req Model (2009 GRC) Rebuttal REmoval of New  WH Solar AdjustMI 2" xfId="3945"/>
    <cellStyle name="_VC 6.15.06 update on 06GRC power costs.xls Chart 2_Book2_Electric Rev Req Model (2009 GRC) Rebuttal REmoval of New  WH Solar AdjustMI_DEM-WP(C) ENERG10C--ctn Mid-C_042010 2010GRC" xfId="3946"/>
    <cellStyle name="_VC 6.15.06 update on 06GRC power costs.xls Chart 2_Book2_Electric Rev Req Model (2009 GRC) Revised 01-18-2010" xfId="3947"/>
    <cellStyle name="_VC 6.15.06 update on 06GRC power costs.xls Chart 2_Book2_Electric Rev Req Model (2009 GRC) Revised 01-18-2010 2" xfId="3948"/>
    <cellStyle name="_VC 6.15.06 update on 06GRC power costs.xls Chart 2_Book2_Electric Rev Req Model (2009 GRC) Revised 01-18-2010_DEM-WP(C) ENERG10C--ctn Mid-C_042010 2010GRC" xfId="3949"/>
    <cellStyle name="_VC 6.15.06 update on 06GRC power costs.xls Chart 2_Book2_Final Order Electric EXHIBIT A-1" xfId="3950"/>
    <cellStyle name="_VC 6.15.06 update on 06GRC power costs.xls Chart 2_Book4" xfId="135"/>
    <cellStyle name="_VC 6.15.06 update on 06GRC power costs.xls Chart 2_Book4 2" xfId="3951"/>
    <cellStyle name="_VC 6.15.06 update on 06GRC power costs.xls Chart 2_Book4_DEM-WP(C) ENERG10C--ctn Mid-C_042010 2010GRC" xfId="3952"/>
    <cellStyle name="_VC 6.15.06 update on 06GRC power costs.xls Chart 2_Book9" xfId="136"/>
    <cellStyle name="_VC 6.15.06 update on 06GRC power costs.xls Chart 2_Book9 2" xfId="3953"/>
    <cellStyle name="_VC 6.15.06 update on 06GRC power costs.xls Chart 2_Book9_DEM-WP(C) ENERG10C--ctn Mid-C_042010 2010GRC" xfId="3954"/>
    <cellStyle name="_VC 6.15.06 update on 06GRC power costs.xls Chart 2_Chelan PUD Power Costs (8-10)" xfId="3955"/>
    <cellStyle name="_VC 6.15.06 update on 06GRC power costs.xls Chart 2_DEM-WP(C) Chelan Power Costs" xfId="3956"/>
    <cellStyle name="_VC 6.15.06 update on 06GRC power costs.xls Chart 2_DEM-WP(C) Chelan Power Costs 2" xfId="3957"/>
    <cellStyle name="_VC 6.15.06 update on 06GRC power costs.xls Chart 2_DEM-WP(C) ENERG10C--ctn Mid-C_042010 2010GRC" xfId="3958"/>
    <cellStyle name="_VC 6.15.06 update on 06GRC power costs.xls Chart 2_DEM-WP(C) Gas Transport 2010GRC" xfId="3959"/>
    <cellStyle name="_VC 6.15.06 update on 06GRC power costs.xls Chart 2_DEM-WP(C) Gas Transport 2010GRC 2" xfId="3960"/>
    <cellStyle name="_VC 6.15.06 update on 06GRC power costs.xls Chart 2_NIM Summary" xfId="3961"/>
    <cellStyle name="_VC 6.15.06 update on 06GRC power costs.xls Chart 2_NIM Summary 09GRC" xfId="3962"/>
    <cellStyle name="_VC 6.15.06 update on 06GRC power costs.xls Chart 2_NIM Summary 09GRC 2" xfId="3963"/>
    <cellStyle name="_VC 6.15.06 update on 06GRC power costs.xls Chart 2_NIM Summary 09GRC_DEM-WP(C) ENERG10C--ctn Mid-C_042010 2010GRC" xfId="3964"/>
    <cellStyle name="_VC 6.15.06 update on 06GRC power costs.xls Chart 2_NIM Summary 2" xfId="3965"/>
    <cellStyle name="_VC 6.15.06 update on 06GRC power costs.xls Chart 2_NIM Summary 3" xfId="3966"/>
    <cellStyle name="_VC 6.15.06 update on 06GRC power costs.xls Chart 2_NIM Summary 4" xfId="6261"/>
    <cellStyle name="_VC 6.15.06 update on 06GRC power costs.xls Chart 2_NIM Summary 5" xfId="6262"/>
    <cellStyle name="_VC 6.15.06 update on 06GRC power costs.xls Chart 2_NIM Summary 6" xfId="6263"/>
    <cellStyle name="_VC 6.15.06 update on 06GRC power costs.xls Chart 2_NIM Summary 7" xfId="6264"/>
    <cellStyle name="_VC 6.15.06 update on 06GRC power costs.xls Chart 2_NIM Summary 8" xfId="6265"/>
    <cellStyle name="_VC 6.15.06 update on 06GRC power costs.xls Chart 2_NIM Summary 9" xfId="6266"/>
    <cellStyle name="_VC 6.15.06 update on 06GRC power costs.xls Chart 2_NIM Summary_DEM-WP(C) ENERG10C--ctn Mid-C_042010 2010GRC" xfId="3967"/>
    <cellStyle name="_VC 6.15.06 update on 06GRC power costs.xls Chart 2_PCA 9 -  Exhibit D April 2010 (3)" xfId="3968"/>
    <cellStyle name="_VC 6.15.06 update on 06GRC power costs.xls Chart 2_PCA 9 -  Exhibit D April 2010 (3) 2" xfId="3969"/>
    <cellStyle name="_VC 6.15.06 update on 06GRC power costs.xls Chart 2_PCA 9 -  Exhibit D April 2010 (3)_DEM-WP(C) ENERG10C--ctn Mid-C_042010 2010GRC" xfId="3970"/>
    <cellStyle name="_VC 6.15.06 update on 06GRC power costs.xls Chart 2_Power Costs - Comparison bx Rbtl-Staff-Jt-PC" xfId="3971"/>
    <cellStyle name="_VC 6.15.06 update on 06GRC power costs.xls Chart 2_Power Costs - Comparison bx Rbtl-Staff-Jt-PC 2" xfId="3972"/>
    <cellStyle name="_VC 6.15.06 update on 06GRC power costs.xls Chart 2_Power Costs - Comparison bx Rbtl-Staff-Jt-PC_Adj Bench DR 3 for Initial Briefs (Electric)" xfId="3973"/>
    <cellStyle name="_VC 6.15.06 update on 06GRC power costs.xls Chart 2_Power Costs - Comparison bx Rbtl-Staff-Jt-PC_Adj Bench DR 3 for Initial Briefs (Electric) 2" xfId="3974"/>
    <cellStyle name="_VC 6.15.06 update on 06GRC power costs.xls Chart 2_Power Costs - Comparison bx Rbtl-Staff-Jt-PC_Adj Bench DR 3 for Initial Briefs (Electric)_DEM-WP(C) ENERG10C--ctn Mid-C_042010 2010GRC" xfId="3975"/>
    <cellStyle name="_VC 6.15.06 update on 06GRC power costs.xls Chart 2_Power Costs - Comparison bx Rbtl-Staff-Jt-PC_DEM-WP(C) ENERG10C--ctn Mid-C_042010 2010GRC" xfId="3976"/>
    <cellStyle name="_VC 6.15.06 update on 06GRC power costs.xls Chart 2_Power Costs - Comparison bx Rbtl-Staff-Jt-PC_Electric Rev Req Model (2009 GRC) Rebuttal" xfId="3977"/>
    <cellStyle name="_VC 6.15.06 update on 06GRC power costs.xls Chart 2_Power Costs - Comparison bx Rbtl-Staff-Jt-PC_Electric Rev Req Model (2009 GRC) Rebuttal REmoval of New  WH Solar AdjustMI" xfId="3978"/>
    <cellStyle name="_VC 6.15.06 update on 06GRC power costs.xls Chart 2_Power Costs - Comparison bx Rbtl-Staff-Jt-PC_Electric Rev Req Model (2009 GRC) Rebuttal REmoval of New  WH Solar AdjustMI 2" xfId="3979"/>
    <cellStyle name="_VC 6.15.06 update on 06GRC power costs.xls Chart 2_Power Costs - Comparison bx Rbtl-Staff-Jt-PC_Electric Rev Req Model (2009 GRC) Rebuttal REmoval of New  WH Solar AdjustMI_DEM-WP(C) ENERG10C--ctn Mid-C_042010 2010GRC" xfId="3980"/>
    <cellStyle name="_VC 6.15.06 update on 06GRC power costs.xls Chart 2_Power Costs - Comparison bx Rbtl-Staff-Jt-PC_Electric Rev Req Model (2009 GRC) Revised 01-18-2010" xfId="3981"/>
    <cellStyle name="_VC 6.15.06 update on 06GRC power costs.xls Chart 2_Power Costs - Comparison bx Rbtl-Staff-Jt-PC_Electric Rev Req Model (2009 GRC) Revised 01-18-2010 2" xfId="3982"/>
    <cellStyle name="_VC 6.15.06 update on 06GRC power costs.xls Chart 2_Power Costs - Comparison bx Rbtl-Staff-Jt-PC_Electric Rev Req Model (2009 GRC) Revised 01-18-2010_DEM-WP(C) ENERG10C--ctn Mid-C_042010 2010GRC" xfId="3983"/>
    <cellStyle name="_VC 6.15.06 update on 06GRC power costs.xls Chart 2_Power Costs - Comparison bx Rbtl-Staff-Jt-PC_Final Order Electric EXHIBIT A-1" xfId="3984"/>
    <cellStyle name="_VC 6.15.06 update on 06GRC power costs.xls Chart 2_Rebuttal Power Costs" xfId="3985"/>
    <cellStyle name="_VC 6.15.06 update on 06GRC power costs.xls Chart 2_Rebuttal Power Costs 2" xfId="3986"/>
    <cellStyle name="_VC 6.15.06 update on 06GRC power costs.xls Chart 2_Rebuttal Power Costs_Adj Bench DR 3 for Initial Briefs (Electric)" xfId="3987"/>
    <cellStyle name="_VC 6.15.06 update on 06GRC power costs.xls Chart 2_Rebuttal Power Costs_Adj Bench DR 3 for Initial Briefs (Electric) 2" xfId="3988"/>
    <cellStyle name="_VC 6.15.06 update on 06GRC power costs.xls Chart 2_Rebuttal Power Costs_Adj Bench DR 3 for Initial Briefs (Electric)_DEM-WP(C) ENERG10C--ctn Mid-C_042010 2010GRC" xfId="3989"/>
    <cellStyle name="_VC 6.15.06 update on 06GRC power costs.xls Chart 2_Rebuttal Power Costs_DEM-WP(C) ENERG10C--ctn Mid-C_042010 2010GRC" xfId="3990"/>
    <cellStyle name="_VC 6.15.06 update on 06GRC power costs.xls Chart 2_Rebuttal Power Costs_Electric Rev Req Model (2009 GRC) Rebuttal" xfId="3991"/>
    <cellStyle name="_VC 6.15.06 update on 06GRC power costs.xls Chart 2_Rebuttal Power Costs_Electric Rev Req Model (2009 GRC) Rebuttal REmoval of New  WH Solar AdjustMI" xfId="3992"/>
    <cellStyle name="_VC 6.15.06 update on 06GRC power costs.xls Chart 2_Rebuttal Power Costs_Electric Rev Req Model (2009 GRC) Rebuttal REmoval of New  WH Solar AdjustMI 2" xfId="3993"/>
    <cellStyle name="_VC 6.15.06 update on 06GRC power costs.xls Chart 2_Rebuttal Power Costs_Electric Rev Req Model (2009 GRC) Rebuttal REmoval of New  WH Solar AdjustMI_DEM-WP(C) ENERG10C--ctn Mid-C_042010 2010GRC" xfId="3994"/>
    <cellStyle name="_VC 6.15.06 update on 06GRC power costs.xls Chart 2_Rebuttal Power Costs_Electric Rev Req Model (2009 GRC) Revised 01-18-2010" xfId="3995"/>
    <cellStyle name="_VC 6.15.06 update on 06GRC power costs.xls Chart 2_Rebuttal Power Costs_Electric Rev Req Model (2009 GRC) Revised 01-18-2010 2" xfId="3996"/>
    <cellStyle name="_VC 6.15.06 update on 06GRC power costs.xls Chart 2_Rebuttal Power Costs_Electric Rev Req Model (2009 GRC) Revised 01-18-2010_DEM-WP(C) ENERG10C--ctn Mid-C_042010 2010GRC" xfId="3997"/>
    <cellStyle name="_VC 6.15.06 update on 06GRC power costs.xls Chart 2_Rebuttal Power Costs_Final Order Electric EXHIBIT A-1" xfId="3998"/>
    <cellStyle name="_VC 6.15.06 update on 06GRC power costs.xls Chart 2_Wind Integration 10GRC" xfId="3999"/>
    <cellStyle name="_VC 6.15.06 update on 06GRC power costs.xls Chart 2_Wind Integration 10GRC 2" xfId="4000"/>
    <cellStyle name="_VC 6.15.06 update on 06GRC power costs.xls Chart 2_Wind Integration 10GRC_DEM-WP(C) ENERG10C--ctn Mid-C_042010 2010GRC" xfId="4001"/>
    <cellStyle name="_VC 6.15.06 update on 06GRC power costs.xls Chart 3" xfId="137"/>
    <cellStyle name="_VC 6.15.06 update on 06GRC power costs.xls Chart 3 2" xfId="4002"/>
    <cellStyle name="_VC 6.15.06 update on 06GRC power costs.xls Chart 3 2 2" xfId="4003"/>
    <cellStyle name="_VC 6.15.06 update on 06GRC power costs.xls Chart 3 3" xfId="4004"/>
    <cellStyle name="_VC 6.15.06 update on 06GRC power costs.xls Chart 3 4" xfId="4005"/>
    <cellStyle name="_VC 6.15.06 update on 06GRC power costs.xls Chart 3 4 2" xfId="4006"/>
    <cellStyle name="_VC 6.15.06 update on 06GRC power costs.xls Chart 3 5" xfId="4007"/>
    <cellStyle name="_VC 6.15.06 update on 06GRC power costs.xls Chart 3 6" xfId="4008"/>
    <cellStyle name="_VC 6.15.06 update on 06GRC power costs.xls Chart 3 6 2" xfId="4009"/>
    <cellStyle name="_VC 6.15.06 update on 06GRC power costs.xls Chart 3 7" xfId="4010"/>
    <cellStyle name="_VC 6.15.06 update on 06GRC power costs.xls Chart 3 7 2" xfId="4011"/>
    <cellStyle name="_VC 6.15.06 update on 06GRC power costs.xls Chart 3_04 07E Wild Horse Wind Expansion (C) (2)" xfId="138"/>
    <cellStyle name="_VC 6.15.06 update on 06GRC power costs.xls Chart 3_04 07E Wild Horse Wind Expansion (C) (2) 2" xfId="4012"/>
    <cellStyle name="_VC 6.15.06 update on 06GRC power costs.xls Chart 3_04 07E Wild Horse Wind Expansion (C) (2)_Adj Bench DR 3 for Initial Briefs (Electric)" xfId="4013"/>
    <cellStyle name="_VC 6.15.06 update on 06GRC power costs.xls Chart 3_04 07E Wild Horse Wind Expansion (C) (2)_Adj Bench DR 3 for Initial Briefs (Electric) 2" xfId="4014"/>
    <cellStyle name="_VC 6.15.06 update on 06GRC power costs.xls Chart 3_04 07E Wild Horse Wind Expansion (C) (2)_Adj Bench DR 3 for Initial Briefs (Electric)_DEM-WP(C) ENERG10C--ctn Mid-C_042010 2010GRC" xfId="4015"/>
    <cellStyle name="_VC 6.15.06 update on 06GRC power costs.xls Chart 3_04 07E Wild Horse Wind Expansion (C) (2)_DEM-WP(C) ENERG10C--ctn Mid-C_042010 2010GRC" xfId="4016"/>
    <cellStyle name="_VC 6.15.06 update on 06GRC power costs.xls Chart 3_04 07E Wild Horse Wind Expansion (C) (2)_Electric Rev Req Model (2009 GRC) " xfId="4017"/>
    <cellStyle name="_VC 6.15.06 update on 06GRC power costs.xls Chart 3_04 07E Wild Horse Wind Expansion (C) (2)_Electric Rev Req Model (2009 GRC)  2" xfId="4018"/>
    <cellStyle name="_VC 6.15.06 update on 06GRC power costs.xls Chart 3_04 07E Wild Horse Wind Expansion (C) (2)_Electric Rev Req Model (2009 GRC) _DEM-WP(C) ENERG10C--ctn Mid-C_042010 2010GRC" xfId="4019"/>
    <cellStyle name="_VC 6.15.06 update on 06GRC power costs.xls Chart 3_04 07E Wild Horse Wind Expansion (C) (2)_Electric Rev Req Model (2009 GRC) Rebuttal" xfId="4020"/>
    <cellStyle name="_VC 6.15.06 update on 06GRC power costs.xls Chart 3_04 07E Wild Horse Wind Expansion (C) (2)_Electric Rev Req Model (2009 GRC) Rebuttal REmoval of New  WH Solar AdjustMI" xfId="4021"/>
    <cellStyle name="_VC 6.15.06 update on 06GRC power costs.xls Chart 3_04 07E Wild Horse Wind Expansion (C) (2)_Electric Rev Req Model (2009 GRC) Rebuttal REmoval of New  WH Solar AdjustMI 2" xfId="4022"/>
    <cellStyle name="_VC 6.15.06 update on 06GRC power costs.xls Chart 3_04 07E Wild Horse Wind Expansion (C) (2)_Electric Rev Req Model (2009 GRC) Rebuttal REmoval of New  WH Solar AdjustMI_DEM-WP(C) ENERG10C--ctn Mid-C_042010 2010GRC" xfId="4023"/>
    <cellStyle name="_VC 6.15.06 update on 06GRC power costs.xls Chart 3_04 07E Wild Horse Wind Expansion (C) (2)_Electric Rev Req Model (2009 GRC) Revised 01-18-2010" xfId="4024"/>
    <cellStyle name="_VC 6.15.06 update on 06GRC power costs.xls Chart 3_04 07E Wild Horse Wind Expansion (C) (2)_Electric Rev Req Model (2009 GRC) Revised 01-18-2010 2" xfId="4025"/>
    <cellStyle name="_VC 6.15.06 update on 06GRC power costs.xls Chart 3_04 07E Wild Horse Wind Expansion (C) (2)_Electric Rev Req Model (2009 GRC) Revised 01-18-2010_DEM-WP(C) ENERG10C--ctn Mid-C_042010 2010GRC" xfId="4026"/>
    <cellStyle name="_VC 6.15.06 update on 06GRC power costs.xls Chart 3_04 07E Wild Horse Wind Expansion (C) (2)_Final Order Electric EXHIBIT A-1" xfId="4027"/>
    <cellStyle name="_VC 6.15.06 update on 06GRC power costs.xls Chart 3_04 07E Wild Horse Wind Expansion (C) (2)_TENASKA REGULATORY ASSET" xfId="4028"/>
    <cellStyle name="_VC 6.15.06 update on 06GRC power costs.xls Chart 3_16.37E Wild Horse Expansion DeferralRevwrkingfile SF" xfId="4029"/>
    <cellStyle name="_VC 6.15.06 update on 06GRC power costs.xls Chart 3_16.37E Wild Horse Expansion DeferralRevwrkingfile SF 2" xfId="4030"/>
    <cellStyle name="_VC 6.15.06 update on 06GRC power costs.xls Chart 3_16.37E Wild Horse Expansion DeferralRevwrkingfile SF_DEM-WP(C) ENERG10C--ctn Mid-C_042010 2010GRC" xfId="4031"/>
    <cellStyle name="_VC 6.15.06 update on 06GRC power costs.xls Chart 3_2009 GRC Compl Filing - Exhibit D" xfId="4032"/>
    <cellStyle name="_VC 6.15.06 update on 06GRC power costs.xls Chart 3_2009 GRC Compl Filing - Exhibit D 2" xfId="4033"/>
    <cellStyle name="_VC 6.15.06 update on 06GRC power costs.xls Chart 3_2009 GRC Compl Filing - Exhibit D_DEM-WP(C) ENERG10C--ctn Mid-C_042010 2010GRC" xfId="4034"/>
    <cellStyle name="_VC 6.15.06 update on 06GRC power costs.xls Chart 3_4 31 Regulatory Assets and Liabilities  7 06- Exhibit D" xfId="139"/>
    <cellStyle name="_VC 6.15.06 update on 06GRC power costs.xls Chart 3_4 31 Regulatory Assets and Liabilities  7 06- Exhibit D 2" xfId="4035"/>
    <cellStyle name="_VC 6.15.06 update on 06GRC power costs.xls Chart 3_4 31 Regulatory Assets and Liabilities  7 06- Exhibit D_DEM-WP(C) ENERG10C--ctn Mid-C_042010 2010GRC" xfId="4036"/>
    <cellStyle name="_VC 6.15.06 update on 06GRC power costs.xls Chart 3_4 31 Regulatory Assets and Liabilities  7 06- Exhibit D_NIM Summary" xfId="4037"/>
    <cellStyle name="_VC 6.15.06 update on 06GRC power costs.xls Chart 3_4 31 Regulatory Assets and Liabilities  7 06- Exhibit D_NIM Summary 2" xfId="4038"/>
    <cellStyle name="_VC 6.15.06 update on 06GRC power costs.xls Chart 3_4 31 Regulatory Assets and Liabilities  7 06- Exhibit D_NIM Summary_DEM-WP(C) ENERG10C--ctn Mid-C_042010 2010GRC" xfId="4039"/>
    <cellStyle name="_VC 6.15.06 update on 06GRC power costs.xls Chart 3_4 31E Reg Asset  Liab and EXH D" xfId="4040"/>
    <cellStyle name="_VC 6.15.06 update on 06GRC power costs.xls Chart 3_4 31E Reg Asset  Liab and EXH D _ Aug 10 Filing (2)" xfId="4041"/>
    <cellStyle name="_VC 6.15.06 update on 06GRC power costs.xls Chart 3_4 31E Reg Asset  Liab and EXH D _ Aug 10 Filing (2) 2" xfId="4042"/>
    <cellStyle name="_VC 6.15.06 update on 06GRC power costs.xls Chart 3_4 31E Reg Asset  Liab and EXH D 2" xfId="4043"/>
    <cellStyle name="_VC 6.15.06 update on 06GRC power costs.xls Chart 3_4 31E Reg Asset  Liab and EXH D 3" xfId="4044"/>
    <cellStyle name="_VC 6.15.06 update on 06GRC power costs.xls Chart 3_4 32 Regulatory Assets and Liabilities  7 06- Exhibit D" xfId="140"/>
    <cellStyle name="_VC 6.15.06 update on 06GRC power costs.xls Chart 3_4 32 Regulatory Assets and Liabilities  7 06- Exhibit D 2" xfId="4045"/>
    <cellStyle name="_VC 6.15.06 update on 06GRC power costs.xls Chart 3_4 32 Regulatory Assets and Liabilities  7 06- Exhibit D_DEM-WP(C) ENERG10C--ctn Mid-C_042010 2010GRC" xfId="4046"/>
    <cellStyle name="_VC 6.15.06 update on 06GRC power costs.xls Chart 3_4 32 Regulatory Assets and Liabilities  7 06- Exhibit D_NIM Summary" xfId="4047"/>
    <cellStyle name="_VC 6.15.06 update on 06GRC power costs.xls Chart 3_4 32 Regulatory Assets and Liabilities  7 06- Exhibit D_NIM Summary 2" xfId="4048"/>
    <cellStyle name="_VC 6.15.06 update on 06GRC power costs.xls Chart 3_4 32 Regulatory Assets and Liabilities  7 06- Exhibit D_NIM Summary_DEM-WP(C) ENERG10C--ctn Mid-C_042010 2010GRC" xfId="4049"/>
    <cellStyle name="_VC 6.15.06 update on 06GRC power costs.xls Chart 3_AURORA Total New" xfId="4050"/>
    <cellStyle name="_VC 6.15.06 update on 06GRC power costs.xls Chart 3_AURORA Total New 2" xfId="4051"/>
    <cellStyle name="_VC 6.15.06 update on 06GRC power costs.xls Chart 3_Book2" xfId="4052"/>
    <cellStyle name="_VC 6.15.06 update on 06GRC power costs.xls Chart 3_Book2 2" xfId="4053"/>
    <cellStyle name="_VC 6.15.06 update on 06GRC power costs.xls Chart 3_Book2_Adj Bench DR 3 for Initial Briefs (Electric)" xfId="4054"/>
    <cellStyle name="_VC 6.15.06 update on 06GRC power costs.xls Chart 3_Book2_Adj Bench DR 3 for Initial Briefs (Electric) 2" xfId="4055"/>
    <cellStyle name="_VC 6.15.06 update on 06GRC power costs.xls Chart 3_Book2_Adj Bench DR 3 for Initial Briefs (Electric)_DEM-WP(C) ENERG10C--ctn Mid-C_042010 2010GRC" xfId="4056"/>
    <cellStyle name="_VC 6.15.06 update on 06GRC power costs.xls Chart 3_Book2_DEM-WP(C) ENERG10C--ctn Mid-C_042010 2010GRC" xfId="4057"/>
    <cellStyle name="_VC 6.15.06 update on 06GRC power costs.xls Chart 3_Book2_Electric Rev Req Model (2009 GRC) Rebuttal" xfId="4058"/>
    <cellStyle name="_VC 6.15.06 update on 06GRC power costs.xls Chart 3_Book2_Electric Rev Req Model (2009 GRC) Rebuttal REmoval of New  WH Solar AdjustMI" xfId="4059"/>
    <cellStyle name="_VC 6.15.06 update on 06GRC power costs.xls Chart 3_Book2_Electric Rev Req Model (2009 GRC) Rebuttal REmoval of New  WH Solar AdjustMI 2" xfId="4060"/>
    <cellStyle name="_VC 6.15.06 update on 06GRC power costs.xls Chart 3_Book2_Electric Rev Req Model (2009 GRC) Rebuttal REmoval of New  WH Solar AdjustMI_DEM-WP(C) ENERG10C--ctn Mid-C_042010 2010GRC" xfId="4061"/>
    <cellStyle name="_VC 6.15.06 update on 06GRC power costs.xls Chart 3_Book2_Electric Rev Req Model (2009 GRC) Revised 01-18-2010" xfId="4062"/>
    <cellStyle name="_VC 6.15.06 update on 06GRC power costs.xls Chart 3_Book2_Electric Rev Req Model (2009 GRC) Revised 01-18-2010 2" xfId="4063"/>
    <cellStyle name="_VC 6.15.06 update on 06GRC power costs.xls Chart 3_Book2_Electric Rev Req Model (2009 GRC) Revised 01-18-2010_DEM-WP(C) ENERG10C--ctn Mid-C_042010 2010GRC" xfId="4064"/>
    <cellStyle name="_VC 6.15.06 update on 06GRC power costs.xls Chart 3_Book2_Final Order Electric EXHIBIT A-1" xfId="4065"/>
    <cellStyle name="_VC 6.15.06 update on 06GRC power costs.xls Chart 3_Book4" xfId="141"/>
    <cellStyle name="_VC 6.15.06 update on 06GRC power costs.xls Chart 3_Book4 2" xfId="4066"/>
    <cellStyle name="_VC 6.15.06 update on 06GRC power costs.xls Chart 3_Book4_DEM-WP(C) ENERG10C--ctn Mid-C_042010 2010GRC" xfId="4067"/>
    <cellStyle name="_VC 6.15.06 update on 06GRC power costs.xls Chart 3_Book9" xfId="142"/>
    <cellStyle name="_VC 6.15.06 update on 06GRC power costs.xls Chart 3_Book9 2" xfId="4068"/>
    <cellStyle name="_VC 6.15.06 update on 06GRC power costs.xls Chart 3_Book9_DEM-WP(C) ENERG10C--ctn Mid-C_042010 2010GRC" xfId="4069"/>
    <cellStyle name="_VC 6.15.06 update on 06GRC power costs.xls Chart 3_Chelan PUD Power Costs (8-10)" xfId="4070"/>
    <cellStyle name="_VC 6.15.06 update on 06GRC power costs.xls Chart 3_DEM-WP(C) Chelan Power Costs" xfId="4071"/>
    <cellStyle name="_VC 6.15.06 update on 06GRC power costs.xls Chart 3_DEM-WP(C) Chelan Power Costs 2" xfId="4072"/>
    <cellStyle name="_VC 6.15.06 update on 06GRC power costs.xls Chart 3_DEM-WP(C) ENERG10C--ctn Mid-C_042010 2010GRC" xfId="4073"/>
    <cellStyle name="_VC 6.15.06 update on 06GRC power costs.xls Chart 3_DEM-WP(C) Gas Transport 2010GRC" xfId="4074"/>
    <cellStyle name="_VC 6.15.06 update on 06GRC power costs.xls Chart 3_DEM-WP(C) Gas Transport 2010GRC 2" xfId="4075"/>
    <cellStyle name="_VC 6.15.06 update on 06GRC power costs.xls Chart 3_NIM Summary" xfId="4076"/>
    <cellStyle name="_VC 6.15.06 update on 06GRC power costs.xls Chart 3_NIM Summary 09GRC" xfId="4077"/>
    <cellStyle name="_VC 6.15.06 update on 06GRC power costs.xls Chart 3_NIM Summary 09GRC 2" xfId="4078"/>
    <cellStyle name="_VC 6.15.06 update on 06GRC power costs.xls Chart 3_NIM Summary 09GRC_DEM-WP(C) ENERG10C--ctn Mid-C_042010 2010GRC" xfId="4079"/>
    <cellStyle name="_VC 6.15.06 update on 06GRC power costs.xls Chart 3_NIM Summary 2" xfId="4080"/>
    <cellStyle name="_VC 6.15.06 update on 06GRC power costs.xls Chart 3_NIM Summary 3" xfId="4081"/>
    <cellStyle name="_VC 6.15.06 update on 06GRC power costs.xls Chart 3_NIM Summary 4" xfId="6267"/>
    <cellStyle name="_VC 6.15.06 update on 06GRC power costs.xls Chart 3_NIM Summary 5" xfId="6268"/>
    <cellStyle name="_VC 6.15.06 update on 06GRC power costs.xls Chart 3_NIM Summary 6" xfId="6269"/>
    <cellStyle name="_VC 6.15.06 update on 06GRC power costs.xls Chart 3_NIM Summary 7" xfId="6270"/>
    <cellStyle name="_VC 6.15.06 update on 06GRC power costs.xls Chart 3_NIM Summary 8" xfId="6271"/>
    <cellStyle name="_VC 6.15.06 update on 06GRC power costs.xls Chart 3_NIM Summary 9" xfId="6272"/>
    <cellStyle name="_VC 6.15.06 update on 06GRC power costs.xls Chart 3_NIM Summary_DEM-WP(C) ENERG10C--ctn Mid-C_042010 2010GRC" xfId="4082"/>
    <cellStyle name="_VC 6.15.06 update on 06GRC power costs.xls Chart 3_PCA 9 -  Exhibit D April 2010 (3)" xfId="4083"/>
    <cellStyle name="_VC 6.15.06 update on 06GRC power costs.xls Chart 3_PCA 9 -  Exhibit D April 2010 (3) 2" xfId="4084"/>
    <cellStyle name="_VC 6.15.06 update on 06GRC power costs.xls Chart 3_PCA 9 -  Exhibit D April 2010 (3)_DEM-WP(C) ENERG10C--ctn Mid-C_042010 2010GRC" xfId="4085"/>
    <cellStyle name="_VC 6.15.06 update on 06GRC power costs.xls Chart 3_Power Costs - Comparison bx Rbtl-Staff-Jt-PC" xfId="4086"/>
    <cellStyle name="_VC 6.15.06 update on 06GRC power costs.xls Chart 3_Power Costs - Comparison bx Rbtl-Staff-Jt-PC 2" xfId="4087"/>
    <cellStyle name="_VC 6.15.06 update on 06GRC power costs.xls Chart 3_Power Costs - Comparison bx Rbtl-Staff-Jt-PC_Adj Bench DR 3 for Initial Briefs (Electric)" xfId="4088"/>
    <cellStyle name="_VC 6.15.06 update on 06GRC power costs.xls Chart 3_Power Costs - Comparison bx Rbtl-Staff-Jt-PC_Adj Bench DR 3 for Initial Briefs (Electric) 2" xfId="4089"/>
    <cellStyle name="_VC 6.15.06 update on 06GRC power costs.xls Chart 3_Power Costs - Comparison bx Rbtl-Staff-Jt-PC_Adj Bench DR 3 for Initial Briefs (Electric)_DEM-WP(C) ENERG10C--ctn Mid-C_042010 2010GRC" xfId="4090"/>
    <cellStyle name="_VC 6.15.06 update on 06GRC power costs.xls Chart 3_Power Costs - Comparison bx Rbtl-Staff-Jt-PC_DEM-WP(C) ENERG10C--ctn Mid-C_042010 2010GRC" xfId="4091"/>
    <cellStyle name="_VC 6.15.06 update on 06GRC power costs.xls Chart 3_Power Costs - Comparison bx Rbtl-Staff-Jt-PC_Electric Rev Req Model (2009 GRC) Rebuttal" xfId="4092"/>
    <cellStyle name="_VC 6.15.06 update on 06GRC power costs.xls Chart 3_Power Costs - Comparison bx Rbtl-Staff-Jt-PC_Electric Rev Req Model (2009 GRC) Rebuttal REmoval of New  WH Solar AdjustMI" xfId="4093"/>
    <cellStyle name="_VC 6.15.06 update on 06GRC power costs.xls Chart 3_Power Costs - Comparison bx Rbtl-Staff-Jt-PC_Electric Rev Req Model (2009 GRC) Rebuttal REmoval of New  WH Solar AdjustMI 2" xfId="4094"/>
    <cellStyle name="_VC 6.15.06 update on 06GRC power costs.xls Chart 3_Power Costs - Comparison bx Rbtl-Staff-Jt-PC_Electric Rev Req Model (2009 GRC) Rebuttal REmoval of New  WH Solar AdjustMI_DEM-WP(C) ENERG10C--ctn Mid-C_042010 2010GRC" xfId="4095"/>
    <cellStyle name="_VC 6.15.06 update on 06GRC power costs.xls Chart 3_Power Costs - Comparison bx Rbtl-Staff-Jt-PC_Electric Rev Req Model (2009 GRC) Revised 01-18-2010" xfId="4096"/>
    <cellStyle name="_VC 6.15.06 update on 06GRC power costs.xls Chart 3_Power Costs - Comparison bx Rbtl-Staff-Jt-PC_Electric Rev Req Model (2009 GRC) Revised 01-18-2010 2" xfId="4097"/>
    <cellStyle name="_VC 6.15.06 update on 06GRC power costs.xls Chart 3_Power Costs - Comparison bx Rbtl-Staff-Jt-PC_Electric Rev Req Model (2009 GRC) Revised 01-18-2010_DEM-WP(C) ENERG10C--ctn Mid-C_042010 2010GRC" xfId="4098"/>
    <cellStyle name="_VC 6.15.06 update on 06GRC power costs.xls Chart 3_Power Costs - Comparison bx Rbtl-Staff-Jt-PC_Final Order Electric EXHIBIT A-1" xfId="4099"/>
    <cellStyle name="_VC 6.15.06 update on 06GRC power costs.xls Chart 3_Rebuttal Power Costs" xfId="4100"/>
    <cellStyle name="_VC 6.15.06 update on 06GRC power costs.xls Chart 3_Rebuttal Power Costs 2" xfId="4101"/>
    <cellStyle name="_VC 6.15.06 update on 06GRC power costs.xls Chart 3_Rebuttal Power Costs_Adj Bench DR 3 for Initial Briefs (Electric)" xfId="4102"/>
    <cellStyle name="_VC 6.15.06 update on 06GRC power costs.xls Chart 3_Rebuttal Power Costs_Adj Bench DR 3 for Initial Briefs (Electric) 2" xfId="4103"/>
    <cellStyle name="_VC 6.15.06 update on 06GRC power costs.xls Chart 3_Rebuttal Power Costs_Adj Bench DR 3 for Initial Briefs (Electric)_DEM-WP(C) ENERG10C--ctn Mid-C_042010 2010GRC" xfId="4104"/>
    <cellStyle name="_VC 6.15.06 update on 06GRC power costs.xls Chart 3_Rebuttal Power Costs_DEM-WP(C) ENERG10C--ctn Mid-C_042010 2010GRC" xfId="4105"/>
    <cellStyle name="_VC 6.15.06 update on 06GRC power costs.xls Chart 3_Rebuttal Power Costs_Electric Rev Req Model (2009 GRC) Rebuttal" xfId="4106"/>
    <cellStyle name="_VC 6.15.06 update on 06GRC power costs.xls Chart 3_Rebuttal Power Costs_Electric Rev Req Model (2009 GRC) Rebuttal REmoval of New  WH Solar AdjustMI" xfId="4107"/>
    <cellStyle name="_VC 6.15.06 update on 06GRC power costs.xls Chart 3_Rebuttal Power Costs_Electric Rev Req Model (2009 GRC) Rebuttal REmoval of New  WH Solar AdjustMI 2" xfId="4108"/>
    <cellStyle name="_VC 6.15.06 update on 06GRC power costs.xls Chart 3_Rebuttal Power Costs_Electric Rev Req Model (2009 GRC) Rebuttal REmoval of New  WH Solar AdjustMI_DEM-WP(C) ENERG10C--ctn Mid-C_042010 2010GRC" xfId="4109"/>
    <cellStyle name="_VC 6.15.06 update on 06GRC power costs.xls Chart 3_Rebuttal Power Costs_Electric Rev Req Model (2009 GRC) Revised 01-18-2010" xfId="4110"/>
    <cellStyle name="_VC 6.15.06 update on 06GRC power costs.xls Chart 3_Rebuttal Power Costs_Electric Rev Req Model (2009 GRC) Revised 01-18-2010 2" xfId="4111"/>
    <cellStyle name="_VC 6.15.06 update on 06GRC power costs.xls Chart 3_Rebuttal Power Costs_Electric Rev Req Model (2009 GRC) Revised 01-18-2010_DEM-WP(C) ENERG10C--ctn Mid-C_042010 2010GRC" xfId="4112"/>
    <cellStyle name="_VC 6.15.06 update on 06GRC power costs.xls Chart 3_Rebuttal Power Costs_Final Order Electric EXHIBIT A-1" xfId="4113"/>
    <cellStyle name="_VC 6.15.06 update on 06GRC power costs.xls Chart 3_Wind Integration 10GRC" xfId="4114"/>
    <cellStyle name="_VC 6.15.06 update on 06GRC power costs.xls Chart 3_Wind Integration 10GRC 2" xfId="4115"/>
    <cellStyle name="_VC 6.15.06 update on 06GRC power costs.xls Chart 3_Wind Integration 10GRC_DEM-WP(C) ENERG10C--ctn Mid-C_042010 2010GRC" xfId="4116"/>
    <cellStyle name="_VC Mid C Generation-ctn Mid-C_011209" xfId="4117"/>
    <cellStyle name="_VC Mid C Generation-ctn Mid-C_011209 2" xfId="4118"/>
    <cellStyle name="_VC Mid C Generation-ctn Mid-C_011209 2 2" xfId="4119"/>
    <cellStyle name="_Worksheet" xfId="4120"/>
    <cellStyle name="_Worksheet 2" xfId="4121"/>
    <cellStyle name="_Worksheet 2 2" xfId="4122"/>
    <cellStyle name="_Worksheet 3" xfId="4123"/>
    <cellStyle name="_Worksheet 4" xfId="4124"/>
    <cellStyle name="_Worksheet 4 2" xfId="4125"/>
    <cellStyle name="_Worksheet_Chelan PUD Power Costs (8-10)" xfId="4126"/>
    <cellStyle name="_Worksheet_DEM-WP(C) Chelan Power Costs" xfId="4127"/>
    <cellStyle name="_Worksheet_DEM-WP(C) Chelan Power Costs 2" xfId="4128"/>
    <cellStyle name="_Worksheet_DEM-WP(C) ENERG10C--ctn Mid-C_042010 2010GRC" xfId="4129"/>
    <cellStyle name="_Worksheet_DEM-WP(C) Gas Transport 2010GRC" xfId="4130"/>
    <cellStyle name="_Worksheet_DEM-WP(C) Gas Transport 2010GRC 2" xfId="4131"/>
    <cellStyle name="_Worksheet_NIM Summary" xfId="4132"/>
    <cellStyle name="_Worksheet_NIM Summary 2" xfId="4133"/>
    <cellStyle name="_Worksheet_NIM Summary_DEM-WP(C) ENERG10C--ctn Mid-C_042010 2010GRC" xfId="4134"/>
    <cellStyle name="_Worksheet_Transmission Workbook for May BOD" xfId="4135"/>
    <cellStyle name="_Worksheet_Transmission Workbook for May BOD 2" xfId="4136"/>
    <cellStyle name="_Worksheet_Transmission Workbook for May BOD_DEM-WP(C) ENERG10C--ctn Mid-C_042010 2010GRC" xfId="4137"/>
    <cellStyle name="_Worksheet_Wind Integration 10GRC" xfId="4138"/>
    <cellStyle name="_Worksheet_Wind Integration 10GRC 2" xfId="4139"/>
    <cellStyle name="_Worksheet_Wind Integration 10GRC_DEM-WP(C) ENERG10C--ctn Mid-C_042010 2010GRC" xfId="4140"/>
    <cellStyle name="0,0_x000d__x000a_NA_x000d__x000a_" xfId="143"/>
    <cellStyle name="14BLIN - Style8" xfId="4141"/>
    <cellStyle name="14-BT - Style1" xfId="4142"/>
    <cellStyle name="20% - Accent1 10" xfId="4143"/>
    <cellStyle name="20% - Accent1 11" xfId="6335"/>
    <cellStyle name="20% - Accent1 2" xfId="144"/>
    <cellStyle name="20% - Accent1 2 2" xfId="145"/>
    <cellStyle name="20% - Accent1 2 2 2" xfId="4144"/>
    <cellStyle name="20% - Accent1 2 2 2 2" xfId="4145"/>
    <cellStyle name="20% - Accent1 2 2 2 3" xfId="6540"/>
    <cellStyle name="20% - Accent1 2 2 3" xfId="4146"/>
    <cellStyle name="20% - Accent1 2 3" xfId="4147"/>
    <cellStyle name="20% - Accent1 2 3 2" xfId="4148"/>
    <cellStyle name="20% - Accent1 2 3 2 2" xfId="4149"/>
    <cellStyle name="20% - Accent1 2 3 2 3" xfId="6522"/>
    <cellStyle name="20% - Accent1 2 3 3" xfId="4150"/>
    <cellStyle name="20% - Accent1 2 3 4" xfId="6435"/>
    <cellStyle name="20% - Accent1 2 4" xfId="4151"/>
    <cellStyle name="20% - Accent1 2 4 2" xfId="4152"/>
    <cellStyle name="20% - Accent1 2 4 3" xfId="4153"/>
    <cellStyle name="20% - Accent1 2 4 4" xfId="6502"/>
    <cellStyle name="20% - Accent1 2 5" xfId="4154"/>
    <cellStyle name="20% - Accent1 2_2009 GRC Compl Filing - Exhibit D" xfId="4155"/>
    <cellStyle name="20% - Accent1 3" xfId="146"/>
    <cellStyle name="20% - Accent1 3 2" xfId="4156"/>
    <cellStyle name="20% - Accent1 3 2 2" xfId="4157"/>
    <cellStyle name="20% - Accent1 3 2 3" xfId="4158"/>
    <cellStyle name="20% - Accent1 3 3" xfId="4159"/>
    <cellStyle name="20% - Accent1 3 4" xfId="4160"/>
    <cellStyle name="20% - Accent1 3 5" xfId="6455"/>
    <cellStyle name="20% - Accent1 4" xfId="4161"/>
    <cellStyle name="20% - Accent1 4 2" xfId="4162"/>
    <cellStyle name="20% - Accent1 4 2 2" xfId="4163"/>
    <cellStyle name="20% - Accent1 4 3" xfId="4164"/>
    <cellStyle name="20% - Accent1 5" xfId="4165"/>
    <cellStyle name="20% - Accent1 5 2" xfId="4166"/>
    <cellStyle name="20% - Accent1 6" xfId="4167"/>
    <cellStyle name="20% - Accent1 6 2" xfId="4168"/>
    <cellStyle name="20% - Accent1 7" xfId="4169"/>
    <cellStyle name="20% - Accent1 8" xfId="4170"/>
    <cellStyle name="20% - Accent1 9" xfId="4171"/>
    <cellStyle name="20% - Accent2 10" xfId="4172"/>
    <cellStyle name="20% - Accent2 11" xfId="6336"/>
    <cellStyle name="20% - Accent2 2" xfId="147"/>
    <cellStyle name="20% - Accent2 2 2" xfId="148"/>
    <cellStyle name="20% - Accent2 2 2 2" xfId="4173"/>
    <cellStyle name="20% - Accent2 2 2 2 2" xfId="4174"/>
    <cellStyle name="20% - Accent2 2 2 2 3" xfId="6542"/>
    <cellStyle name="20% - Accent2 2 2 3" xfId="4175"/>
    <cellStyle name="20% - Accent2 2 3" xfId="4176"/>
    <cellStyle name="20% - Accent2 2 3 2" xfId="4177"/>
    <cellStyle name="20% - Accent2 2 3 2 2" xfId="4178"/>
    <cellStyle name="20% - Accent2 2 3 2 3" xfId="6524"/>
    <cellStyle name="20% - Accent2 2 3 3" xfId="4179"/>
    <cellStyle name="20% - Accent2 2 3 4" xfId="6437"/>
    <cellStyle name="20% - Accent2 2 4" xfId="4180"/>
    <cellStyle name="20% - Accent2 2 4 2" xfId="4181"/>
    <cellStyle name="20% - Accent2 2 4 3" xfId="4182"/>
    <cellStyle name="20% - Accent2 2 4 4" xfId="6504"/>
    <cellStyle name="20% - Accent2 2 5" xfId="4183"/>
    <cellStyle name="20% - Accent2 2_2009 GRC Compl Filing - Exhibit D" xfId="4184"/>
    <cellStyle name="20% - Accent2 3" xfId="149"/>
    <cellStyle name="20% - Accent2 3 2" xfId="4185"/>
    <cellStyle name="20% - Accent2 3 2 2" xfId="4186"/>
    <cellStyle name="20% - Accent2 3 2 3" xfId="4187"/>
    <cellStyle name="20% - Accent2 3 3" xfId="4188"/>
    <cellStyle name="20% - Accent2 3 4" xfId="4189"/>
    <cellStyle name="20% - Accent2 3 5" xfId="6456"/>
    <cellStyle name="20% - Accent2 4" xfId="4190"/>
    <cellStyle name="20% - Accent2 4 2" xfId="4191"/>
    <cellStyle name="20% - Accent2 4 2 2" xfId="4192"/>
    <cellStyle name="20% - Accent2 4 3" xfId="4193"/>
    <cellStyle name="20% - Accent2 5" xfId="4194"/>
    <cellStyle name="20% - Accent2 5 2" xfId="4195"/>
    <cellStyle name="20% - Accent2 6" xfId="4196"/>
    <cellStyle name="20% - Accent2 6 2" xfId="4197"/>
    <cellStyle name="20% - Accent2 7" xfId="4198"/>
    <cellStyle name="20% - Accent2 8" xfId="4199"/>
    <cellStyle name="20% - Accent2 9" xfId="4200"/>
    <cellStyle name="20% - Accent3 10" xfId="4201"/>
    <cellStyle name="20% - Accent3 11" xfId="6337"/>
    <cellStyle name="20% - Accent3 2" xfId="150"/>
    <cellStyle name="20% - Accent3 2 2" xfId="151"/>
    <cellStyle name="20% - Accent3 2 2 2" xfId="4202"/>
    <cellStyle name="20% - Accent3 2 2 2 2" xfId="4203"/>
    <cellStyle name="20% - Accent3 2 2 2 3" xfId="6544"/>
    <cellStyle name="20% - Accent3 2 2 3" xfId="4204"/>
    <cellStyle name="20% - Accent3 2 3" xfId="4205"/>
    <cellStyle name="20% - Accent3 2 3 2" xfId="4206"/>
    <cellStyle name="20% - Accent3 2 3 2 2" xfId="4207"/>
    <cellStyle name="20% - Accent3 2 3 2 3" xfId="6526"/>
    <cellStyle name="20% - Accent3 2 3 3" xfId="4208"/>
    <cellStyle name="20% - Accent3 2 3 4" xfId="6439"/>
    <cellStyle name="20% - Accent3 2 4" xfId="4209"/>
    <cellStyle name="20% - Accent3 2 4 2" xfId="4210"/>
    <cellStyle name="20% - Accent3 2 4 3" xfId="4211"/>
    <cellStyle name="20% - Accent3 2 4 4" xfId="6506"/>
    <cellStyle name="20% - Accent3 2 5" xfId="4212"/>
    <cellStyle name="20% - Accent3 2_2009 GRC Compl Filing - Exhibit D" xfId="4213"/>
    <cellStyle name="20% - Accent3 3" xfId="152"/>
    <cellStyle name="20% - Accent3 3 2" xfId="4214"/>
    <cellStyle name="20% - Accent3 3 2 2" xfId="4215"/>
    <cellStyle name="20% - Accent3 3 2 3" xfId="4216"/>
    <cellStyle name="20% - Accent3 3 3" xfId="4217"/>
    <cellStyle name="20% - Accent3 3 4" xfId="4218"/>
    <cellStyle name="20% - Accent3 3 5" xfId="6457"/>
    <cellStyle name="20% - Accent3 4" xfId="4219"/>
    <cellStyle name="20% - Accent3 4 2" xfId="4220"/>
    <cellStyle name="20% - Accent3 4 2 2" xfId="4221"/>
    <cellStyle name="20% - Accent3 4 3" xfId="4222"/>
    <cellStyle name="20% - Accent3 5" xfId="4223"/>
    <cellStyle name="20% - Accent3 5 2" xfId="4224"/>
    <cellStyle name="20% - Accent3 6" xfId="4225"/>
    <cellStyle name="20% - Accent3 6 2" xfId="4226"/>
    <cellStyle name="20% - Accent3 7" xfId="4227"/>
    <cellStyle name="20% - Accent3 8" xfId="4228"/>
    <cellStyle name="20% - Accent3 9" xfId="4229"/>
    <cellStyle name="20% - Accent4 10" xfId="4230"/>
    <cellStyle name="20% - Accent4 11" xfId="6338"/>
    <cellStyle name="20% - Accent4 2" xfId="153"/>
    <cellStyle name="20% - Accent4 2 2" xfId="154"/>
    <cellStyle name="20% - Accent4 2 2 2" xfId="4231"/>
    <cellStyle name="20% - Accent4 2 2 2 2" xfId="4232"/>
    <cellStyle name="20% - Accent4 2 2 2 3" xfId="6546"/>
    <cellStyle name="20% - Accent4 2 2 3" xfId="4233"/>
    <cellStyle name="20% - Accent4 2 3" xfId="4234"/>
    <cellStyle name="20% - Accent4 2 3 2" xfId="4235"/>
    <cellStyle name="20% - Accent4 2 3 2 2" xfId="4236"/>
    <cellStyle name="20% - Accent4 2 3 2 3" xfId="6528"/>
    <cellStyle name="20% - Accent4 2 3 3" xfId="4237"/>
    <cellStyle name="20% - Accent4 2 3 4" xfId="6441"/>
    <cellStyle name="20% - Accent4 2 4" xfId="4238"/>
    <cellStyle name="20% - Accent4 2 4 2" xfId="4239"/>
    <cellStyle name="20% - Accent4 2 4 3" xfId="4240"/>
    <cellStyle name="20% - Accent4 2 4 4" xfId="6508"/>
    <cellStyle name="20% - Accent4 2 5" xfId="4241"/>
    <cellStyle name="20% - Accent4 2_2009 GRC Compl Filing - Exhibit D" xfId="4242"/>
    <cellStyle name="20% - Accent4 3" xfId="155"/>
    <cellStyle name="20% - Accent4 3 2" xfId="4243"/>
    <cellStyle name="20% - Accent4 3 2 2" xfId="4244"/>
    <cellStyle name="20% - Accent4 3 2 3" xfId="4245"/>
    <cellStyle name="20% - Accent4 3 3" xfId="4246"/>
    <cellStyle name="20% - Accent4 3 4" xfId="4247"/>
    <cellStyle name="20% - Accent4 3 5" xfId="6458"/>
    <cellStyle name="20% - Accent4 4" xfId="4248"/>
    <cellStyle name="20% - Accent4 4 2" xfId="4249"/>
    <cellStyle name="20% - Accent4 4 2 2" xfId="4250"/>
    <cellStyle name="20% - Accent4 4 3" xfId="4251"/>
    <cellStyle name="20% - Accent4 5" xfId="4252"/>
    <cellStyle name="20% - Accent4 5 2" xfId="4253"/>
    <cellStyle name="20% - Accent4 6" xfId="4254"/>
    <cellStyle name="20% - Accent4 6 2" xfId="4255"/>
    <cellStyle name="20% - Accent4 7" xfId="4256"/>
    <cellStyle name="20% - Accent4 8" xfId="4257"/>
    <cellStyle name="20% - Accent4 9" xfId="4258"/>
    <cellStyle name="20% - Accent5 10" xfId="4259"/>
    <cellStyle name="20% - Accent5 11" xfId="6339"/>
    <cellStyle name="20% - Accent5 2" xfId="156"/>
    <cellStyle name="20% - Accent5 2 2" xfId="157"/>
    <cellStyle name="20% - Accent5 2 2 2" xfId="4260"/>
    <cellStyle name="20% - Accent5 2 2 2 2" xfId="4261"/>
    <cellStyle name="20% - Accent5 2 2 2 3" xfId="6548"/>
    <cellStyle name="20% - Accent5 2 2 3" xfId="4262"/>
    <cellStyle name="20% - Accent5 2 3" xfId="4263"/>
    <cellStyle name="20% - Accent5 2 3 2" xfId="4264"/>
    <cellStyle name="20% - Accent5 2 3 2 2" xfId="4265"/>
    <cellStyle name="20% - Accent5 2 3 2 3" xfId="6530"/>
    <cellStyle name="20% - Accent5 2 3 3" xfId="4266"/>
    <cellStyle name="20% - Accent5 2 3 4" xfId="6443"/>
    <cellStyle name="20% - Accent5 2 4" xfId="4267"/>
    <cellStyle name="20% - Accent5 2 4 2" xfId="4268"/>
    <cellStyle name="20% - Accent5 2 4 3" xfId="6510"/>
    <cellStyle name="20% - Accent5 2 5" xfId="4269"/>
    <cellStyle name="20% - Accent5 2_2009 GRC Compl Filing - Exhibit D" xfId="4270"/>
    <cellStyle name="20% - Accent5 3" xfId="158"/>
    <cellStyle name="20% - Accent5 3 2" xfId="4271"/>
    <cellStyle name="20% - Accent5 3 2 2" xfId="4272"/>
    <cellStyle name="20% - Accent5 3 2 3" xfId="4273"/>
    <cellStyle name="20% - Accent5 3 3" xfId="4274"/>
    <cellStyle name="20% - Accent5 3 4" xfId="4275"/>
    <cellStyle name="20% - Accent5 3 5" xfId="6459"/>
    <cellStyle name="20% - Accent5 4" xfId="4276"/>
    <cellStyle name="20% - Accent5 4 2" xfId="4277"/>
    <cellStyle name="20% - Accent5 4 2 2" xfId="4278"/>
    <cellStyle name="20% - Accent5 4 3" xfId="4279"/>
    <cellStyle name="20% - Accent5 5" xfId="4280"/>
    <cellStyle name="20% - Accent5 5 2" xfId="4281"/>
    <cellStyle name="20% - Accent5 6" xfId="4282"/>
    <cellStyle name="20% - Accent5 6 2" xfId="4283"/>
    <cellStyle name="20% - Accent5 7" xfId="4284"/>
    <cellStyle name="20% - Accent5 8" xfId="4285"/>
    <cellStyle name="20% - Accent5 9" xfId="4286"/>
    <cellStyle name="20% - Accent6 10" xfId="4287"/>
    <cellStyle name="20% - Accent6 11" xfId="6340"/>
    <cellStyle name="20% - Accent6 2" xfId="159"/>
    <cellStyle name="20% - Accent6 2 2" xfId="160"/>
    <cellStyle name="20% - Accent6 2 2 2" xfId="4288"/>
    <cellStyle name="20% - Accent6 2 2 2 2" xfId="4289"/>
    <cellStyle name="20% - Accent6 2 2 2 3" xfId="6550"/>
    <cellStyle name="20% - Accent6 2 2 3" xfId="4290"/>
    <cellStyle name="20% - Accent6 2 3" xfId="4291"/>
    <cellStyle name="20% - Accent6 2 3 2" xfId="4292"/>
    <cellStyle name="20% - Accent6 2 3 2 2" xfId="4293"/>
    <cellStyle name="20% - Accent6 2 3 2 3" xfId="6532"/>
    <cellStyle name="20% - Accent6 2 3 3" xfId="4294"/>
    <cellStyle name="20% - Accent6 2 3 4" xfId="6445"/>
    <cellStyle name="20% - Accent6 2 4" xfId="4295"/>
    <cellStyle name="20% - Accent6 2 4 2" xfId="4296"/>
    <cellStyle name="20% - Accent6 2 4 3" xfId="6512"/>
    <cellStyle name="20% - Accent6 2 5" xfId="4297"/>
    <cellStyle name="20% - Accent6 2_2009 GRC Compl Filing - Exhibit D" xfId="4298"/>
    <cellStyle name="20% - Accent6 3" xfId="161"/>
    <cellStyle name="20% - Accent6 3 2" xfId="4299"/>
    <cellStyle name="20% - Accent6 3 2 2" xfId="4300"/>
    <cellStyle name="20% - Accent6 3 2 3" xfId="4301"/>
    <cellStyle name="20% - Accent6 3 3" xfId="4302"/>
    <cellStyle name="20% - Accent6 3 4" xfId="4303"/>
    <cellStyle name="20% - Accent6 3 5" xfId="6460"/>
    <cellStyle name="20% - Accent6 4" xfId="4304"/>
    <cellStyle name="20% - Accent6 4 2" xfId="4305"/>
    <cellStyle name="20% - Accent6 4 2 2" xfId="4306"/>
    <cellStyle name="20% - Accent6 4 3" xfId="4307"/>
    <cellStyle name="20% - Accent6 5" xfId="4308"/>
    <cellStyle name="20% - Accent6 5 2" xfId="4309"/>
    <cellStyle name="20% - Accent6 6" xfId="4310"/>
    <cellStyle name="20% - Accent6 6 2" xfId="4311"/>
    <cellStyle name="20% - Accent6 7" xfId="4312"/>
    <cellStyle name="20% - Accent6 8" xfId="4313"/>
    <cellStyle name="20% - Accent6 9" xfId="4314"/>
    <cellStyle name="40% - Accent1 10" xfId="4315"/>
    <cellStyle name="40% - Accent1 11" xfId="6341"/>
    <cellStyle name="40% - Accent1 2" xfId="162"/>
    <cellStyle name="40% - Accent1 2 2" xfId="163"/>
    <cellStyle name="40% - Accent1 2 2 2" xfId="4316"/>
    <cellStyle name="40% - Accent1 2 2 2 2" xfId="4317"/>
    <cellStyle name="40% - Accent1 2 2 2 3" xfId="6541"/>
    <cellStyle name="40% - Accent1 2 2 3" xfId="4318"/>
    <cellStyle name="40% - Accent1 2 3" xfId="4319"/>
    <cellStyle name="40% - Accent1 2 3 2" xfId="4320"/>
    <cellStyle name="40% - Accent1 2 3 2 2" xfId="4321"/>
    <cellStyle name="40% - Accent1 2 3 2 3" xfId="6523"/>
    <cellStyle name="40% - Accent1 2 3 3" xfId="4322"/>
    <cellStyle name="40% - Accent1 2 3 4" xfId="6436"/>
    <cellStyle name="40% - Accent1 2 4" xfId="4323"/>
    <cellStyle name="40% - Accent1 2 4 2" xfId="4324"/>
    <cellStyle name="40% - Accent1 2 4 3" xfId="4325"/>
    <cellStyle name="40% - Accent1 2 4 4" xfId="6503"/>
    <cellStyle name="40% - Accent1 2 5" xfId="4326"/>
    <cellStyle name="40% - Accent1 2_2009 GRC Compl Filing - Exhibit D" xfId="4327"/>
    <cellStyle name="40% - Accent1 3" xfId="164"/>
    <cellStyle name="40% - Accent1 3 2" xfId="4328"/>
    <cellStyle name="40% - Accent1 3 2 2" xfId="4329"/>
    <cellStyle name="40% - Accent1 3 2 3" xfId="4330"/>
    <cellStyle name="40% - Accent1 3 3" xfId="4331"/>
    <cellStyle name="40% - Accent1 3 4" xfId="4332"/>
    <cellStyle name="40% - Accent1 3 5" xfId="6461"/>
    <cellStyle name="40% - Accent1 4" xfId="4333"/>
    <cellStyle name="40% - Accent1 4 2" xfId="4334"/>
    <cellStyle name="40% - Accent1 4 2 2" xfId="4335"/>
    <cellStyle name="40% - Accent1 4 3" xfId="4336"/>
    <cellStyle name="40% - Accent1 5" xfId="4337"/>
    <cellStyle name="40% - Accent1 5 2" xfId="4338"/>
    <cellStyle name="40% - Accent1 6" xfId="4339"/>
    <cellStyle name="40% - Accent1 6 2" xfId="4340"/>
    <cellStyle name="40% - Accent1 7" xfId="4341"/>
    <cellStyle name="40% - Accent1 8" xfId="4342"/>
    <cellStyle name="40% - Accent1 9" xfId="4343"/>
    <cellStyle name="40% - Accent2 10" xfId="4344"/>
    <cellStyle name="40% - Accent2 11" xfId="6342"/>
    <cellStyle name="40% - Accent2 2" xfId="165"/>
    <cellStyle name="40% - Accent2 2 2" xfId="166"/>
    <cellStyle name="40% - Accent2 2 2 2" xfId="4345"/>
    <cellStyle name="40% - Accent2 2 2 2 2" xfId="4346"/>
    <cellStyle name="40% - Accent2 2 2 2 3" xfId="6543"/>
    <cellStyle name="40% - Accent2 2 2 3" xfId="4347"/>
    <cellStyle name="40% - Accent2 2 3" xfId="4348"/>
    <cellStyle name="40% - Accent2 2 3 2" xfId="4349"/>
    <cellStyle name="40% - Accent2 2 3 2 2" xfId="4350"/>
    <cellStyle name="40% - Accent2 2 3 2 3" xfId="6525"/>
    <cellStyle name="40% - Accent2 2 3 3" xfId="4351"/>
    <cellStyle name="40% - Accent2 2 3 4" xfId="6438"/>
    <cellStyle name="40% - Accent2 2 4" xfId="4352"/>
    <cellStyle name="40% - Accent2 2 4 2" xfId="4353"/>
    <cellStyle name="40% - Accent2 2 4 3" xfId="6505"/>
    <cellStyle name="40% - Accent2 2 5" xfId="4354"/>
    <cellStyle name="40% - Accent2 2_2009 GRC Compl Filing - Exhibit D" xfId="4355"/>
    <cellStyle name="40% - Accent2 3" xfId="167"/>
    <cellStyle name="40% - Accent2 3 2" xfId="4356"/>
    <cellStyle name="40% - Accent2 3 2 2" xfId="4357"/>
    <cellStyle name="40% - Accent2 3 2 3" xfId="4358"/>
    <cellStyle name="40% - Accent2 3 3" xfId="4359"/>
    <cellStyle name="40% - Accent2 3 4" xfId="4360"/>
    <cellStyle name="40% - Accent2 3 5" xfId="6462"/>
    <cellStyle name="40% - Accent2 4" xfId="4361"/>
    <cellStyle name="40% - Accent2 4 2" xfId="4362"/>
    <cellStyle name="40% - Accent2 4 2 2" xfId="4363"/>
    <cellStyle name="40% - Accent2 4 3" xfId="4364"/>
    <cellStyle name="40% - Accent2 5" xfId="4365"/>
    <cellStyle name="40% - Accent2 5 2" xfId="4366"/>
    <cellStyle name="40% - Accent2 6" xfId="4367"/>
    <cellStyle name="40% - Accent2 6 2" xfId="4368"/>
    <cellStyle name="40% - Accent2 7" xfId="4369"/>
    <cellStyle name="40% - Accent2 8" xfId="4370"/>
    <cellStyle name="40% - Accent2 9" xfId="4371"/>
    <cellStyle name="40% - Accent3 10" xfId="4372"/>
    <cellStyle name="40% - Accent3 11" xfId="6343"/>
    <cellStyle name="40% - Accent3 2" xfId="168"/>
    <cellStyle name="40% - Accent3 2 2" xfId="169"/>
    <cellStyle name="40% - Accent3 2 2 2" xfId="4373"/>
    <cellStyle name="40% - Accent3 2 2 2 2" xfId="4374"/>
    <cellStyle name="40% - Accent3 2 2 2 3" xfId="6545"/>
    <cellStyle name="40% - Accent3 2 2 3" xfId="4375"/>
    <cellStyle name="40% - Accent3 2 3" xfId="4376"/>
    <cellStyle name="40% - Accent3 2 3 2" xfId="4377"/>
    <cellStyle name="40% - Accent3 2 3 2 2" xfId="4378"/>
    <cellStyle name="40% - Accent3 2 3 2 3" xfId="6527"/>
    <cellStyle name="40% - Accent3 2 3 3" xfId="4379"/>
    <cellStyle name="40% - Accent3 2 3 4" xfId="6440"/>
    <cellStyle name="40% - Accent3 2 4" xfId="4380"/>
    <cellStyle name="40% - Accent3 2 4 2" xfId="4381"/>
    <cellStyle name="40% - Accent3 2 4 3" xfId="4382"/>
    <cellStyle name="40% - Accent3 2 4 4" xfId="6507"/>
    <cellStyle name="40% - Accent3 2 5" xfId="4383"/>
    <cellStyle name="40% - Accent3 2_2009 GRC Compl Filing - Exhibit D" xfId="4384"/>
    <cellStyle name="40% - Accent3 3" xfId="170"/>
    <cellStyle name="40% - Accent3 3 2" xfId="4385"/>
    <cellStyle name="40% - Accent3 3 2 2" xfId="4386"/>
    <cellStyle name="40% - Accent3 3 2 3" xfId="4387"/>
    <cellStyle name="40% - Accent3 3 3" xfId="4388"/>
    <cellStyle name="40% - Accent3 3 4" xfId="4389"/>
    <cellStyle name="40% - Accent3 3 5" xfId="6463"/>
    <cellStyle name="40% - Accent3 4" xfId="4390"/>
    <cellStyle name="40% - Accent3 4 2" xfId="4391"/>
    <cellStyle name="40% - Accent3 4 2 2" xfId="4392"/>
    <cellStyle name="40% - Accent3 4 3" xfId="4393"/>
    <cellStyle name="40% - Accent3 5" xfId="4394"/>
    <cellStyle name="40% - Accent3 5 2" xfId="4395"/>
    <cellStyle name="40% - Accent3 6" xfId="4396"/>
    <cellStyle name="40% - Accent3 6 2" xfId="4397"/>
    <cellStyle name="40% - Accent3 7" xfId="4398"/>
    <cellStyle name="40% - Accent3 8" xfId="4399"/>
    <cellStyle name="40% - Accent3 9" xfId="4400"/>
    <cellStyle name="40% - Accent4 10" xfId="4401"/>
    <cellStyle name="40% - Accent4 11" xfId="6344"/>
    <cellStyle name="40% - Accent4 2" xfId="171"/>
    <cellStyle name="40% - Accent4 2 2" xfId="172"/>
    <cellStyle name="40% - Accent4 2 2 2" xfId="4402"/>
    <cellStyle name="40% - Accent4 2 2 2 2" xfId="4403"/>
    <cellStyle name="40% - Accent4 2 2 2 3" xfId="6547"/>
    <cellStyle name="40% - Accent4 2 2 3" xfId="4404"/>
    <cellStyle name="40% - Accent4 2 3" xfId="4405"/>
    <cellStyle name="40% - Accent4 2 3 2" xfId="4406"/>
    <cellStyle name="40% - Accent4 2 3 2 2" xfId="4407"/>
    <cellStyle name="40% - Accent4 2 3 2 3" xfId="6529"/>
    <cellStyle name="40% - Accent4 2 3 3" xfId="4408"/>
    <cellStyle name="40% - Accent4 2 3 4" xfId="6442"/>
    <cellStyle name="40% - Accent4 2 4" xfId="4409"/>
    <cellStyle name="40% - Accent4 2 4 2" xfId="4410"/>
    <cellStyle name="40% - Accent4 2 4 3" xfId="4411"/>
    <cellStyle name="40% - Accent4 2 4 4" xfId="6509"/>
    <cellStyle name="40% - Accent4 2 5" xfId="4412"/>
    <cellStyle name="40% - Accent4 2_2009 GRC Compl Filing - Exhibit D" xfId="4413"/>
    <cellStyle name="40% - Accent4 3" xfId="173"/>
    <cellStyle name="40% - Accent4 3 2" xfId="4414"/>
    <cellStyle name="40% - Accent4 3 2 2" xfId="4415"/>
    <cellStyle name="40% - Accent4 3 2 3" xfId="4416"/>
    <cellStyle name="40% - Accent4 3 3" xfId="4417"/>
    <cellStyle name="40% - Accent4 3 4" xfId="4418"/>
    <cellStyle name="40% - Accent4 3 5" xfId="6464"/>
    <cellStyle name="40% - Accent4 4" xfId="4419"/>
    <cellStyle name="40% - Accent4 4 2" xfId="4420"/>
    <cellStyle name="40% - Accent4 4 2 2" xfId="4421"/>
    <cellStyle name="40% - Accent4 4 3" xfId="4422"/>
    <cellStyle name="40% - Accent4 5" xfId="4423"/>
    <cellStyle name="40% - Accent4 5 2" xfId="4424"/>
    <cellStyle name="40% - Accent4 6" xfId="4425"/>
    <cellStyle name="40% - Accent4 6 2" xfId="4426"/>
    <cellStyle name="40% - Accent4 7" xfId="4427"/>
    <cellStyle name="40% - Accent4 8" xfId="4428"/>
    <cellStyle name="40% - Accent4 9" xfId="4429"/>
    <cellStyle name="40% - Accent5 10" xfId="4430"/>
    <cellStyle name="40% - Accent5 11" xfId="6345"/>
    <cellStyle name="40% - Accent5 2" xfId="174"/>
    <cellStyle name="40% - Accent5 2 2" xfId="175"/>
    <cellStyle name="40% - Accent5 2 2 2" xfId="4431"/>
    <cellStyle name="40% - Accent5 2 2 2 2" xfId="4432"/>
    <cellStyle name="40% - Accent5 2 2 2 3" xfId="6549"/>
    <cellStyle name="40% - Accent5 2 2 3" xfId="4433"/>
    <cellStyle name="40% - Accent5 2 3" xfId="4434"/>
    <cellStyle name="40% - Accent5 2 3 2" xfId="4435"/>
    <cellStyle name="40% - Accent5 2 3 2 2" xfId="4436"/>
    <cellStyle name="40% - Accent5 2 3 2 3" xfId="6531"/>
    <cellStyle name="40% - Accent5 2 3 3" xfId="4437"/>
    <cellStyle name="40% - Accent5 2 3 4" xfId="6444"/>
    <cellStyle name="40% - Accent5 2 4" xfId="4438"/>
    <cellStyle name="40% - Accent5 2 4 2" xfId="4439"/>
    <cellStyle name="40% - Accent5 2 4 3" xfId="6511"/>
    <cellStyle name="40% - Accent5 2 5" xfId="4440"/>
    <cellStyle name="40% - Accent5 2_2009 GRC Compl Filing - Exhibit D" xfId="4441"/>
    <cellStyle name="40% - Accent5 3" xfId="176"/>
    <cellStyle name="40% - Accent5 3 2" xfId="4442"/>
    <cellStyle name="40% - Accent5 3 2 2" xfId="4443"/>
    <cellStyle name="40% - Accent5 3 2 3" xfId="4444"/>
    <cellStyle name="40% - Accent5 3 3" xfId="4445"/>
    <cellStyle name="40% - Accent5 3 4" xfId="4446"/>
    <cellStyle name="40% - Accent5 3 5" xfId="6465"/>
    <cellStyle name="40% - Accent5 4" xfId="4447"/>
    <cellStyle name="40% - Accent5 4 2" xfId="4448"/>
    <cellStyle name="40% - Accent5 4 2 2" xfId="4449"/>
    <cellStyle name="40% - Accent5 4 3" xfId="4450"/>
    <cellStyle name="40% - Accent5 5" xfId="4451"/>
    <cellStyle name="40% - Accent5 5 2" xfId="4452"/>
    <cellStyle name="40% - Accent5 6" xfId="4453"/>
    <cellStyle name="40% - Accent5 6 2" xfId="4454"/>
    <cellStyle name="40% - Accent5 7" xfId="4455"/>
    <cellStyle name="40% - Accent5 8" xfId="4456"/>
    <cellStyle name="40% - Accent5 9" xfId="4457"/>
    <cellStyle name="40% - Accent6 10" xfId="4458"/>
    <cellStyle name="40% - Accent6 11" xfId="6346"/>
    <cellStyle name="40% - Accent6 2" xfId="177"/>
    <cellStyle name="40% - Accent6 2 2" xfId="178"/>
    <cellStyle name="40% - Accent6 2 2 2" xfId="4459"/>
    <cellStyle name="40% - Accent6 2 2 2 2" xfId="4460"/>
    <cellStyle name="40% - Accent6 2 2 2 3" xfId="6551"/>
    <cellStyle name="40% - Accent6 2 2 3" xfId="4461"/>
    <cellStyle name="40% - Accent6 2 3" xfId="4462"/>
    <cellStyle name="40% - Accent6 2 3 2" xfId="4463"/>
    <cellStyle name="40% - Accent6 2 3 2 2" xfId="4464"/>
    <cellStyle name="40% - Accent6 2 3 2 3" xfId="6533"/>
    <cellStyle name="40% - Accent6 2 3 3" xfId="4465"/>
    <cellStyle name="40% - Accent6 2 3 4" xfId="6446"/>
    <cellStyle name="40% - Accent6 2 4" xfId="4466"/>
    <cellStyle name="40% - Accent6 2 4 2" xfId="4467"/>
    <cellStyle name="40% - Accent6 2 4 3" xfId="4468"/>
    <cellStyle name="40% - Accent6 2 4 4" xfId="6513"/>
    <cellStyle name="40% - Accent6 2 5" xfId="4469"/>
    <cellStyle name="40% - Accent6 2_2009 GRC Compl Filing - Exhibit D" xfId="4470"/>
    <cellStyle name="40% - Accent6 3" xfId="179"/>
    <cellStyle name="40% - Accent6 3 2" xfId="4471"/>
    <cellStyle name="40% - Accent6 3 2 2" xfId="4472"/>
    <cellStyle name="40% - Accent6 3 2 3" xfId="4473"/>
    <cellStyle name="40% - Accent6 3 3" xfId="4474"/>
    <cellStyle name="40% - Accent6 3 4" xfId="4475"/>
    <cellStyle name="40% - Accent6 3 5" xfId="6466"/>
    <cellStyle name="40% - Accent6 4" xfId="4476"/>
    <cellStyle name="40% - Accent6 4 2" xfId="4477"/>
    <cellStyle name="40% - Accent6 4 2 2" xfId="4478"/>
    <cellStyle name="40% - Accent6 4 3" xfId="4479"/>
    <cellStyle name="40% - Accent6 5" xfId="4480"/>
    <cellStyle name="40% - Accent6 5 2" xfId="4481"/>
    <cellStyle name="40% - Accent6 6" xfId="4482"/>
    <cellStyle name="40% - Accent6 6 2" xfId="4483"/>
    <cellStyle name="40% - Accent6 7" xfId="4484"/>
    <cellStyle name="40% - Accent6 8" xfId="4485"/>
    <cellStyle name="40% - Accent6 9" xfId="4486"/>
    <cellStyle name="60% - Accent1 2" xfId="4487"/>
    <cellStyle name="60% - Accent1 2 2" xfId="180"/>
    <cellStyle name="60% - Accent1 2 2 2" xfId="4488"/>
    <cellStyle name="60% - Accent1 2 3" xfId="4489"/>
    <cellStyle name="60% - Accent1 2 4" xfId="4490"/>
    <cellStyle name="60% - Accent1 3" xfId="4491"/>
    <cellStyle name="60% - Accent1 3 2" xfId="4492"/>
    <cellStyle name="60% - Accent1 3 3" xfId="6467"/>
    <cellStyle name="60% - Accent1 4" xfId="4493"/>
    <cellStyle name="60% - Accent1 5" xfId="4494"/>
    <cellStyle name="60% - Accent1 6" xfId="4495"/>
    <cellStyle name="60% - Accent1 7" xfId="4496"/>
    <cellStyle name="60% - Accent1 8" xfId="6347"/>
    <cellStyle name="60% - Accent2 2" xfId="4497"/>
    <cellStyle name="60% - Accent2 2 2" xfId="181"/>
    <cellStyle name="60% - Accent2 2 2 2" xfId="4498"/>
    <cellStyle name="60% - Accent2 2 3" xfId="4499"/>
    <cellStyle name="60% - Accent2 2 4" xfId="4500"/>
    <cellStyle name="60% - Accent2 3" xfId="4501"/>
    <cellStyle name="60% - Accent2 3 2" xfId="4502"/>
    <cellStyle name="60% - Accent2 3 3" xfId="6468"/>
    <cellStyle name="60% - Accent2 4" xfId="4503"/>
    <cellStyle name="60% - Accent2 5" xfId="4504"/>
    <cellStyle name="60% - Accent2 6" xfId="4505"/>
    <cellStyle name="60% - Accent2 7" xfId="4506"/>
    <cellStyle name="60% - Accent2 8" xfId="6348"/>
    <cellStyle name="60% - Accent3 2" xfId="4507"/>
    <cellStyle name="60% - Accent3 2 2" xfId="182"/>
    <cellStyle name="60% - Accent3 2 2 2" xfId="4508"/>
    <cellStyle name="60% - Accent3 2 3" xfId="4509"/>
    <cellStyle name="60% - Accent3 2 4" xfId="4510"/>
    <cellStyle name="60% - Accent3 3" xfId="4511"/>
    <cellStyle name="60% - Accent3 3 2" xfId="4512"/>
    <cellStyle name="60% - Accent3 3 3" xfId="6469"/>
    <cellStyle name="60% - Accent3 4" xfId="4513"/>
    <cellStyle name="60% - Accent3 5" xfId="4514"/>
    <cellStyle name="60% - Accent3 6" xfId="4515"/>
    <cellStyle name="60% - Accent3 7" xfId="4516"/>
    <cellStyle name="60% - Accent3 8" xfId="6349"/>
    <cellStyle name="60% - Accent4 2" xfId="4517"/>
    <cellStyle name="60% - Accent4 2 2" xfId="183"/>
    <cellStyle name="60% - Accent4 2 2 2" xfId="4518"/>
    <cellStyle name="60% - Accent4 2 3" xfId="4519"/>
    <cellStyle name="60% - Accent4 2 4" xfId="4520"/>
    <cellStyle name="60% - Accent4 3" xfId="4521"/>
    <cellStyle name="60% - Accent4 3 2" xfId="4522"/>
    <cellStyle name="60% - Accent4 3 3" xfId="6470"/>
    <cellStyle name="60% - Accent4 4" xfId="4523"/>
    <cellStyle name="60% - Accent4 5" xfId="4524"/>
    <cellStyle name="60% - Accent4 6" xfId="4525"/>
    <cellStyle name="60% - Accent4 7" xfId="4526"/>
    <cellStyle name="60% - Accent4 8" xfId="6350"/>
    <cellStyle name="60% - Accent5 2" xfId="4527"/>
    <cellStyle name="60% - Accent5 2 2" xfId="184"/>
    <cellStyle name="60% - Accent5 2 2 2" xfId="4528"/>
    <cellStyle name="60% - Accent5 2 3" xfId="4529"/>
    <cellStyle name="60% - Accent5 2 4" xfId="4530"/>
    <cellStyle name="60% - Accent5 3" xfId="4531"/>
    <cellStyle name="60% - Accent5 3 2" xfId="4532"/>
    <cellStyle name="60% - Accent5 3 3" xfId="6471"/>
    <cellStyle name="60% - Accent5 4" xfId="4533"/>
    <cellStyle name="60% - Accent5 5" xfId="4534"/>
    <cellStyle name="60% - Accent5 6" xfId="4535"/>
    <cellStyle name="60% - Accent5 7" xfId="4536"/>
    <cellStyle name="60% - Accent5 8" xfId="6351"/>
    <cellStyle name="60% - Accent6 2" xfId="4537"/>
    <cellStyle name="60% - Accent6 2 2" xfId="185"/>
    <cellStyle name="60% - Accent6 2 2 2" xfId="4538"/>
    <cellStyle name="60% - Accent6 2 3" xfId="4539"/>
    <cellStyle name="60% - Accent6 2 4" xfId="4540"/>
    <cellStyle name="60% - Accent6 3" xfId="4541"/>
    <cellStyle name="60% - Accent6 3 2" xfId="4542"/>
    <cellStyle name="60% - Accent6 3 3" xfId="6472"/>
    <cellStyle name="60% - Accent6 4" xfId="4543"/>
    <cellStyle name="60% - Accent6 5" xfId="4544"/>
    <cellStyle name="60% - Accent6 6" xfId="4545"/>
    <cellStyle name="60% - Accent6 7" xfId="4546"/>
    <cellStyle name="60% - Accent6 8" xfId="6352"/>
    <cellStyle name="Accent1 - 20%" xfId="4547"/>
    <cellStyle name="Accent1 - 20% 2" xfId="6273"/>
    <cellStyle name="Accent1 - 40%" xfId="4548"/>
    <cellStyle name="Accent1 - 40% 2" xfId="6274"/>
    <cellStyle name="Accent1 - 60%" xfId="4549"/>
    <cellStyle name="Accent1 2" xfId="4550"/>
    <cellStyle name="Accent1 2 2" xfId="186"/>
    <cellStyle name="Accent1 2 2 2" xfId="4551"/>
    <cellStyle name="Accent1 2 3" xfId="4552"/>
    <cellStyle name="Accent1 2 4" xfId="4553"/>
    <cellStyle name="Accent1 3" xfId="4554"/>
    <cellStyle name="Accent1 3 2" xfId="4555"/>
    <cellStyle name="Accent1 3 3" xfId="6423"/>
    <cellStyle name="Accent1 4" xfId="4556"/>
    <cellStyle name="Accent1 4 2" xfId="6473"/>
    <cellStyle name="Accent1 5" xfId="4557"/>
    <cellStyle name="Accent1 6" xfId="4558"/>
    <cellStyle name="Accent1 7" xfId="4559"/>
    <cellStyle name="Accent1 8" xfId="6353"/>
    <cellStyle name="Accent2 - 20%" xfId="4560"/>
    <cellStyle name="Accent2 - 20% 2" xfId="6275"/>
    <cellStyle name="Accent2 - 40%" xfId="4561"/>
    <cellStyle name="Accent2 - 40% 2" xfId="6276"/>
    <cellStyle name="Accent2 - 60%" xfId="4562"/>
    <cellStyle name="Accent2 2" xfId="4563"/>
    <cellStyle name="Accent2 2 2" xfId="187"/>
    <cellStyle name="Accent2 2 2 2" xfId="4564"/>
    <cellStyle name="Accent2 2 3" xfId="4565"/>
    <cellStyle name="Accent2 2 4" xfId="4566"/>
    <cellStyle name="Accent2 3" xfId="4567"/>
    <cellStyle name="Accent2 3 2" xfId="4568"/>
    <cellStyle name="Accent2 3 3" xfId="6424"/>
    <cellStyle name="Accent2 4" xfId="4569"/>
    <cellStyle name="Accent2 4 2" xfId="6474"/>
    <cellStyle name="Accent2 5" xfId="4570"/>
    <cellStyle name="Accent2 6" xfId="4571"/>
    <cellStyle name="Accent2 7" xfId="4572"/>
    <cellStyle name="Accent2 8" xfId="6354"/>
    <cellStyle name="Accent3 - 20%" xfId="4573"/>
    <cellStyle name="Accent3 - 20% 2" xfId="6277"/>
    <cellStyle name="Accent3 - 40%" xfId="4574"/>
    <cellStyle name="Accent3 - 40% 2" xfId="6278"/>
    <cellStyle name="Accent3 - 60%" xfId="4575"/>
    <cellStyle name="Accent3 2" xfId="4576"/>
    <cellStyle name="Accent3 2 2" xfId="188"/>
    <cellStyle name="Accent3 2 2 2" xfId="4577"/>
    <cellStyle name="Accent3 2 3" xfId="4578"/>
    <cellStyle name="Accent3 2 4" xfId="4579"/>
    <cellStyle name="Accent3 3" xfId="4580"/>
    <cellStyle name="Accent3 3 2" xfId="4581"/>
    <cellStyle name="Accent3 3 3" xfId="6425"/>
    <cellStyle name="Accent3 4" xfId="4582"/>
    <cellStyle name="Accent3 4 2" xfId="6475"/>
    <cellStyle name="Accent3 5" xfId="4583"/>
    <cellStyle name="Accent3 6" xfId="4584"/>
    <cellStyle name="Accent3 7" xfId="4585"/>
    <cellStyle name="Accent3 8" xfId="6355"/>
    <cellStyle name="Accent4 - 20%" xfId="4586"/>
    <cellStyle name="Accent4 - 20% 2" xfId="6279"/>
    <cellStyle name="Accent4 - 40%" xfId="4587"/>
    <cellStyle name="Accent4 - 40% 2" xfId="6280"/>
    <cellStyle name="Accent4 - 60%" xfId="4588"/>
    <cellStyle name="Accent4 2" xfId="4589"/>
    <cellStyle name="Accent4 2 2" xfId="189"/>
    <cellStyle name="Accent4 2 2 2" xfId="4590"/>
    <cellStyle name="Accent4 2 3" xfId="4591"/>
    <cellStyle name="Accent4 2 4" xfId="4592"/>
    <cellStyle name="Accent4 3" xfId="4593"/>
    <cellStyle name="Accent4 3 2" xfId="4594"/>
    <cellStyle name="Accent4 3 3" xfId="6426"/>
    <cellStyle name="Accent4 4" xfId="4595"/>
    <cellStyle name="Accent4 4 2" xfId="6476"/>
    <cellStyle name="Accent4 5" xfId="4596"/>
    <cellStyle name="Accent4 6" xfId="4597"/>
    <cellStyle name="Accent4 7" xfId="4598"/>
    <cellStyle name="Accent4 8" xfId="6356"/>
    <cellStyle name="Accent5 - 20%" xfId="4599"/>
    <cellStyle name="Accent5 - 20% 2" xfId="6281"/>
    <cellStyle name="Accent5 - 40%" xfId="4600"/>
    <cellStyle name="Accent5 - 40% 2" xfId="6282"/>
    <cellStyle name="Accent5 - 60%" xfId="4601"/>
    <cellStyle name="Accent5 2" xfId="4602"/>
    <cellStyle name="Accent5 2 2" xfId="190"/>
    <cellStyle name="Accent5 2 2 2" xfId="4603"/>
    <cellStyle name="Accent5 2 3" xfId="4604"/>
    <cellStyle name="Accent5 2 4" xfId="4605"/>
    <cellStyle name="Accent5 3" xfId="4606"/>
    <cellStyle name="Accent5 3 2" xfId="4607"/>
    <cellStyle name="Accent5 3 3" xfId="6427"/>
    <cellStyle name="Accent5 4" xfId="4608"/>
    <cellStyle name="Accent5 4 2" xfId="6477"/>
    <cellStyle name="Accent5 5" xfId="4609"/>
    <cellStyle name="Accent5 6" xfId="4610"/>
    <cellStyle name="Accent5 7" xfId="6357"/>
    <cellStyle name="Accent6 - 20%" xfId="4611"/>
    <cellStyle name="Accent6 - 20% 2" xfId="6283"/>
    <cellStyle name="Accent6 - 40%" xfId="4612"/>
    <cellStyle name="Accent6 - 40% 2" xfId="6284"/>
    <cellStyle name="Accent6 - 60%" xfId="4613"/>
    <cellStyle name="Accent6 2" xfId="4614"/>
    <cellStyle name="Accent6 2 2" xfId="191"/>
    <cellStyle name="Accent6 2 2 2" xfId="4615"/>
    <cellStyle name="Accent6 2 3" xfId="4616"/>
    <cellStyle name="Accent6 2 4" xfId="4617"/>
    <cellStyle name="Accent6 3" xfId="4618"/>
    <cellStyle name="Accent6 3 2" xfId="4619"/>
    <cellStyle name="Accent6 3 3" xfId="6428"/>
    <cellStyle name="Accent6 4" xfId="4620"/>
    <cellStyle name="Accent6 4 2" xfId="6478"/>
    <cellStyle name="Accent6 5" xfId="4621"/>
    <cellStyle name="Accent6 6" xfId="4622"/>
    <cellStyle name="Accent6 7" xfId="4623"/>
    <cellStyle name="Accent6 8" xfId="6358"/>
    <cellStyle name="Bad 2" xfId="4624"/>
    <cellStyle name="Bad 2 2" xfId="192"/>
    <cellStyle name="Bad 2 2 2" xfId="4625"/>
    <cellStyle name="Bad 2 3" xfId="4626"/>
    <cellStyle name="Bad 2 4" xfId="4627"/>
    <cellStyle name="Bad 3" xfId="4628"/>
    <cellStyle name="Bad 3 2" xfId="4629"/>
    <cellStyle name="Bad 3 3" xfId="6479"/>
    <cellStyle name="Bad 4" xfId="4630"/>
    <cellStyle name="Bad 5" xfId="4631"/>
    <cellStyle name="Bad 6" xfId="4632"/>
    <cellStyle name="Bad 7" xfId="4633"/>
    <cellStyle name="Bad 8" xfId="6359"/>
    <cellStyle name="Band 2" xfId="4634"/>
    <cellStyle name="bld-li - Style4" xfId="4635"/>
    <cellStyle name="C06_Main text" xfId="4636"/>
    <cellStyle name="C07_Main text Bold Green" xfId="4637"/>
    <cellStyle name="C08_2001 Col heads" xfId="4638"/>
    <cellStyle name="C10_2001 Figs Black" xfId="4639"/>
    <cellStyle name="C11_2002 Figs Bold Green" xfId="4640"/>
    <cellStyle name="C13_2001 Figs 1 decimals" xfId="4641"/>
    <cellStyle name="C15_Main text Bold Black" xfId="4642"/>
    <cellStyle name="Calc Currency (0)" xfId="193"/>
    <cellStyle name="Calc Currency (0) 2" xfId="4643"/>
    <cellStyle name="Calc Currency (0) 2 2" xfId="6285"/>
    <cellStyle name="Calculation 10" xfId="4644"/>
    <cellStyle name="Calculation 11" xfId="6360"/>
    <cellStyle name="Calculation 2" xfId="194"/>
    <cellStyle name="Calculation 2 2" xfId="195"/>
    <cellStyle name="Calculation 2 2 2" xfId="4645"/>
    <cellStyle name="Calculation 2 2 3" xfId="4646"/>
    <cellStyle name="Calculation 2 3" xfId="4647"/>
    <cellStyle name="Calculation 3" xfId="4648"/>
    <cellStyle name="Calculation 3 2" xfId="4649"/>
    <cellStyle name="Calculation 3 3" xfId="6480"/>
    <cellStyle name="Calculation 4" xfId="4650"/>
    <cellStyle name="Calculation 4 2" xfId="4651"/>
    <cellStyle name="Calculation 5" xfId="4652"/>
    <cellStyle name="Calculation 5 2" xfId="4653"/>
    <cellStyle name="Calculation 6" xfId="4654"/>
    <cellStyle name="Calculation 7" xfId="4655"/>
    <cellStyle name="Calculation 7 2" xfId="4656"/>
    <cellStyle name="Calculation 8" xfId="4657"/>
    <cellStyle name="Calculation 8 2" xfId="4658"/>
    <cellStyle name="Calculation 9" xfId="4659"/>
    <cellStyle name="Check Cell 2" xfId="4660"/>
    <cellStyle name="Check Cell 2 2" xfId="196"/>
    <cellStyle name="Check Cell 2 2 2" xfId="4661"/>
    <cellStyle name="Check Cell 2 3" xfId="4662"/>
    <cellStyle name="Check Cell 2 4" xfId="4663"/>
    <cellStyle name="Check Cell 3" xfId="4664"/>
    <cellStyle name="Check Cell 3 2" xfId="4665"/>
    <cellStyle name="Check Cell 3 3" xfId="6481"/>
    <cellStyle name="Check Cell 4" xfId="4666"/>
    <cellStyle name="Check Cell 5" xfId="4667"/>
    <cellStyle name="Check Cell 6" xfId="4668"/>
    <cellStyle name="Check Cell 7" xfId="6361"/>
    <cellStyle name="CheckCell" xfId="197"/>
    <cellStyle name="CheckCell 2" xfId="4669"/>
    <cellStyle name="CheckCell 2 2" xfId="4670"/>
    <cellStyle name="CheckCell 3" xfId="4671"/>
    <cellStyle name="ColumnHeading" xfId="4672"/>
    <cellStyle name="ColumnHeadings" xfId="4673"/>
    <cellStyle name="ColumnHeadings2" xfId="4674"/>
    <cellStyle name="Comma" xfId="198" builtinId="3"/>
    <cellStyle name="Comma  - Style1" xfId="4675"/>
    <cellStyle name="Comma  - Style2" xfId="4676"/>
    <cellStyle name="Comma  - Style3" xfId="4677"/>
    <cellStyle name="Comma  - Style4" xfId="4678"/>
    <cellStyle name="Comma  - Style5" xfId="4679"/>
    <cellStyle name="Comma  - Style6" xfId="4680"/>
    <cellStyle name="Comma  - Style7" xfId="4681"/>
    <cellStyle name="Comma  - Style8" xfId="4682"/>
    <cellStyle name="Comma 10" xfId="199"/>
    <cellStyle name="Comma 10 2" xfId="4683"/>
    <cellStyle name="Comma 10 2 2" xfId="4684"/>
    <cellStyle name="Comma 10 3" xfId="4685"/>
    <cellStyle name="Comma 11" xfId="200"/>
    <cellStyle name="Comma 11 2" xfId="4686"/>
    <cellStyle name="Comma 12" xfId="201"/>
    <cellStyle name="Comma 12 2" xfId="4687"/>
    <cellStyle name="Comma 13" xfId="202"/>
    <cellStyle name="Comma 13 2" xfId="4688"/>
    <cellStyle name="Comma 14" xfId="203"/>
    <cellStyle name="Comma 14 2" xfId="4689"/>
    <cellStyle name="Comma 15" xfId="204"/>
    <cellStyle name="Comma 15 2" xfId="4690"/>
    <cellStyle name="Comma 16" xfId="205"/>
    <cellStyle name="Comma 16 2" xfId="4691"/>
    <cellStyle name="Comma 17" xfId="206"/>
    <cellStyle name="Comma 17 2" xfId="4692"/>
    <cellStyle name="Comma 18" xfId="392"/>
    <cellStyle name="Comma 18 2" xfId="4693"/>
    <cellStyle name="Comma 18 3" xfId="4694"/>
    <cellStyle name="Comma 19" xfId="4695"/>
    <cellStyle name="Comma 19 2" xfId="4696"/>
    <cellStyle name="Comma 19 3" xfId="6286"/>
    <cellStyle name="Comma 2" xfId="207"/>
    <cellStyle name="Comma 2 10" xfId="4697"/>
    <cellStyle name="Comma 2 11" xfId="6420"/>
    <cellStyle name="Comma 2 2" xfId="208"/>
    <cellStyle name="Comma 2 2 2" xfId="4698"/>
    <cellStyle name="Comma 2 2 2 2" xfId="4699"/>
    <cellStyle name="Comma 2 2 2 2 2" xfId="6553"/>
    <cellStyle name="Comma 2 2 2 3" xfId="6452"/>
    <cellStyle name="Comma 2 2 3" xfId="4700"/>
    <cellStyle name="Comma 2 2 3 2" xfId="4701"/>
    <cellStyle name="Comma 2 2 3 2 2" xfId="6535"/>
    <cellStyle name="Comma 2 2 3 3" xfId="6447"/>
    <cellStyle name="Comma 2 2 4" xfId="4702"/>
    <cellStyle name="Comma 2 2 4 2" xfId="6515"/>
    <cellStyle name="Comma 2 2 5" xfId="6429"/>
    <cellStyle name="Comma 2 2_DEM-WP(C) Chelan Power Costs" xfId="4703"/>
    <cellStyle name="Comma 2 3" xfId="4704"/>
    <cellStyle name="Comma 2 3 2" xfId="4705"/>
    <cellStyle name="Comma 2 3 2 2" xfId="6537"/>
    <cellStyle name="Comma 2 3 3" xfId="6449"/>
    <cellStyle name="Comma 2 4" xfId="4706"/>
    <cellStyle name="Comma 2 4 2" xfId="4707"/>
    <cellStyle name="Comma 2 4 2 2" xfId="6518"/>
    <cellStyle name="Comma 2 4 3" xfId="6432"/>
    <cellStyle name="Comma 2 5" xfId="4708"/>
    <cellStyle name="Comma 2 5 2" xfId="4709"/>
    <cellStyle name="Comma 2 5 3" xfId="6499"/>
    <cellStyle name="Comma 2 6" xfId="4710"/>
    <cellStyle name="Comma 2 6 2" xfId="4711"/>
    <cellStyle name="Comma 2 7" xfId="4712"/>
    <cellStyle name="Comma 2 7 2" xfId="4713"/>
    <cellStyle name="Comma 2 8" xfId="4714"/>
    <cellStyle name="Comma 2 8 2" xfId="4715"/>
    <cellStyle name="Comma 2 9" xfId="4716"/>
    <cellStyle name="Comma 2_4 31E Reg Asset  Liab and EXH D" xfId="4717"/>
    <cellStyle name="Comma 20" xfId="4718"/>
    <cellStyle name="Comma 20 2" xfId="4719"/>
    <cellStyle name="Comma 21" xfId="4720"/>
    <cellStyle name="Comma 21 2" xfId="4721"/>
    <cellStyle name="Comma 22" xfId="4722"/>
    <cellStyle name="Comma 22 2" xfId="4723"/>
    <cellStyle name="Comma 23" xfId="4724"/>
    <cellStyle name="Comma 23 2" xfId="4725"/>
    <cellStyle name="Comma 24" xfId="4726"/>
    <cellStyle name="Comma 24 2" xfId="4727"/>
    <cellStyle name="Comma 25" xfId="4728"/>
    <cellStyle name="Comma 26" xfId="4729"/>
    <cellStyle name="Comma 26 2" xfId="4730"/>
    <cellStyle name="Comma 27" xfId="4731"/>
    <cellStyle name="Comma 27 2" xfId="4732"/>
    <cellStyle name="Comma 28" xfId="4733"/>
    <cellStyle name="Comma 28 2" xfId="4734"/>
    <cellStyle name="Comma 29" xfId="4735"/>
    <cellStyle name="Comma 3" xfId="209"/>
    <cellStyle name="Comma 3 2" xfId="4736"/>
    <cellStyle name="Comma 3 2 2" xfId="4737"/>
    <cellStyle name="Comma 3 3" xfId="4738"/>
    <cellStyle name="Comma 3 3 2" xfId="4739"/>
    <cellStyle name="Comma 3 4" xfId="4740"/>
    <cellStyle name="Comma 3 5" xfId="6482"/>
    <cellStyle name="Comma 30" xfId="4741"/>
    <cellStyle name="Comma 31" xfId="4742"/>
    <cellStyle name="Comma 32" xfId="4743"/>
    <cellStyle name="Comma 33" xfId="4744"/>
    <cellStyle name="Comma 34" xfId="4745"/>
    <cellStyle name="Comma 35" xfId="4746"/>
    <cellStyle name="Comma 36" xfId="4747"/>
    <cellStyle name="Comma 37" xfId="4748"/>
    <cellStyle name="Comma 38" xfId="4749"/>
    <cellStyle name="Comma 39" xfId="4750"/>
    <cellStyle name="Comma 4" xfId="210"/>
    <cellStyle name="Comma 4 2" xfId="211"/>
    <cellStyle name="Comma 4 2 2" xfId="4751"/>
    <cellStyle name="Comma 4 2 2 2" xfId="4752"/>
    <cellStyle name="Comma 4 2 3" xfId="4753"/>
    <cellStyle name="Comma 4 3" xfId="4754"/>
    <cellStyle name="Comma 40" xfId="4755"/>
    <cellStyle name="Comma 41" xfId="4756"/>
    <cellStyle name="Comma 42" xfId="4757"/>
    <cellStyle name="Comma 43" xfId="4758"/>
    <cellStyle name="Comma 44" xfId="4759"/>
    <cellStyle name="Comma 45" xfId="4760"/>
    <cellStyle name="Comma 46" xfId="4761"/>
    <cellStyle name="Comma 47" xfId="4762"/>
    <cellStyle name="Comma 47 2" xfId="4763"/>
    <cellStyle name="Comma 48" xfId="4764"/>
    <cellStyle name="Comma 48 2" xfId="4765"/>
    <cellStyle name="Comma 49" xfId="4766"/>
    <cellStyle name="Comma 5" xfId="212"/>
    <cellStyle name="Comma 5 2" xfId="4767"/>
    <cellStyle name="Comma 50" xfId="4768"/>
    <cellStyle name="Comma 51" xfId="4769"/>
    <cellStyle name="Comma 52" xfId="6362"/>
    <cellStyle name="Comma 6" xfId="213"/>
    <cellStyle name="Comma 6 2" xfId="4770"/>
    <cellStyle name="Comma 6 3" xfId="6287"/>
    <cellStyle name="Comma 6 4" xfId="6288"/>
    <cellStyle name="Comma 7" xfId="214"/>
    <cellStyle name="Comma 7 2" xfId="4771"/>
    <cellStyle name="Comma 8" xfId="215"/>
    <cellStyle name="Comma 8 2" xfId="4772"/>
    <cellStyle name="Comma 9" xfId="216"/>
    <cellStyle name="Comma 9 2" xfId="4773"/>
    <cellStyle name="Comma0" xfId="217"/>
    <cellStyle name="Comma0 - Style2" xfId="218"/>
    <cellStyle name="Comma0 - Style4" xfId="219"/>
    <cellStyle name="Comma0 - Style5" xfId="220"/>
    <cellStyle name="Comma0 - Style5 2" xfId="6289"/>
    <cellStyle name="Comma0 2" xfId="221"/>
    <cellStyle name="Comma0 3" xfId="222"/>
    <cellStyle name="Comma0 4" xfId="223"/>
    <cellStyle name="Comma0 5" xfId="6290"/>
    <cellStyle name="Comma0 5 2" xfId="6291"/>
    <cellStyle name="Comma0_00COS Ind Allocators" xfId="224"/>
    <cellStyle name="Comma1 - Style1" xfId="225"/>
    <cellStyle name="Comma1 - Style1 2" xfId="6292"/>
    <cellStyle name="Comment" xfId="4774"/>
    <cellStyle name="Copied" xfId="226"/>
    <cellStyle name="Copied 2" xfId="6293"/>
    <cellStyle name="Copied 2 2" xfId="6294"/>
    <cellStyle name="COST1" xfId="227"/>
    <cellStyle name="COST1 2" xfId="6295"/>
    <cellStyle name="COST1 2 2" xfId="6296"/>
    <cellStyle name="CountryTitle" xfId="4775"/>
    <cellStyle name="Curren - Style1" xfId="228"/>
    <cellStyle name="Curren - Style2" xfId="229"/>
    <cellStyle name="Curren - Style2 2" xfId="6297"/>
    <cellStyle name="Curren - Style5" xfId="230"/>
    <cellStyle name="Curren - Style6" xfId="231"/>
    <cellStyle name="Curren - Style6 2" xfId="6298"/>
    <cellStyle name="Currency [0] 2" xfId="389"/>
    <cellStyle name="Currency 10" xfId="232"/>
    <cellStyle name="Currency 10 2" xfId="4776"/>
    <cellStyle name="Currency 11" xfId="233"/>
    <cellStyle name="Currency 11 2" xfId="4777"/>
    <cellStyle name="Currency 12" xfId="234"/>
    <cellStyle name="Currency 12 2" xfId="4778"/>
    <cellStyle name="Currency 12 2 2" xfId="4779"/>
    <cellStyle name="Currency 12 3" xfId="4780"/>
    <cellStyle name="Currency 12 3 2" xfId="4781"/>
    <cellStyle name="Currency 12 4" xfId="4782"/>
    <cellStyle name="Currency 12 4 2" xfId="4783"/>
    <cellStyle name="Currency 12 5" xfId="4784"/>
    <cellStyle name="Currency 13" xfId="4785"/>
    <cellStyle name="Currency 13 2" xfId="4786"/>
    <cellStyle name="Currency 13 3" xfId="4787"/>
    <cellStyle name="Currency 14" xfId="4788"/>
    <cellStyle name="Currency 14 2" xfId="4789"/>
    <cellStyle name="Currency 15" xfId="4790"/>
    <cellStyle name="Currency 15 2" xfId="4791"/>
    <cellStyle name="Currency 16" xfId="4792"/>
    <cellStyle name="Currency 16 2" xfId="4793"/>
    <cellStyle name="Currency 17" xfId="4794"/>
    <cellStyle name="Currency 18" xfId="4795"/>
    <cellStyle name="Currency 19" xfId="4796"/>
    <cellStyle name="Currency 2" xfId="235"/>
    <cellStyle name="Currency 2 10" xfId="6483"/>
    <cellStyle name="Currency 2 2" xfId="236"/>
    <cellStyle name="Currency 2 2 2" xfId="4797"/>
    <cellStyle name="Currency 2 3" xfId="4798"/>
    <cellStyle name="Currency 2 3 2" xfId="4799"/>
    <cellStyle name="Currency 2 4" xfId="4800"/>
    <cellStyle name="Currency 2 4 2" xfId="4801"/>
    <cellStyle name="Currency 2 5" xfId="4802"/>
    <cellStyle name="Currency 2 5 2" xfId="4803"/>
    <cellStyle name="Currency 2 6" xfId="4804"/>
    <cellStyle name="Currency 2 6 2" xfId="4805"/>
    <cellStyle name="Currency 2 7" xfId="4806"/>
    <cellStyle name="Currency 2 7 2" xfId="4807"/>
    <cellStyle name="Currency 2 8" xfId="4808"/>
    <cellStyle name="Currency 2 8 2" xfId="4809"/>
    <cellStyle name="Currency 2 9" xfId="4810"/>
    <cellStyle name="Currency 20" xfId="4811"/>
    <cellStyle name="Currency 21" xfId="6363"/>
    <cellStyle name="Currency 3" xfId="237"/>
    <cellStyle name="Currency 3 2" xfId="4812"/>
    <cellStyle name="Currency 3 2 2" xfId="4813"/>
    <cellStyle name="Currency 3 3" xfId="4814"/>
    <cellStyle name="Currency 3 3 2" xfId="4815"/>
    <cellStyle name="Currency 3 4" xfId="4816"/>
    <cellStyle name="Currency 4" xfId="238"/>
    <cellStyle name="Currency 4 2" xfId="239"/>
    <cellStyle name="Currency 4 2 2" xfId="4817"/>
    <cellStyle name="Currency 4 3" xfId="4818"/>
    <cellStyle name="Currency 4_4 31E Reg Asset  Liab and EXH D" xfId="4819"/>
    <cellStyle name="Currency 5" xfId="240"/>
    <cellStyle name="Currency 5 2" xfId="4820"/>
    <cellStyle name="Currency 5 3" xfId="6299"/>
    <cellStyle name="Currency 6" xfId="241"/>
    <cellStyle name="Currency 6 2" xfId="4821"/>
    <cellStyle name="Currency 7" xfId="242"/>
    <cellStyle name="Currency 7 2" xfId="4822"/>
    <cellStyle name="Currency 8" xfId="243"/>
    <cellStyle name="Currency 8 2" xfId="4823"/>
    <cellStyle name="Currency 9" xfId="244"/>
    <cellStyle name="Currency 9 2" xfId="4824"/>
    <cellStyle name="Currency0" xfId="245"/>
    <cellStyle name="Currency0 2" xfId="4825"/>
    <cellStyle name="Currency0 2 2" xfId="4826"/>
    <cellStyle name="Currency0 2 3" xfId="4827"/>
    <cellStyle name="Currency0 3" xfId="4828"/>
    <cellStyle name="Currency0 3 2" xfId="4829"/>
    <cellStyle name="Currency0 4" xfId="4830"/>
    <cellStyle name="Currency0 4 2" xfId="4831"/>
    <cellStyle name="Currency0 5" xfId="4832"/>
    <cellStyle name="Currency0 5 2" xfId="4833"/>
    <cellStyle name="Currency0 6" xfId="4834"/>
    <cellStyle name="Currency0 7" xfId="4835"/>
    <cellStyle name="Currency0 7 2" xfId="4836"/>
    <cellStyle name="Currency0 8" xfId="4837"/>
    <cellStyle name="Currency0 8 2" xfId="4838"/>
    <cellStyle name="Currency0 9" xfId="4839"/>
    <cellStyle name="Date" xfId="246"/>
    <cellStyle name="Date 2" xfId="247"/>
    <cellStyle name="Date 3" xfId="248"/>
    <cellStyle name="Date 4" xfId="249"/>
    <cellStyle name="Date 5" xfId="6300"/>
    <cellStyle name="Date 5 2" xfId="6301"/>
    <cellStyle name="DateTime" xfId="4840"/>
    <cellStyle name="DateTime 2" xfId="4841"/>
    <cellStyle name="drp-sh - Style2" xfId="4842"/>
    <cellStyle name="Emphasis 1" xfId="4843"/>
    <cellStyle name="Emphasis 2" xfId="4844"/>
    <cellStyle name="Emphasis 3" xfId="4845"/>
    <cellStyle name="Entered" xfId="250"/>
    <cellStyle name="Entered 2" xfId="4846"/>
    <cellStyle name="Entered 2 2" xfId="4847"/>
    <cellStyle name="Entered 3" xfId="4848"/>
    <cellStyle name="Entered 4" xfId="4849"/>
    <cellStyle name="Entered 4 2" xfId="4850"/>
    <cellStyle name="Entered 5" xfId="4851"/>
    <cellStyle name="Entered 5 2" xfId="4852"/>
    <cellStyle name="Entered 6" xfId="4853"/>
    <cellStyle name="Entered 7" xfId="4854"/>
    <cellStyle name="Entered 7 2" xfId="4855"/>
    <cellStyle name="Entered 8" xfId="4856"/>
    <cellStyle name="Entered 8 2" xfId="4857"/>
    <cellStyle name="Entered_AURORA Total New" xfId="4858"/>
    <cellStyle name="Euro" xfId="251"/>
    <cellStyle name="Euro 2" xfId="4859"/>
    <cellStyle name="Euro 2 2" xfId="4860"/>
    <cellStyle name="Euro 3" xfId="4861"/>
    <cellStyle name="Euro 4" xfId="4862"/>
    <cellStyle name="Euro 4 2" xfId="4863"/>
    <cellStyle name="Euro 5" xfId="4864"/>
    <cellStyle name="Euro 5 2" xfId="4865"/>
    <cellStyle name="Euro 6" xfId="4866"/>
    <cellStyle name="Euro 7" xfId="4867"/>
    <cellStyle name="Euro 7 2" xfId="4868"/>
    <cellStyle name="Euro 8" xfId="4869"/>
    <cellStyle name="Euro 8 2" xfId="4870"/>
    <cellStyle name="Explanatory Text 2" xfId="4871"/>
    <cellStyle name="Explanatory Text 2 2" xfId="252"/>
    <cellStyle name="Explanatory Text 2 2 2" xfId="4872"/>
    <cellStyle name="Explanatory Text 2 3" xfId="4873"/>
    <cellStyle name="Explanatory Text 2 4" xfId="4874"/>
    <cellStyle name="Explanatory Text 3" xfId="4875"/>
    <cellStyle name="Explanatory Text 3 2" xfId="4876"/>
    <cellStyle name="Explanatory Text 3 3" xfId="6484"/>
    <cellStyle name="Explanatory Text 4" xfId="4877"/>
    <cellStyle name="Explanatory Text 5" xfId="4878"/>
    <cellStyle name="Explanatory Text 6" xfId="4879"/>
    <cellStyle name="Explanatory Text 7" xfId="6364"/>
    <cellStyle name="FieldName" xfId="4880"/>
    <cellStyle name="Fixed" xfId="253"/>
    <cellStyle name="Fixed 2" xfId="6302"/>
    <cellStyle name="Fixed 2 2" xfId="6303"/>
    <cellStyle name="Fixed3 - Style3" xfId="254"/>
    <cellStyle name="Followed Hyperlink 2" xfId="6304"/>
    <cellStyle name="Footnote" xfId="4881"/>
    <cellStyle name="G01_2001 figures 1 decimal a" xfId="4882"/>
    <cellStyle name="G03_Text" xfId="4883"/>
    <cellStyle name="G05_Superiors" xfId="4884"/>
    <cellStyle name="G07_Bold_2002_figs_Green" xfId="4885"/>
    <cellStyle name="G08_2001_figs" xfId="4886"/>
    <cellStyle name="Good 2" xfId="4887"/>
    <cellStyle name="Good 2 2" xfId="255"/>
    <cellStyle name="Good 2 2 2" xfId="4888"/>
    <cellStyle name="Good 2 3" xfId="4889"/>
    <cellStyle name="Good 2 4" xfId="4890"/>
    <cellStyle name="Good 3" xfId="4891"/>
    <cellStyle name="Good 3 2" xfId="4892"/>
    <cellStyle name="Good 3 3" xfId="6485"/>
    <cellStyle name="Good 4" xfId="4893"/>
    <cellStyle name="Good 5" xfId="4894"/>
    <cellStyle name="Good 6" xfId="4895"/>
    <cellStyle name="Good 7" xfId="4896"/>
    <cellStyle name="Good 8" xfId="6365"/>
    <cellStyle name="Grey" xfId="256"/>
    <cellStyle name="Grey 2" xfId="257"/>
    <cellStyle name="Grey 2 2" xfId="4897"/>
    <cellStyle name="Grey 2 2 2" xfId="4898"/>
    <cellStyle name="Grey 2 3" xfId="4899"/>
    <cellStyle name="Grey 3" xfId="258"/>
    <cellStyle name="Grey 3 2" xfId="4900"/>
    <cellStyle name="Grey 3 2 2" xfId="4901"/>
    <cellStyle name="Grey 3 3" xfId="4902"/>
    <cellStyle name="Grey 4" xfId="259"/>
    <cellStyle name="Grey 4 2" xfId="4903"/>
    <cellStyle name="Grey 5" xfId="4904"/>
    <cellStyle name="Grey 5 2" xfId="4905"/>
    <cellStyle name="Grey 6" xfId="4906"/>
    <cellStyle name="Grey_(C) WHE Proforma with ITC cash grant 10 Yr Amort_for deferral_102809" xfId="4907"/>
    <cellStyle name="g-tota - Style7" xfId="4908"/>
    <cellStyle name="Header1" xfId="260"/>
    <cellStyle name="Header1 2" xfId="4909"/>
    <cellStyle name="Header1 3" xfId="6305"/>
    <cellStyle name="Header1 3 2" xfId="6306"/>
    <cellStyle name="Header1_AURORA Total New" xfId="4910"/>
    <cellStyle name="Header2" xfId="261"/>
    <cellStyle name="Header2 2" xfId="4911"/>
    <cellStyle name="Header2 3" xfId="6307"/>
    <cellStyle name="Header2 3 2" xfId="6308"/>
    <cellStyle name="Header2_AURORA Total New" xfId="4912"/>
    <cellStyle name="Heading" xfId="4913"/>
    <cellStyle name="Heading 1 2" xfId="262"/>
    <cellStyle name="Heading 1 2 2" xfId="263"/>
    <cellStyle name="Heading 1 2 2 2" xfId="4914"/>
    <cellStyle name="Heading 1 2 3" xfId="4915"/>
    <cellStyle name="Heading 1 2 4" xfId="4916"/>
    <cellStyle name="Heading 1 3" xfId="4917"/>
    <cellStyle name="Heading 1 3 2" xfId="6309"/>
    <cellStyle name="Heading 1 3 3" xfId="6486"/>
    <cellStyle name="Heading 1 4" xfId="4918"/>
    <cellStyle name="Heading 1 4 2" xfId="6310"/>
    <cellStyle name="Heading 1 5" xfId="4919"/>
    <cellStyle name="Heading 1 6" xfId="4920"/>
    <cellStyle name="Heading 1 7" xfId="6366"/>
    <cellStyle name="Heading 2 2" xfId="264"/>
    <cellStyle name="Heading 2 2 2" xfId="265"/>
    <cellStyle name="Heading 2 2 2 2" xfId="4921"/>
    <cellStyle name="Heading 2 2 3" xfId="4922"/>
    <cellStyle name="Heading 2 2 4" xfId="4923"/>
    <cellStyle name="Heading 2 3" xfId="4924"/>
    <cellStyle name="Heading 2 3 2" xfId="6311"/>
    <cellStyle name="Heading 2 3 3" xfId="6487"/>
    <cellStyle name="Heading 2 4" xfId="4925"/>
    <cellStyle name="Heading 2 4 2" xfId="6312"/>
    <cellStyle name="Heading 2 5" xfId="4926"/>
    <cellStyle name="Heading 2 6" xfId="4927"/>
    <cellStyle name="Heading 2 7" xfId="6367"/>
    <cellStyle name="Heading 3 2" xfId="4928"/>
    <cellStyle name="Heading 3 2 2" xfId="266"/>
    <cellStyle name="Heading 3 2 2 2" xfId="4929"/>
    <cellStyle name="Heading 3 2 3" xfId="4930"/>
    <cellStyle name="Heading 3 2 4" xfId="4931"/>
    <cellStyle name="Heading 3 3" xfId="4932"/>
    <cellStyle name="Heading 3 3 2" xfId="4933"/>
    <cellStyle name="Heading 3 3 3" xfId="6488"/>
    <cellStyle name="Heading 3 4" xfId="4934"/>
    <cellStyle name="Heading 3 5" xfId="4935"/>
    <cellStyle name="Heading 3 6" xfId="4936"/>
    <cellStyle name="Heading 3 7" xfId="4937"/>
    <cellStyle name="Heading 3 8" xfId="6368"/>
    <cellStyle name="Heading 4 2" xfId="4938"/>
    <cellStyle name="Heading 4 2 2" xfId="267"/>
    <cellStyle name="Heading 4 2 2 2" xfId="4939"/>
    <cellStyle name="Heading 4 2 3" xfId="4940"/>
    <cellStyle name="Heading 4 2 4" xfId="4941"/>
    <cellStyle name="Heading 4 3" xfId="4942"/>
    <cellStyle name="Heading 4 3 2" xfId="4943"/>
    <cellStyle name="Heading 4 3 3" xfId="6489"/>
    <cellStyle name="Heading 4 4" xfId="4944"/>
    <cellStyle name="Heading 4 5" xfId="4945"/>
    <cellStyle name="Heading 4 6" xfId="4946"/>
    <cellStyle name="Heading 4 7" xfId="4947"/>
    <cellStyle name="Heading 4 8" xfId="6369"/>
    <cellStyle name="Heading1" xfId="268"/>
    <cellStyle name="Heading1 2" xfId="4948"/>
    <cellStyle name="Heading1 3" xfId="6313"/>
    <cellStyle name="Heading1 3 2" xfId="6314"/>
    <cellStyle name="Heading2" xfId="269"/>
    <cellStyle name="Heading2 2" xfId="4949"/>
    <cellStyle name="Heading2 3" xfId="6315"/>
    <cellStyle name="Heading2 3 2" xfId="6316"/>
    <cellStyle name="HeadlineStyle" xfId="4950"/>
    <cellStyle name="HeadlineStyle 2" xfId="4951"/>
    <cellStyle name="HeadlineStyleJustified" xfId="4952"/>
    <cellStyle name="HeadlineStyleJustified 2" xfId="4953"/>
    <cellStyle name="Hyperlink 2" xfId="4954"/>
    <cellStyle name="Input [yellow]" xfId="270"/>
    <cellStyle name="Input [yellow] 2" xfId="271"/>
    <cellStyle name="Input [yellow] 2 2" xfId="4955"/>
    <cellStyle name="Input [yellow] 2 2 2" xfId="4956"/>
    <cellStyle name="Input [yellow] 2 3" xfId="4957"/>
    <cellStyle name="Input [yellow] 3" xfId="272"/>
    <cellStyle name="Input [yellow] 3 2" xfId="4958"/>
    <cellStyle name="Input [yellow] 3 2 2" xfId="4959"/>
    <cellStyle name="Input [yellow] 3 3" xfId="4960"/>
    <cellStyle name="Input [yellow] 4" xfId="273"/>
    <cellStyle name="Input [yellow] 4 2" xfId="4961"/>
    <cellStyle name="Input [yellow] 5" xfId="4962"/>
    <cellStyle name="Input [yellow] 5 2" xfId="4963"/>
    <cellStyle name="Input [yellow] 6" xfId="4964"/>
    <cellStyle name="Input [yellow]_(C) WHE Proforma with ITC cash grant 10 Yr Amort_for deferral_102809" xfId="4965"/>
    <cellStyle name="Input 10" xfId="4966"/>
    <cellStyle name="Input 11" xfId="4967"/>
    <cellStyle name="Input 12" xfId="4968"/>
    <cellStyle name="Input 13" xfId="4969"/>
    <cellStyle name="Input 14" xfId="4970"/>
    <cellStyle name="Input 15" xfId="4971"/>
    <cellStyle name="Input 16" xfId="4972"/>
    <cellStyle name="Input 17" xfId="4973"/>
    <cellStyle name="Input 18" xfId="4974"/>
    <cellStyle name="Input 19" xfId="4975"/>
    <cellStyle name="Input 2" xfId="4976"/>
    <cellStyle name="Input 2 2" xfId="274"/>
    <cellStyle name="Input 2 2 2" xfId="4977"/>
    <cellStyle name="Input 2 3" xfId="4978"/>
    <cellStyle name="Input 2 4" xfId="4979"/>
    <cellStyle name="Input 20" xfId="4980"/>
    <cellStyle name="Input 21" xfId="4981"/>
    <cellStyle name="Input 22" xfId="4982"/>
    <cellStyle name="Input 23" xfId="4983"/>
    <cellStyle name="Input 24" xfId="4984"/>
    <cellStyle name="Input 25" xfId="4985"/>
    <cellStyle name="Input 26" xfId="4986"/>
    <cellStyle name="Input 27" xfId="4987"/>
    <cellStyle name="Input 28" xfId="4988"/>
    <cellStyle name="Input 29" xfId="6370"/>
    <cellStyle name="Input 3" xfId="4989"/>
    <cellStyle name="Input 3 2" xfId="4990"/>
    <cellStyle name="Input 3 3" xfId="4991"/>
    <cellStyle name="Input 3 4" xfId="6490"/>
    <cellStyle name="Input 4" xfId="4992"/>
    <cellStyle name="Input 4 2" xfId="4993"/>
    <cellStyle name="Input 5" xfId="4994"/>
    <cellStyle name="Input 5 2" xfId="4995"/>
    <cellStyle name="Input 6" xfId="4996"/>
    <cellStyle name="Input 6 2" xfId="4997"/>
    <cellStyle name="Input 7" xfId="4998"/>
    <cellStyle name="Input 7 2" xfId="4999"/>
    <cellStyle name="Input 8" xfId="5000"/>
    <cellStyle name="Input 8 2" xfId="5001"/>
    <cellStyle name="Input 9" xfId="5002"/>
    <cellStyle name="Input Cells" xfId="275"/>
    <cellStyle name="Input Cells 2" xfId="5003"/>
    <cellStyle name="Input Cells Percent" xfId="276"/>
    <cellStyle name="Input Cells Percent 2" xfId="5004"/>
    <cellStyle name="Input Cells Percent_AURORA Total New" xfId="5005"/>
    <cellStyle name="Input Cells_4.34E Mint Farm Deferral" xfId="5006"/>
    <cellStyle name="line b - Style6" xfId="5007"/>
    <cellStyle name="Lines" xfId="277"/>
    <cellStyle name="Lines 2" xfId="5008"/>
    <cellStyle name="Lines 3" xfId="5009"/>
    <cellStyle name="LINKED" xfId="278"/>
    <cellStyle name="LINKED 2" xfId="6317"/>
    <cellStyle name="LINKED 2 2" xfId="6318"/>
    <cellStyle name="Linked Cell 2" xfId="5010"/>
    <cellStyle name="Linked Cell 2 2" xfId="279"/>
    <cellStyle name="Linked Cell 2 2 2" xfId="5011"/>
    <cellStyle name="Linked Cell 2 3" xfId="5012"/>
    <cellStyle name="Linked Cell 2 4" xfId="5013"/>
    <cellStyle name="Linked Cell 3" xfId="5014"/>
    <cellStyle name="Linked Cell 3 2" xfId="5015"/>
    <cellStyle name="Linked Cell 3 3" xfId="6491"/>
    <cellStyle name="Linked Cell 4" xfId="5016"/>
    <cellStyle name="Linked Cell 5" xfId="5017"/>
    <cellStyle name="Linked Cell 6" xfId="5018"/>
    <cellStyle name="Linked Cell 7" xfId="5019"/>
    <cellStyle name="Linked Cell 8" xfId="6371"/>
    <cellStyle name="Millares [0]_2AV_M_M " xfId="5020"/>
    <cellStyle name="Millares_2AV_M_M " xfId="5021"/>
    <cellStyle name="modified border" xfId="280"/>
    <cellStyle name="modified border 2" xfId="281"/>
    <cellStyle name="modified border 2 2" xfId="5022"/>
    <cellStyle name="modified border 3" xfId="282"/>
    <cellStyle name="modified border 3 2" xfId="5023"/>
    <cellStyle name="modified border 4" xfId="283"/>
    <cellStyle name="modified border 4 2" xfId="5024"/>
    <cellStyle name="modified border 5" xfId="6319"/>
    <cellStyle name="modified border 5 2" xfId="6320"/>
    <cellStyle name="modified border_4.34E Mint Farm Deferral" xfId="5025"/>
    <cellStyle name="modified border1" xfId="284"/>
    <cellStyle name="modified border1 2" xfId="285"/>
    <cellStyle name="modified border1 2 2" xfId="5026"/>
    <cellStyle name="modified border1 3" xfId="286"/>
    <cellStyle name="modified border1 3 2" xfId="5027"/>
    <cellStyle name="modified border1 4" xfId="287"/>
    <cellStyle name="modified border1 4 2" xfId="5028"/>
    <cellStyle name="modified border1 5" xfId="6321"/>
    <cellStyle name="modified border1 5 2" xfId="6322"/>
    <cellStyle name="modified border1_4.34E Mint Farm Deferral" xfId="5029"/>
    <cellStyle name="Moneda [0]_2AV_M_M " xfId="5030"/>
    <cellStyle name="Moneda_2AV_M_M " xfId="5031"/>
    <cellStyle name="MonthYears" xfId="5032"/>
    <cellStyle name="Neutral 2" xfId="5033"/>
    <cellStyle name="Neutral 2 2" xfId="288"/>
    <cellStyle name="Neutral 2 2 2" xfId="5034"/>
    <cellStyle name="Neutral 2 3" xfId="5035"/>
    <cellStyle name="Neutral 2 4" xfId="5036"/>
    <cellStyle name="Neutral 3" xfId="5037"/>
    <cellStyle name="Neutral 3 2" xfId="5038"/>
    <cellStyle name="Neutral 3 3" xfId="6492"/>
    <cellStyle name="Neutral 4" xfId="5039"/>
    <cellStyle name="Neutral 5" xfId="5040"/>
    <cellStyle name="Neutral 6" xfId="5041"/>
    <cellStyle name="Neutral 7" xfId="5042"/>
    <cellStyle name="Neutral 8" xfId="6372"/>
    <cellStyle name="no dec" xfId="289"/>
    <cellStyle name="no dec 2" xfId="6323"/>
    <cellStyle name="no dec 2 2" xfId="6324"/>
    <cellStyle name="Normal" xfId="0" builtinId="0"/>
    <cellStyle name="Normal - Style1" xfId="290"/>
    <cellStyle name="Normal - Style1 2" xfId="291"/>
    <cellStyle name="Normal - Style1 2 2" xfId="5043"/>
    <cellStyle name="Normal - Style1 2 2 2" xfId="5044"/>
    <cellStyle name="Normal - Style1 2 2 3" xfId="5045"/>
    <cellStyle name="Normal - Style1 2 3" xfId="5046"/>
    <cellStyle name="Normal - Style1 3" xfId="292"/>
    <cellStyle name="Normal - Style1 3 2" xfId="5047"/>
    <cellStyle name="Normal - Style1 3 2 2" xfId="5048"/>
    <cellStyle name="Normal - Style1 3 3" xfId="5049"/>
    <cellStyle name="Normal - Style1 3 4" xfId="5050"/>
    <cellStyle name="Normal - Style1 4" xfId="293"/>
    <cellStyle name="Normal - Style1 4 2" xfId="5051"/>
    <cellStyle name="Normal - Style1 4 2 2" xfId="5052"/>
    <cellStyle name="Normal - Style1 4 3" xfId="5053"/>
    <cellStyle name="Normal - Style1 5" xfId="393"/>
    <cellStyle name="Normal - Style1 5 2" xfId="5054"/>
    <cellStyle name="Normal - Style1 5 2 2" xfId="5055"/>
    <cellStyle name="Normal - Style1 5 2 3" xfId="5056"/>
    <cellStyle name="Normal - Style1 5 3" xfId="5057"/>
    <cellStyle name="Normal - Style1 5 4" xfId="5058"/>
    <cellStyle name="Normal - Style1 5 5" xfId="5059"/>
    <cellStyle name="Normal - Style1 6" xfId="5060"/>
    <cellStyle name="Normal - Style1 6 2" xfId="5061"/>
    <cellStyle name="Normal - Style1 6 2 2" xfId="5062"/>
    <cellStyle name="Normal - Style1 6 3" xfId="5063"/>
    <cellStyle name="Normal - Style1 6 4" xfId="5064"/>
    <cellStyle name="Normal - Style1 7" xfId="5065"/>
    <cellStyle name="Normal - Style1 7 2" xfId="5066"/>
    <cellStyle name="Normal - Style1 7 2 2" xfId="5067"/>
    <cellStyle name="Normal - Style1 7 3" xfId="5068"/>
    <cellStyle name="Normal - Style1 8" xfId="5069"/>
    <cellStyle name="Normal - Style1 9" xfId="5070"/>
    <cellStyle name="Normal - Style1_(C) WHE Proforma with ITC cash grant 10 Yr Amort_for deferral_102809" xfId="5071"/>
    <cellStyle name="Normal [0]" xfId="5072"/>
    <cellStyle name="Normal [2]" xfId="5073"/>
    <cellStyle name="Normal 1" xfId="5074"/>
    <cellStyle name="Normal 1 2" xfId="5075"/>
    <cellStyle name="Normal 1 2 2" xfId="5076"/>
    <cellStyle name="Normal 1 3" xfId="5077"/>
    <cellStyle name="Normal 1 3 2" xfId="5078"/>
    <cellStyle name="Normal 1 4" xfId="5079"/>
    <cellStyle name="Normal 10" xfId="294"/>
    <cellStyle name="Normal 10 2" xfId="295"/>
    <cellStyle name="Normal 10 2 2" xfId="5080"/>
    <cellStyle name="Normal 10 2 2 2" xfId="5081"/>
    <cellStyle name="Normal 10 2 3" xfId="5082"/>
    <cellStyle name="Normal 10 3" xfId="296"/>
    <cellStyle name="Normal 10 3 2" xfId="5083"/>
    <cellStyle name="Normal 10 3 2 2" xfId="5084"/>
    <cellStyle name="Normal 10 3 3" xfId="5085"/>
    <cellStyle name="Normal 10 4" xfId="5086"/>
    <cellStyle name="Normal 10 4 2" xfId="5087"/>
    <cellStyle name="Normal 10 5" xfId="5088"/>
    <cellStyle name="Normal 10 6" xfId="5089"/>
    <cellStyle name="Normal 10 7" xfId="5090"/>
    <cellStyle name="Normal 10_ Price Inputs" xfId="5091"/>
    <cellStyle name="Normal 11" xfId="297"/>
    <cellStyle name="Normal 11 2" xfId="5092"/>
    <cellStyle name="Normal 11 2 2" xfId="5093"/>
    <cellStyle name="Normal 11 3" xfId="5094"/>
    <cellStyle name="Normal 11 4" xfId="5095"/>
    <cellStyle name="Normal 11 5" xfId="5096"/>
    <cellStyle name="Normal 11_16.37E Wild Horse Expansion DeferralRevwrkingfile SF" xfId="5097"/>
    <cellStyle name="Normal 12" xfId="298"/>
    <cellStyle name="Normal 12 2" xfId="5098"/>
    <cellStyle name="Normal 12 2 2" xfId="5099"/>
    <cellStyle name="Normal 12 3" xfId="5100"/>
    <cellStyle name="Normal 12 4" xfId="5101"/>
    <cellStyle name="Normal 13" xfId="299"/>
    <cellStyle name="Normal 13 2" xfId="5102"/>
    <cellStyle name="Normal 13 2 2" xfId="5103"/>
    <cellStyle name="Normal 13 3" xfId="5104"/>
    <cellStyle name="Normal 13 4" xfId="5105"/>
    <cellStyle name="Normal 14" xfId="300"/>
    <cellStyle name="Normal 14 2" xfId="5106"/>
    <cellStyle name="Normal 14 2 2" xfId="5107"/>
    <cellStyle name="Normal 14 3" xfId="5108"/>
    <cellStyle name="Normal 14 4" xfId="5109"/>
    <cellStyle name="Normal 15" xfId="301"/>
    <cellStyle name="Normal 15 2" xfId="5110"/>
    <cellStyle name="Normal 15 2 2" xfId="5111"/>
    <cellStyle name="Normal 15 3" xfId="5112"/>
    <cellStyle name="Normal 15 4" xfId="5113"/>
    <cellStyle name="Normal 16" xfId="302"/>
    <cellStyle name="Normal 16 2" xfId="5114"/>
    <cellStyle name="Normal 16 2 2" xfId="5115"/>
    <cellStyle name="Normal 16 3" xfId="5116"/>
    <cellStyle name="Normal 16 4" xfId="5117"/>
    <cellStyle name="Normal 17" xfId="388"/>
    <cellStyle name="Normal 17 2" xfId="5118"/>
    <cellStyle name="Normal 17 2 2" xfId="5119"/>
    <cellStyle name="Normal 17 3" xfId="5120"/>
    <cellStyle name="Normal 17 4" xfId="5121"/>
    <cellStyle name="Normal 18" xfId="5122"/>
    <cellStyle name="Normal 18 2" xfId="5123"/>
    <cellStyle name="Normal 18 2 2" xfId="5124"/>
    <cellStyle name="Normal 18 3" xfId="5125"/>
    <cellStyle name="Normal 18 4" xfId="5126"/>
    <cellStyle name="Normal 19" xfId="5127"/>
    <cellStyle name="Normal 19 2" xfId="5128"/>
    <cellStyle name="Normal 19 2 2" xfId="5129"/>
    <cellStyle name="Normal 19 3" xfId="5130"/>
    <cellStyle name="Normal 19 4" xfId="5131"/>
    <cellStyle name="Normal 2" xfId="303"/>
    <cellStyle name="Normal 2 10" xfId="5132"/>
    <cellStyle name="Normal 2 10 2" xfId="5133"/>
    <cellStyle name="Normal 2 11" xfId="5134"/>
    <cellStyle name="Normal 2 11 2" xfId="5135"/>
    <cellStyle name="Normal 2 12" xfId="5136"/>
    <cellStyle name="Normal 2 12 2" xfId="5137"/>
    <cellStyle name="Normal 2 13" xfId="5138"/>
    <cellStyle name="Normal 2 13 2" xfId="5139"/>
    <cellStyle name="Normal 2 14" xfId="5140"/>
    <cellStyle name="Normal 2 15" xfId="5141"/>
    <cellStyle name="Normal 2 2" xfId="304"/>
    <cellStyle name="Normal 2 2 2" xfId="305"/>
    <cellStyle name="Normal 2 2 2 2" xfId="5142"/>
    <cellStyle name="Normal 2 2 2 2 2" xfId="5143"/>
    <cellStyle name="Normal 2 2 2 2 2 2" xfId="5144"/>
    <cellStyle name="Normal 2 2 2 2 3" xfId="5145"/>
    <cellStyle name="Normal 2 2 2 2 3 2" xfId="5146"/>
    <cellStyle name="Normal 2 2 2 2 4" xfId="5147"/>
    <cellStyle name="Normal 2 2 2 3" xfId="5148"/>
    <cellStyle name="Normal 2 2 2 3 2" xfId="5149"/>
    <cellStyle name="Normal 2 2 2 3 2 2" xfId="5150"/>
    <cellStyle name="Normal 2 2 2 3 3" xfId="5151"/>
    <cellStyle name="Normal 2 2 2 3 3 2" xfId="5152"/>
    <cellStyle name="Normal 2 2 2 3 4" xfId="5153"/>
    <cellStyle name="Normal 2 2 2 4" xfId="5154"/>
    <cellStyle name="Normal 2 2 2 4 2" xfId="5155"/>
    <cellStyle name="Normal 2 2 2 5" xfId="5156"/>
    <cellStyle name="Normal 2 2 2 5 2" xfId="5157"/>
    <cellStyle name="Normal 2 2 2 6" xfId="5158"/>
    <cellStyle name="Normal 2 2 2_Chelan PUD Power Costs (8-10)" xfId="5159"/>
    <cellStyle name="Normal 2 2 3" xfId="306"/>
    <cellStyle name="Normal 2 2 3 2" xfId="5160"/>
    <cellStyle name="Normal 2 2 3 2 2" xfId="5161"/>
    <cellStyle name="Normal 2 2 3 3" xfId="5162"/>
    <cellStyle name="Normal 2 2 3 3 2" xfId="5163"/>
    <cellStyle name="Normal 2 2 3 4" xfId="5164"/>
    <cellStyle name="Normal 2 2 4" xfId="5165"/>
    <cellStyle name="Normal 2 2 4 2" xfId="5166"/>
    <cellStyle name="Normal 2 2 5" xfId="5167"/>
    <cellStyle name="Normal 2 2 6" xfId="5168"/>
    <cellStyle name="Normal 2 2 7" xfId="5169"/>
    <cellStyle name="Normal 2 2_ Price Inputs" xfId="5170"/>
    <cellStyle name="Normal 2 3" xfId="307"/>
    <cellStyle name="Normal 2 3 2" xfId="5171"/>
    <cellStyle name="Normal 2 3 2 2" xfId="5172"/>
    <cellStyle name="Normal 2 3 3" xfId="5173"/>
    <cellStyle name="Normal 2 3 3 2" xfId="5174"/>
    <cellStyle name="Normal 2 3 4" xfId="5175"/>
    <cellStyle name="Normal 2 4" xfId="308"/>
    <cellStyle name="Normal 2 4 2" xfId="5176"/>
    <cellStyle name="Normal 2 4 2 2" xfId="5177"/>
    <cellStyle name="Normal 2 4 3" xfId="5178"/>
    <cellStyle name="Normal 2 4 3 2" xfId="5179"/>
    <cellStyle name="Normal 2 4 4" xfId="5180"/>
    <cellStyle name="Normal 2 5" xfId="309"/>
    <cellStyle name="Normal 2 5 2" xfId="5181"/>
    <cellStyle name="Normal 2 5 2 2" xfId="5182"/>
    <cellStyle name="Normal 2 5 3" xfId="5183"/>
    <cellStyle name="Normal 2 5 3 2" xfId="5184"/>
    <cellStyle name="Normal 2 5 4" xfId="5185"/>
    <cellStyle name="Normal 2 6" xfId="310"/>
    <cellStyle name="Normal 2 6 2" xfId="5186"/>
    <cellStyle name="Normal 2 6 2 2" xfId="5187"/>
    <cellStyle name="Normal 2 6 3" xfId="5188"/>
    <cellStyle name="Normal 2 7" xfId="391"/>
    <cellStyle name="Normal 2 7 2" xfId="5189"/>
    <cellStyle name="Normal 2 8" xfId="5190"/>
    <cellStyle name="Normal 2 8 2" xfId="5191"/>
    <cellStyle name="Normal 2 9" xfId="5192"/>
    <cellStyle name="Normal 2 9 2" xfId="5193"/>
    <cellStyle name="Normal 2_16.37E Wild Horse Expansion DeferralRevwrkingfile SF" xfId="5194"/>
    <cellStyle name="Normal 20" xfId="5195"/>
    <cellStyle name="Normal 20 2" xfId="5196"/>
    <cellStyle name="Normal 20 2 2" xfId="5197"/>
    <cellStyle name="Normal 20 3" xfId="5198"/>
    <cellStyle name="Normal 20 3 2" xfId="6325"/>
    <cellStyle name="Normal 20 3 3" xfId="6326"/>
    <cellStyle name="Normal 20 3 3 2" xfId="6327"/>
    <cellStyle name="Normal 20 3 4" xfId="6328"/>
    <cellStyle name="Normal 20 4" xfId="5199"/>
    <cellStyle name="Normal 21" xfId="5200"/>
    <cellStyle name="Normal 21 2" xfId="5201"/>
    <cellStyle name="Normal 21 2 2" xfId="5202"/>
    <cellStyle name="Normal 21 3" xfId="5203"/>
    <cellStyle name="Normal 21 3 2" xfId="5204"/>
    <cellStyle name="Normal 21 4" xfId="5205"/>
    <cellStyle name="Normal 21 5" xfId="5206"/>
    <cellStyle name="Normal 21 6" xfId="5207"/>
    <cellStyle name="Normal 21_4 31E Reg Asset  Liab and EXH D" xfId="5208"/>
    <cellStyle name="Normal 22" xfId="5209"/>
    <cellStyle name="Normal 22 2" xfId="5210"/>
    <cellStyle name="Normal 22 2 2" xfId="5211"/>
    <cellStyle name="Normal 22 3" xfId="5212"/>
    <cellStyle name="Normal 22 3 2" xfId="5213"/>
    <cellStyle name="Normal 22 4" xfId="5214"/>
    <cellStyle name="Normal 22 5" xfId="5215"/>
    <cellStyle name="Normal 22 6" xfId="5216"/>
    <cellStyle name="Normal 23" xfId="5217"/>
    <cellStyle name="Normal 23 2" xfId="5218"/>
    <cellStyle name="Normal 23 3" xfId="5219"/>
    <cellStyle name="Normal 24" xfId="5220"/>
    <cellStyle name="Normal 24 2" xfId="5221"/>
    <cellStyle name="Normal 24 2 2" xfId="5222"/>
    <cellStyle name="Normal 24 2 3" xfId="5223"/>
    <cellStyle name="Normal 24 3" xfId="5224"/>
    <cellStyle name="Normal 25" xfId="5225"/>
    <cellStyle name="Normal 25 2" xfId="5226"/>
    <cellStyle name="Normal 25 3" xfId="5227"/>
    <cellStyle name="Normal 26" xfId="5228"/>
    <cellStyle name="Normal 26 2" xfId="5229"/>
    <cellStyle name="Normal 26 3" xfId="5230"/>
    <cellStyle name="Normal 26 4" xfId="5231"/>
    <cellStyle name="Normal 27" xfId="5232"/>
    <cellStyle name="Normal 27 2" xfId="5233"/>
    <cellStyle name="Normal 27 3" xfId="5234"/>
    <cellStyle name="Normal 28" xfId="5235"/>
    <cellStyle name="Normal 28 2" xfId="5236"/>
    <cellStyle name="Normal 28 2 2" xfId="5237"/>
    <cellStyle name="Normal 28 3" xfId="5238"/>
    <cellStyle name="Normal 29" xfId="5239"/>
    <cellStyle name="Normal 29 2" xfId="5240"/>
    <cellStyle name="Normal 3" xfId="311"/>
    <cellStyle name="Normal 3 10" xfId="5241"/>
    <cellStyle name="Normal 3 10 2" xfId="5242"/>
    <cellStyle name="Normal 3 11" xfId="5243"/>
    <cellStyle name="Normal 3 11 2" xfId="5244"/>
    <cellStyle name="Normal 3 12" xfId="5245"/>
    <cellStyle name="Normal 3 13" xfId="5246"/>
    <cellStyle name="Normal 3 2" xfId="312"/>
    <cellStyle name="Normal 3 2 2" xfId="5247"/>
    <cellStyle name="Normal 3 2 2 2" xfId="5248"/>
    <cellStyle name="Normal 3 2 2 2 2" xfId="6552"/>
    <cellStyle name="Normal 3 2 3" xfId="5249"/>
    <cellStyle name="Normal 3 2 3 2" xfId="5250"/>
    <cellStyle name="Normal 3 2 3 2 2" xfId="6534"/>
    <cellStyle name="Normal 3 2 4" xfId="5251"/>
    <cellStyle name="Normal 3 2 4 2" xfId="6514"/>
    <cellStyle name="Normal 3 2_Chelan PUD Power Costs (8-10)" xfId="5252"/>
    <cellStyle name="Normal 3 3" xfId="313"/>
    <cellStyle name="Normal 3 3 2" xfId="5253"/>
    <cellStyle name="Normal 3 3 2 2" xfId="5254"/>
    <cellStyle name="Normal 3 3 3" xfId="5255"/>
    <cellStyle name="Normal 3 4" xfId="5256"/>
    <cellStyle name="Normal 3 4 2" xfId="5257"/>
    <cellStyle name="Normal 3 4 2 2" xfId="6517"/>
    <cellStyle name="Normal 3 4 3" xfId="6431"/>
    <cellStyle name="Normal 3 5" xfId="5258"/>
    <cellStyle name="Normal 3 5 2" xfId="5259"/>
    <cellStyle name="Normal 3 5 3" xfId="5260"/>
    <cellStyle name="Normal 3 6" xfId="5261"/>
    <cellStyle name="Normal 3 6 2" xfId="5262"/>
    <cellStyle name="Normal 3 7" xfId="5263"/>
    <cellStyle name="Normal 3 7 2" xfId="5264"/>
    <cellStyle name="Normal 3 8" xfId="5265"/>
    <cellStyle name="Normal 3 8 2" xfId="5266"/>
    <cellStyle name="Normal 3 9" xfId="5267"/>
    <cellStyle name="Normal 3 9 2" xfId="5268"/>
    <cellStyle name="Normal 3_ Price Inputs" xfId="5269"/>
    <cellStyle name="Normal 30" xfId="5270"/>
    <cellStyle name="Normal 30 2" xfId="5271"/>
    <cellStyle name="Normal 31" xfId="5272"/>
    <cellStyle name="Normal 31 2" xfId="5273"/>
    <cellStyle name="Normal 31 2 2" xfId="5274"/>
    <cellStyle name="Normal 31 3" xfId="5275"/>
    <cellStyle name="Normal 32" xfId="5276"/>
    <cellStyle name="Normal 32 2" xfId="5277"/>
    <cellStyle name="Normal 33" xfId="5278"/>
    <cellStyle name="Normal 33 2" xfId="5279"/>
    <cellStyle name="Normal 34" xfId="5280"/>
    <cellStyle name="Normal 34 2" xfId="5281"/>
    <cellStyle name="Normal 35" xfId="5282"/>
    <cellStyle name="Normal 35 2" xfId="5283"/>
    <cellStyle name="Normal 36" xfId="5284"/>
    <cellStyle name="Normal 36 2" xfId="5285"/>
    <cellStyle name="Normal 37" xfId="5286"/>
    <cellStyle name="Normal 37 2" xfId="5287"/>
    <cellStyle name="Normal 38" xfId="5288"/>
    <cellStyle name="Normal 38 2" xfId="5289"/>
    <cellStyle name="Normal 39" xfId="5290"/>
    <cellStyle name="Normal 39 2" xfId="5291"/>
    <cellStyle name="Normal 4" xfId="314"/>
    <cellStyle name="Normal 4 2" xfId="315"/>
    <cellStyle name="Normal 4 2 2" xfId="5292"/>
    <cellStyle name="Normal 4 2 2 2" xfId="5293"/>
    <cellStyle name="Normal 4 2 3" xfId="5294"/>
    <cellStyle name="Normal 4 2 3 2" xfId="5295"/>
    <cellStyle name="Normal 4 2 4" xfId="5296"/>
    <cellStyle name="Normal 4 2 4 2" xfId="5297"/>
    <cellStyle name="Normal 4 2 5" xfId="5298"/>
    <cellStyle name="Normal 4 3" xfId="5299"/>
    <cellStyle name="Normal 4 3 2" xfId="5300"/>
    <cellStyle name="Normal 4 3 2 2" xfId="6520"/>
    <cellStyle name="Normal 4 4" xfId="5301"/>
    <cellStyle name="Normal 4 4 2" xfId="5302"/>
    <cellStyle name="Normal 4 5" xfId="5303"/>
    <cellStyle name="Normal 4 6" xfId="5304"/>
    <cellStyle name="Normal 4 7" xfId="5305"/>
    <cellStyle name="Normal 4_ Price Inputs" xfId="5306"/>
    <cellStyle name="Normal 40" xfId="5307"/>
    <cellStyle name="Normal 40 2" xfId="5308"/>
    <cellStyle name="Normal 41" xfId="5309"/>
    <cellStyle name="Normal 41 2" xfId="5310"/>
    <cellStyle name="Normal 42" xfId="5311"/>
    <cellStyle name="Normal 42 2" xfId="5312"/>
    <cellStyle name="Normal 42 3" xfId="6558"/>
    <cellStyle name="Normal 43" xfId="5313"/>
    <cellStyle name="Normal 43 2" xfId="5314"/>
    <cellStyle name="Normal 44" xfId="5315"/>
    <cellStyle name="Normal 44 2" xfId="5316"/>
    <cellStyle name="Normal 45" xfId="5317"/>
    <cellStyle name="Normal 45 2" xfId="5318"/>
    <cellStyle name="Normal 46" xfId="5319"/>
    <cellStyle name="Normal 46 2" xfId="5320"/>
    <cellStyle name="Normal 47" xfId="5321"/>
    <cellStyle name="Normal 47 2" xfId="5322"/>
    <cellStyle name="Normal 48" xfId="5323"/>
    <cellStyle name="Normal 48 2" xfId="6329"/>
    <cellStyle name="Normal 49" xfId="5324"/>
    <cellStyle name="Normal 49 2" xfId="5325"/>
    <cellStyle name="Normal 5" xfId="316"/>
    <cellStyle name="Normal 5 2" xfId="5326"/>
    <cellStyle name="Normal 5 2 2" xfId="5327"/>
    <cellStyle name="Normal 5 3" xfId="5328"/>
    <cellStyle name="Normal 5 4" xfId="5329"/>
    <cellStyle name="Normal 5 5" xfId="5330"/>
    <cellStyle name="Normal 5 6" xfId="6454"/>
    <cellStyle name="Normal 50" xfId="5331"/>
    <cellStyle name="Normal 50 2" xfId="5332"/>
    <cellStyle name="Normal 51" xfId="5333"/>
    <cellStyle name="Normal 52" xfId="5334"/>
    <cellStyle name="Normal 53" xfId="5335"/>
    <cellStyle name="Normal 54" xfId="5336"/>
    <cellStyle name="Normal 55" xfId="5337"/>
    <cellStyle name="Normal 56" xfId="5338"/>
    <cellStyle name="Normal 57" xfId="394"/>
    <cellStyle name="Normal 58" xfId="6334"/>
    <cellStyle name="Normal 59" xfId="6555"/>
    <cellStyle name="Normal 6" xfId="317"/>
    <cellStyle name="Normal 6 2" xfId="5339"/>
    <cellStyle name="Normal 6 2 2" xfId="5340"/>
    <cellStyle name="Normal 6 3" xfId="5341"/>
    <cellStyle name="Normal 6 3 2" xfId="5342"/>
    <cellStyle name="Normal 6 4" xfId="5343"/>
    <cellStyle name="Normal 6 5" xfId="5344"/>
    <cellStyle name="Normal 6 6" xfId="5345"/>
    <cellStyle name="Normal 60" xfId="6556"/>
    <cellStyle name="Normal 61" xfId="5346"/>
    <cellStyle name="Normal 7" xfId="318"/>
    <cellStyle name="Normal 7 2" xfId="5347"/>
    <cellStyle name="Normal 7 2 2" xfId="5348"/>
    <cellStyle name="Normal 7 3" xfId="5349"/>
    <cellStyle name="Normal 7 4" xfId="5350"/>
    <cellStyle name="Normal 7 5" xfId="5351"/>
    <cellStyle name="Normal 8" xfId="319"/>
    <cellStyle name="Normal 8 2" xfId="5352"/>
    <cellStyle name="Normal 8 2 2" xfId="5353"/>
    <cellStyle name="Normal 8 3" xfId="5354"/>
    <cellStyle name="Normal 8 4" xfId="5355"/>
    <cellStyle name="Normal 8 5" xfId="5356"/>
    <cellStyle name="Normal 9" xfId="320"/>
    <cellStyle name="Normal 9 2" xfId="5357"/>
    <cellStyle name="Normal 9 2 2" xfId="5358"/>
    <cellStyle name="Normal 9 3" xfId="5359"/>
    <cellStyle name="Normal 9 4" xfId="5360"/>
    <cellStyle name="Normal 9 5" xfId="5361"/>
    <cellStyle name="Normal 94" xfId="5362"/>
    <cellStyle name="Normal 96" xfId="5363"/>
    <cellStyle name="Normal_4.10E Hopkins Ridge Working File" xfId="321"/>
    <cellStyle name="Normal_Hopkins Ridge" xfId="322"/>
    <cellStyle name="Note 10" xfId="5364"/>
    <cellStyle name="Note 10 2" xfId="5365"/>
    <cellStyle name="Note 10 2 2" xfId="5366"/>
    <cellStyle name="Note 10 3" xfId="5367"/>
    <cellStyle name="Note 10 3 2" xfId="5368"/>
    <cellStyle name="Note 10 4" xfId="5369"/>
    <cellStyle name="Note 11" xfId="5370"/>
    <cellStyle name="Note 11 2" xfId="5371"/>
    <cellStyle name="Note 11 3" xfId="5372"/>
    <cellStyle name="Note 12" xfId="5373"/>
    <cellStyle name="Note 12 2" xfId="5374"/>
    <cellStyle name="Note 12 2 2" xfId="5375"/>
    <cellStyle name="Note 12 3" xfId="5376"/>
    <cellStyle name="Note 12 4" xfId="5377"/>
    <cellStyle name="Note 13" xfId="5378"/>
    <cellStyle name="Note 13 2" xfId="5379"/>
    <cellStyle name="Note 13 3" xfId="5380"/>
    <cellStyle name="Note 14" xfId="5381"/>
    <cellStyle name="Note 15" xfId="5382"/>
    <cellStyle name="Note 16" xfId="6373"/>
    <cellStyle name="Note 2" xfId="323"/>
    <cellStyle name="Note 2 2" xfId="324"/>
    <cellStyle name="Note 2 2 2" xfId="5383"/>
    <cellStyle name="Note 2 2 2 2" xfId="5384"/>
    <cellStyle name="Note 2 2 2 3" xfId="6539"/>
    <cellStyle name="Note 2 2 3" xfId="5385"/>
    <cellStyle name="Note 2 2 3 2" xfId="5386"/>
    <cellStyle name="Note 2 2 4" xfId="5387"/>
    <cellStyle name="Note 2 2 5" xfId="5388"/>
    <cellStyle name="Note 2 2 6" xfId="6451"/>
    <cellStyle name="Note 2 3" xfId="5389"/>
    <cellStyle name="Note 2 3 2" xfId="5390"/>
    <cellStyle name="Note 2 3 2 2" xfId="5391"/>
    <cellStyle name="Note 2 3 2 3" xfId="6521"/>
    <cellStyle name="Note 2 3 3" xfId="5392"/>
    <cellStyle name="Note 2 3 3 2" xfId="5393"/>
    <cellStyle name="Note 2 3 4" xfId="5394"/>
    <cellStyle name="Note 2 3 5" xfId="6434"/>
    <cellStyle name="Note 2 4" xfId="5395"/>
    <cellStyle name="Note 2 4 2" xfId="5396"/>
    <cellStyle name="Note 2 4 3" xfId="6501"/>
    <cellStyle name="Note 2 5" xfId="5397"/>
    <cellStyle name="Note 2 5 2" xfId="5398"/>
    <cellStyle name="Note 2 6" xfId="5399"/>
    <cellStyle name="Note 2 7" xfId="5400"/>
    <cellStyle name="Note 2 8" xfId="6422"/>
    <cellStyle name="Note 2_AURORA Total New" xfId="5401"/>
    <cellStyle name="Note 3" xfId="325"/>
    <cellStyle name="Note 3 2" xfId="5402"/>
    <cellStyle name="Note 3 2 2" xfId="5403"/>
    <cellStyle name="Note 3 3" xfId="5404"/>
    <cellStyle name="Note 3 3 2" xfId="5405"/>
    <cellStyle name="Note 3 4" xfId="5406"/>
    <cellStyle name="Note 3 5" xfId="5407"/>
    <cellStyle name="Note 3 6" xfId="6493"/>
    <cellStyle name="Note 4" xfId="326"/>
    <cellStyle name="Note 4 2" xfId="5408"/>
    <cellStyle name="Note 4 2 2" xfId="5409"/>
    <cellStyle name="Note 4 3" xfId="5410"/>
    <cellStyle name="Note 4 3 2" xfId="5411"/>
    <cellStyle name="Note 4 4" xfId="5412"/>
    <cellStyle name="Note 5" xfId="327"/>
    <cellStyle name="Note 5 2" xfId="5413"/>
    <cellStyle name="Note 5 2 2" xfId="5414"/>
    <cellStyle name="Note 5 3" xfId="5415"/>
    <cellStyle name="Note 5 3 2" xfId="5416"/>
    <cellStyle name="Note 5 4" xfId="5417"/>
    <cellStyle name="Note 6" xfId="328"/>
    <cellStyle name="Note 6 2" xfId="5418"/>
    <cellStyle name="Note 6 3" xfId="5419"/>
    <cellStyle name="Note 6 3 2" xfId="5420"/>
    <cellStyle name="Note 7" xfId="329"/>
    <cellStyle name="Note 7 2" xfId="5421"/>
    <cellStyle name="Note 7 3" xfId="5422"/>
    <cellStyle name="Note 7 3 2" xfId="5423"/>
    <cellStyle name="Note 8" xfId="330"/>
    <cellStyle name="Note 8 2" xfId="5424"/>
    <cellStyle name="Note 8 3" xfId="5425"/>
    <cellStyle name="Note 8 3 2" xfId="5426"/>
    <cellStyle name="Note 9" xfId="331"/>
    <cellStyle name="Note 9 2" xfId="5427"/>
    <cellStyle name="Note 9 3" xfId="5428"/>
    <cellStyle name="Note 9 3 2" xfId="5429"/>
    <cellStyle name="Output 2" xfId="5430"/>
    <cellStyle name="Output 2 2" xfId="332"/>
    <cellStyle name="Output 2 2 2" xfId="5431"/>
    <cellStyle name="Output 2 2 3" xfId="5432"/>
    <cellStyle name="Output 2 2 3 2" xfId="5433"/>
    <cellStyle name="Output 2 3" xfId="5434"/>
    <cellStyle name="Output 2 4" xfId="5435"/>
    <cellStyle name="Output 2 4 2" xfId="5436"/>
    <cellStyle name="Output 2 5" xfId="5437"/>
    <cellStyle name="Output 3" xfId="5438"/>
    <cellStyle name="Output 3 2" xfId="5439"/>
    <cellStyle name="Output 3 3" xfId="5440"/>
    <cellStyle name="Output 3 3 2" xfId="5441"/>
    <cellStyle name="Output 3 4" xfId="5442"/>
    <cellStyle name="Output 3 5" xfId="6494"/>
    <cellStyle name="Output 4" xfId="5443"/>
    <cellStyle name="Output 4 2" xfId="5444"/>
    <cellStyle name="Output 5" xfId="5445"/>
    <cellStyle name="Output 6" xfId="5446"/>
    <cellStyle name="Output 6 2" xfId="5447"/>
    <cellStyle name="Output 7" xfId="5448"/>
    <cellStyle name="Output 8" xfId="5449"/>
    <cellStyle name="Output 9" xfId="6374"/>
    <cellStyle name="Percen - Style1" xfId="333"/>
    <cellStyle name="Percen - Style1 2" xfId="5450"/>
    <cellStyle name="Percen - Style1 2 2" xfId="5451"/>
    <cellStyle name="Percen - Style1 3" xfId="5452"/>
    <cellStyle name="Percen - Style2" xfId="334"/>
    <cellStyle name="Percen - Style2 2" xfId="5453"/>
    <cellStyle name="Percen - Style2 2 2" xfId="5454"/>
    <cellStyle name="Percen - Style2 3" xfId="5455"/>
    <cellStyle name="Percen - Style3" xfId="335"/>
    <cellStyle name="Percen - Style3 2" xfId="5456"/>
    <cellStyle name="Percen - Style3 2 2" xfId="5457"/>
    <cellStyle name="Percen - Style3 3" xfId="5458"/>
    <cellStyle name="Percent" xfId="6557" builtinId="5"/>
    <cellStyle name="Percent [2]" xfId="336"/>
    <cellStyle name="Percent [2] 2" xfId="5459"/>
    <cellStyle name="Percent [2] 2 2" xfId="5460"/>
    <cellStyle name="Percent [2] 2 2 2" xfId="5461"/>
    <cellStyle name="Percent [2] 2 3" xfId="5462"/>
    <cellStyle name="Percent [2] 3" xfId="5463"/>
    <cellStyle name="Percent [2] 3 2" xfId="5464"/>
    <cellStyle name="Percent [2] 4" xfId="5465"/>
    <cellStyle name="Percent [2] 4 2" xfId="5466"/>
    <cellStyle name="Percent [2] 5" xfId="5467"/>
    <cellStyle name="Percent [2] 6" xfId="5468"/>
    <cellStyle name="Percent [2] 6 2" xfId="5469"/>
    <cellStyle name="Percent [2] 7" xfId="5470"/>
    <cellStyle name="Percent [2] 7 2" xfId="5471"/>
    <cellStyle name="Percent [2] 8" xfId="5472"/>
    <cellStyle name="Percent 10" xfId="5473"/>
    <cellStyle name="Percent 10 2" xfId="5474"/>
    <cellStyle name="Percent 10 3" xfId="5475"/>
    <cellStyle name="Percent 10 3 2" xfId="5476"/>
    <cellStyle name="Percent 10 4" xfId="5477"/>
    <cellStyle name="Percent 11" xfId="5478"/>
    <cellStyle name="Percent 11 2" xfId="5479"/>
    <cellStyle name="Percent 11 3" xfId="5480"/>
    <cellStyle name="Percent 12" xfId="5481"/>
    <cellStyle name="Percent 12 2" xfId="5482"/>
    <cellStyle name="Percent 12 3" xfId="5483"/>
    <cellStyle name="Percent 13" xfId="5484"/>
    <cellStyle name="Percent 13 2" xfId="5485"/>
    <cellStyle name="Percent 13 3" xfId="5486"/>
    <cellStyle name="Percent 14" xfId="5487"/>
    <cellStyle name="Percent 14 2" xfId="5488"/>
    <cellStyle name="Percent 14 3" xfId="5489"/>
    <cellStyle name="Percent 15" xfId="5490"/>
    <cellStyle name="Percent 15 2" xfId="5491"/>
    <cellStyle name="Percent 15 3" xfId="5492"/>
    <cellStyle name="Percent 16" xfId="5493"/>
    <cellStyle name="Percent 16 2" xfId="5494"/>
    <cellStyle name="Percent 16 3" xfId="5495"/>
    <cellStyle name="Percent 17" xfId="5496"/>
    <cellStyle name="Percent 17 2" xfId="5497"/>
    <cellStyle name="Percent 17 3" xfId="5498"/>
    <cellStyle name="Percent 18" xfId="5499"/>
    <cellStyle name="Percent 18 2" xfId="5500"/>
    <cellStyle name="Percent 18 3" xfId="5501"/>
    <cellStyle name="Percent 19" xfId="5502"/>
    <cellStyle name="Percent 19 2" xfId="5503"/>
    <cellStyle name="Percent 19 3" xfId="5504"/>
    <cellStyle name="Percent 2" xfId="337"/>
    <cellStyle name="Percent 2 2" xfId="338"/>
    <cellStyle name="Percent 2 2 2" xfId="5505"/>
    <cellStyle name="Percent 2 2 2 2" xfId="5506"/>
    <cellStyle name="Percent 2 2 2 2 2" xfId="5507"/>
    <cellStyle name="Percent 2 2 3" xfId="5508"/>
    <cellStyle name="Percent 2 2 3 2" xfId="5509"/>
    <cellStyle name="Percent 2 2 3 2 2" xfId="5510"/>
    <cellStyle name="Percent 2 2 4" xfId="5511"/>
    <cellStyle name="Percent 2 2 4 2" xfId="5512"/>
    <cellStyle name="Percent 2 2 5" xfId="6077"/>
    <cellStyle name="Percent 2 3" xfId="5513"/>
    <cellStyle name="Percent 2 3 2" xfId="5514"/>
    <cellStyle name="Percent 2 3 2 2" xfId="5515"/>
    <cellStyle name="Percent 2 4" xfId="5516"/>
    <cellStyle name="Percent 2 4 2" xfId="5517"/>
    <cellStyle name="Percent 2 5" xfId="5518"/>
    <cellStyle name="Percent 20" xfId="5519"/>
    <cellStyle name="Percent 20 2" xfId="5520"/>
    <cellStyle name="Percent 20 3" xfId="5521"/>
    <cellStyle name="Percent 21" xfId="5522"/>
    <cellStyle name="Percent 21 2" xfId="5523"/>
    <cellStyle name="Percent 22" xfId="5524"/>
    <cellStyle name="Percent 22 2" xfId="5525"/>
    <cellStyle name="Percent 23" xfId="5526"/>
    <cellStyle name="Percent 23 2" xfId="5527"/>
    <cellStyle name="Percent 24" xfId="5528"/>
    <cellStyle name="Percent 24 2" xfId="5529"/>
    <cellStyle name="Percent 24 3" xfId="5530"/>
    <cellStyle name="Percent 25" xfId="5531"/>
    <cellStyle name="Percent 25 2" xfId="5532"/>
    <cellStyle name="Percent 25 3" xfId="5533"/>
    <cellStyle name="Percent 26" xfId="5534"/>
    <cellStyle name="Percent 26 2" xfId="5535"/>
    <cellStyle name="Percent 27" xfId="5536"/>
    <cellStyle name="Percent 27 2" xfId="5537"/>
    <cellStyle name="Percent 28" xfId="5538"/>
    <cellStyle name="Percent 28 2" xfId="5539"/>
    <cellStyle name="Percent 29" xfId="5540"/>
    <cellStyle name="Percent 3" xfId="339"/>
    <cellStyle name="Percent 3 2" xfId="5541"/>
    <cellStyle name="Percent 3 2 2" xfId="5542"/>
    <cellStyle name="Percent 3 2 2 2" xfId="5543"/>
    <cellStyle name="Percent 3 2 2 2 2" xfId="6554"/>
    <cellStyle name="Percent 3 2 2 3" xfId="6453"/>
    <cellStyle name="Percent 3 2 3" xfId="6448"/>
    <cellStyle name="Percent 3 2 3 2" xfId="6536"/>
    <cellStyle name="Percent 3 2 4" xfId="6516"/>
    <cellStyle name="Percent 3 2 5" xfId="6430"/>
    <cellStyle name="Percent 3 3" xfId="5544"/>
    <cellStyle name="Percent 3 3 2" xfId="5545"/>
    <cellStyle name="Percent 3 3 2 2" xfId="5546"/>
    <cellStyle name="Percent 3 3 2 3" xfId="6538"/>
    <cellStyle name="Percent 3 3 3" xfId="6450"/>
    <cellStyle name="Percent 3 4" xfId="5547"/>
    <cellStyle name="Percent 3 4 2" xfId="6519"/>
    <cellStyle name="Percent 3 4 3" xfId="6433"/>
    <cellStyle name="Percent 3 5" xfId="5548"/>
    <cellStyle name="Percent 3 5 2" xfId="5549"/>
    <cellStyle name="Percent 3 5 3" xfId="6500"/>
    <cellStyle name="Percent 3 6" xfId="5550"/>
    <cellStyle name="Percent 3 6 2" xfId="5551"/>
    <cellStyle name="Percent 3 7" xfId="5552"/>
    <cellStyle name="Percent 3 8" xfId="6421"/>
    <cellStyle name="Percent 30" xfId="5553"/>
    <cellStyle name="Percent 31" xfId="5554"/>
    <cellStyle name="Percent 32" xfId="5555"/>
    <cellStyle name="Percent 33" xfId="5556"/>
    <cellStyle name="Percent 34" xfId="5557"/>
    <cellStyle name="Percent 35" xfId="5558"/>
    <cellStyle name="Percent 36" xfId="6375"/>
    <cellStyle name="Percent 4" xfId="340"/>
    <cellStyle name="Percent 4 2" xfId="341"/>
    <cellStyle name="Percent 4 2 2" xfId="5559"/>
    <cellStyle name="Percent 4 2 3" xfId="5560"/>
    <cellStyle name="Percent 4 2 3 2" xfId="5561"/>
    <cellStyle name="Percent 4 3" xfId="342"/>
    <cellStyle name="Percent 4 4" xfId="5562"/>
    <cellStyle name="Percent 4 4 2" xfId="5563"/>
    <cellStyle name="Percent 4 5" xfId="5564"/>
    <cellStyle name="Percent 4 6" xfId="6495"/>
    <cellStyle name="Percent 5" xfId="343"/>
    <cellStyle name="Percent 5 2" xfId="5565"/>
    <cellStyle name="Percent 5 3" xfId="5566"/>
    <cellStyle name="Percent 5 3 2" xfId="5567"/>
    <cellStyle name="Percent 5 4" xfId="5568"/>
    <cellStyle name="Percent 6" xfId="344"/>
    <cellStyle name="Percent 6 2" xfId="5569"/>
    <cellStyle name="Percent 6 3" xfId="5570"/>
    <cellStyle name="Percent 6 3 2" xfId="5571"/>
    <cellStyle name="Percent 6 4" xfId="5572"/>
    <cellStyle name="Percent 7" xfId="345"/>
    <cellStyle name="Percent 7 2" xfId="5573"/>
    <cellStyle name="Percent 7 2 2" xfId="5574"/>
    <cellStyle name="Percent 7 3" xfId="5575"/>
    <cellStyle name="Percent 8" xfId="390"/>
    <cellStyle name="Percent 8 2" xfId="5576"/>
    <cellStyle name="Percent 8 2 2" xfId="5577"/>
    <cellStyle name="Percent 8 3" xfId="5578"/>
    <cellStyle name="Percent 8 3 2" xfId="5579"/>
    <cellStyle name="Percent 8 4" xfId="5580"/>
    <cellStyle name="Percent 9" xfId="5581"/>
    <cellStyle name="Percent 9 2" xfId="5582"/>
    <cellStyle name="Percent 9 3" xfId="5583"/>
    <cellStyle name="Processing" xfId="346"/>
    <cellStyle name="Processing 2" xfId="5584"/>
    <cellStyle name="Processing 2 2" xfId="5585"/>
    <cellStyle name="Processing 2 3" xfId="5586"/>
    <cellStyle name="Processing 3" xfId="5587"/>
    <cellStyle name="Processing 4" xfId="5588"/>
    <cellStyle name="Processing 4 2" xfId="5589"/>
    <cellStyle name="Processing 5" xfId="5590"/>
    <cellStyle name="Processing_AURORA Total New" xfId="5591"/>
    <cellStyle name="Protected" xfId="5592"/>
    <cellStyle name="ProtectedDates" xfId="5593"/>
    <cellStyle name="PSChar" xfId="347"/>
    <cellStyle name="PSChar 2" xfId="5594"/>
    <cellStyle name="PSChar 2 2" xfId="5595"/>
    <cellStyle name="PSChar 3" xfId="5596"/>
    <cellStyle name="PSDate" xfId="348"/>
    <cellStyle name="PSDate 2" xfId="5597"/>
    <cellStyle name="PSDate 2 2" xfId="5598"/>
    <cellStyle name="PSDate 3" xfId="5599"/>
    <cellStyle name="PSDec" xfId="349"/>
    <cellStyle name="PSDec 2" xfId="5600"/>
    <cellStyle name="PSDec 2 2" xfId="5601"/>
    <cellStyle name="PSDec 3" xfId="5602"/>
    <cellStyle name="PSHeading" xfId="350"/>
    <cellStyle name="PSHeading 2" xfId="5603"/>
    <cellStyle name="PSHeading 2 2" xfId="5604"/>
    <cellStyle name="PSHeading 3" xfId="5605"/>
    <cellStyle name="PSInt" xfId="351"/>
    <cellStyle name="PSInt 2" xfId="5606"/>
    <cellStyle name="PSInt 2 2" xfId="5607"/>
    <cellStyle name="PSInt 3" xfId="5608"/>
    <cellStyle name="PSSpacer" xfId="352"/>
    <cellStyle name="PSSpacer 2" xfId="5609"/>
    <cellStyle name="PSSpacer 2 2" xfId="5610"/>
    <cellStyle name="PSSpacer 3" xfId="5611"/>
    <cellStyle name="purple - Style8" xfId="353"/>
    <cellStyle name="purple - Style8 2" xfId="5612"/>
    <cellStyle name="purple - Style8 2 2" xfId="5613"/>
    <cellStyle name="purple - Style8 3" xfId="5614"/>
    <cellStyle name="RED" xfId="354"/>
    <cellStyle name="Red - Style7" xfId="355"/>
    <cellStyle name="Red - Style7 2" xfId="5615"/>
    <cellStyle name="Red - Style7 2 2" xfId="5616"/>
    <cellStyle name="Red - Style7 3" xfId="5617"/>
    <cellStyle name="RED 2" xfId="5618"/>
    <cellStyle name="RED 2 2" xfId="5619"/>
    <cellStyle name="RED 3" xfId="5620"/>
    <cellStyle name="RED 3 2" xfId="5621"/>
    <cellStyle name="RED 4" xfId="5622"/>
    <cellStyle name="RED 4 2" xfId="5623"/>
    <cellStyle name="RED 5" xfId="5624"/>
    <cellStyle name="RED 5 2" xfId="5625"/>
    <cellStyle name="RED 6" xfId="5626"/>
    <cellStyle name="RED 6 2" xfId="5627"/>
    <cellStyle name="RED 7" xfId="5628"/>
    <cellStyle name="RED_04 07E Wild Horse Wind Expansion (C) (2)" xfId="356"/>
    <cellStyle name="Report" xfId="357"/>
    <cellStyle name="Report 2" xfId="5629"/>
    <cellStyle name="Report 2 2" xfId="5630"/>
    <cellStyle name="Report 2 3" xfId="5631"/>
    <cellStyle name="Report 3" xfId="5632"/>
    <cellStyle name="Report 4" xfId="5633"/>
    <cellStyle name="Report 4 2" xfId="5634"/>
    <cellStyle name="Report 5" xfId="5635"/>
    <cellStyle name="Report Bar" xfId="358"/>
    <cellStyle name="Report Bar 2" xfId="5636"/>
    <cellStyle name="Report Bar 2 2" xfId="5637"/>
    <cellStyle name="Report Bar 2 3" xfId="5638"/>
    <cellStyle name="Report Bar 3" xfId="5639"/>
    <cellStyle name="Report Bar 4" xfId="5640"/>
    <cellStyle name="Report Bar 4 2" xfId="5641"/>
    <cellStyle name="Report Bar 5" xfId="5642"/>
    <cellStyle name="Report Bar_AURORA Total New" xfId="5643"/>
    <cellStyle name="Report Heading" xfId="359"/>
    <cellStyle name="Report Heading 2" xfId="5644"/>
    <cellStyle name="Report Heading 2 2" xfId="5645"/>
    <cellStyle name="Report Heading 3" xfId="5646"/>
    <cellStyle name="Report Percent" xfId="360"/>
    <cellStyle name="Report Percent 2" xfId="5647"/>
    <cellStyle name="Report Percent 2 2" xfId="5648"/>
    <cellStyle name="Report Percent 2 2 2" xfId="5649"/>
    <cellStyle name="Report Percent 2 3" xfId="5650"/>
    <cellStyle name="Report Percent 3" xfId="5651"/>
    <cellStyle name="Report Percent 3 2" xfId="5652"/>
    <cellStyle name="Report Percent 4" xfId="5653"/>
    <cellStyle name="Report Percent 4 2" xfId="5654"/>
    <cellStyle name="Report Percent 5" xfId="5655"/>
    <cellStyle name="Report Percent 6" xfId="5656"/>
    <cellStyle name="Report Percent 6 2" xfId="5657"/>
    <cellStyle name="Report Percent 7" xfId="5658"/>
    <cellStyle name="Report Percent 7 2" xfId="5659"/>
    <cellStyle name="Report Percent 8" xfId="5660"/>
    <cellStyle name="Report Percent_AURORA Total New" xfId="5661"/>
    <cellStyle name="Report Unit Cost" xfId="361"/>
    <cellStyle name="Report Unit Cost 2" xfId="5662"/>
    <cellStyle name="Report Unit Cost 2 2" xfId="5663"/>
    <cellStyle name="Report Unit Cost 2 2 2" xfId="5664"/>
    <cellStyle name="Report Unit Cost 2 3" xfId="5665"/>
    <cellStyle name="Report Unit Cost 3" xfId="5666"/>
    <cellStyle name="Report Unit Cost 3 2" xfId="5667"/>
    <cellStyle name="Report Unit Cost 4" xfId="5668"/>
    <cellStyle name="Report Unit Cost 4 2" xfId="5669"/>
    <cellStyle name="Report Unit Cost 5" xfId="5670"/>
    <cellStyle name="Report Unit Cost 5 2" xfId="5671"/>
    <cellStyle name="Report Unit Cost 6" xfId="5672"/>
    <cellStyle name="Report Unit Cost 7" xfId="5673"/>
    <cellStyle name="Report Unit Cost 7 2" xfId="5674"/>
    <cellStyle name="Report Unit Cost 8" xfId="5675"/>
    <cellStyle name="Report Unit Cost 8 2" xfId="5676"/>
    <cellStyle name="Report Unit Cost 9" xfId="5677"/>
    <cellStyle name="Report Unit Cost_AURORA Total New" xfId="5678"/>
    <cellStyle name="Report_Adj Bench DR 3 for Initial Briefs (Electric)" xfId="5679"/>
    <cellStyle name="Reports" xfId="362"/>
    <cellStyle name="Reports 2" xfId="5680"/>
    <cellStyle name="Reports 2 2" xfId="5681"/>
    <cellStyle name="Reports Total" xfId="363"/>
    <cellStyle name="Reports Total 2" xfId="5682"/>
    <cellStyle name="Reports Total 2 2" xfId="5683"/>
    <cellStyle name="Reports Total 2 3" xfId="5684"/>
    <cellStyle name="Reports Total 3" xfId="5685"/>
    <cellStyle name="Reports Total 4" xfId="5686"/>
    <cellStyle name="Reports Total 4 2" xfId="5687"/>
    <cellStyle name="Reports Total 5" xfId="5688"/>
    <cellStyle name="Reports Total_AURORA Total New" xfId="5689"/>
    <cellStyle name="Reports Unit Cost Total" xfId="364"/>
    <cellStyle name="Reports Unit Cost Total 2" xfId="5690"/>
    <cellStyle name="Reports Unit Cost Total 3" xfId="5691"/>
    <cellStyle name="Reports Unit Cost Total 3 2" xfId="5692"/>
    <cellStyle name="Reports Unit Cost Total 4" xfId="5693"/>
    <cellStyle name="Reports_14.21G &amp; 16.28E Incentive Pay" xfId="6330"/>
    <cellStyle name="RevList" xfId="365"/>
    <cellStyle name="RevList 2" xfId="5694"/>
    <cellStyle name="RevList 2 2" xfId="5695"/>
    <cellStyle name="RevList 3" xfId="5696"/>
    <cellStyle name="round100" xfId="366"/>
    <cellStyle name="round100 2" xfId="5697"/>
    <cellStyle name="round100 2 2" xfId="5698"/>
    <cellStyle name="round100 2 2 2" xfId="5699"/>
    <cellStyle name="round100 2 3" xfId="5700"/>
    <cellStyle name="round100 3" xfId="5701"/>
    <cellStyle name="round100 3 2" xfId="5702"/>
    <cellStyle name="round100 4" xfId="5703"/>
    <cellStyle name="round100 4 2" xfId="5704"/>
    <cellStyle name="round100 5" xfId="5705"/>
    <cellStyle name="round100 6" xfId="5706"/>
    <cellStyle name="round100 6 2" xfId="5707"/>
    <cellStyle name="round100 7" xfId="5708"/>
    <cellStyle name="round100 7 2" xfId="5709"/>
    <cellStyle name="round100 8" xfId="5710"/>
    <cellStyle name="RowHeading" xfId="5711"/>
    <cellStyle name="SAPBEXaggData" xfId="5712"/>
    <cellStyle name="SAPBEXaggData 2" xfId="5713"/>
    <cellStyle name="SAPBEXaggData 2 2" xfId="5714"/>
    <cellStyle name="SAPBEXaggData 3" xfId="6376"/>
    <cellStyle name="SAPBEXaggDataEmph" xfId="5715"/>
    <cellStyle name="SAPBEXaggDataEmph 2" xfId="5716"/>
    <cellStyle name="SAPBEXaggDataEmph 2 2" xfId="5717"/>
    <cellStyle name="SAPBEXaggDataEmph 3" xfId="6377"/>
    <cellStyle name="SAPBEXaggItem" xfId="5718"/>
    <cellStyle name="SAPBEXaggItem 2" xfId="5719"/>
    <cellStyle name="SAPBEXaggItem 2 2" xfId="5720"/>
    <cellStyle name="SAPBEXaggItem 3" xfId="6378"/>
    <cellStyle name="SAPBEXaggItemX" xfId="5721"/>
    <cellStyle name="SAPBEXaggItemX 2" xfId="5722"/>
    <cellStyle name="SAPBEXaggItemX 2 2" xfId="5723"/>
    <cellStyle name="SAPBEXaggItemX 3" xfId="6379"/>
    <cellStyle name="SAPBEXchaText" xfId="5724"/>
    <cellStyle name="SAPBEXchaText 2" xfId="5725"/>
    <cellStyle name="SAPBEXchaText 2 2" xfId="5726"/>
    <cellStyle name="SAPBEXchaText 3" xfId="6380"/>
    <cellStyle name="SAPBEXexcBad7" xfId="5727"/>
    <cellStyle name="SAPBEXexcBad7 2" xfId="5728"/>
    <cellStyle name="SAPBEXexcBad7 2 2" xfId="5729"/>
    <cellStyle name="SAPBEXexcBad7 3" xfId="6381"/>
    <cellStyle name="SAPBEXexcBad8" xfId="5730"/>
    <cellStyle name="SAPBEXexcBad8 2" xfId="5731"/>
    <cellStyle name="SAPBEXexcBad8 2 2" xfId="5732"/>
    <cellStyle name="SAPBEXexcBad8 3" xfId="6382"/>
    <cellStyle name="SAPBEXexcBad9" xfId="5733"/>
    <cellStyle name="SAPBEXexcBad9 2" xfId="5734"/>
    <cellStyle name="SAPBEXexcBad9 2 2" xfId="5735"/>
    <cellStyle name="SAPBEXexcBad9 3" xfId="6383"/>
    <cellStyle name="SAPBEXexcCritical4" xfId="5736"/>
    <cellStyle name="SAPBEXexcCritical4 2" xfId="5737"/>
    <cellStyle name="SAPBEXexcCritical4 2 2" xfId="5738"/>
    <cellStyle name="SAPBEXexcCritical4 3" xfId="6384"/>
    <cellStyle name="SAPBEXexcCritical5" xfId="5739"/>
    <cellStyle name="SAPBEXexcCritical5 2" xfId="5740"/>
    <cellStyle name="SAPBEXexcCritical5 2 2" xfId="5741"/>
    <cellStyle name="SAPBEXexcCritical5 3" xfId="6385"/>
    <cellStyle name="SAPBEXexcCritical6" xfId="5742"/>
    <cellStyle name="SAPBEXexcCritical6 2" xfId="5743"/>
    <cellStyle name="SAPBEXexcCritical6 2 2" xfId="5744"/>
    <cellStyle name="SAPBEXexcCritical6 3" xfId="6386"/>
    <cellStyle name="SAPBEXexcGood1" xfId="5745"/>
    <cellStyle name="SAPBEXexcGood1 2" xfId="5746"/>
    <cellStyle name="SAPBEXexcGood1 2 2" xfId="5747"/>
    <cellStyle name="SAPBEXexcGood1 3" xfId="6387"/>
    <cellStyle name="SAPBEXexcGood2" xfId="5748"/>
    <cellStyle name="SAPBEXexcGood2 2" xfId="5749"/>
    <cellStyle name="SAPBEXexcGood2 2 2" xfId="5750"/>
    <cellStyle name="SAPBEXexcGood2 3" xfId="6388"/>
    <cellStyle name="SAPBEXexcGood3" xfId="5751"/>
    <cellStyle name="SAPBEXexcGood3 2" xfId="5752"/>
    <cellStyle name="SAPBEXexcGood3 2 2" xfId="5753"/>
    <cellStyle name="SAPBEXexcGood3 3" xfId="6389"/>
    <cellStyle name="SAPBEXfilterDrill" xfId="5754"/>
    <cellStyle name="SAPBEXfilterDrill 2" xfId="5755"/>
    <cellStyle name="SAPBEXfilterDrill 2 2" xfId="5756"/>
    <cellStyle name="SAPBEXfilterDrill 3" xfId="6390"/>
    <cellStyle name="SAPBEXfilterItem" xfId="5757"/>
    <cellStyle name="SAPBEXfilterItem 2" xfId="5758"/>
    <cellStyle name="SAPBEXfilterItem 2 2" xfId="5759"/>
    <cellStyle name="SAPBEXfilterItem 3" xfId="6391"/>
    <cellStyle name="SAPBEXfilterText" xfId="5760"/>
    <cellStyle name="SAPBEXfilterText 2" xfId="5761"/>
    <cellStyle name="SAPBEXfilterText 2 2" xfId="5762"/>
    <cellStyle name="SAPBEXfilterText 3" xfId="6392"/>
    <cellStyle name="SAPBEXformats" xfId="5763"/>
    <cellStyle name="SAPBEXformats 2" xfId="5764"/>
    <cellStyle name="SAPBEXformats 2 2" xfId="5765"/>
    <cellStyle name="SAPBEXformats 3" xfId="6393"/>
    <cellStyle name="SAPBEXheaderItem" xfId="5766"/>
    <cellStyle name="SAPBEXheaderItem 2" xfId="5767"/>
    <cellStyle name="SAPBEXheaderItem 2 2" xfId="5768"/>
    <cellStyle name="SAPBEXheaderItem 2 3" xfId="6417"/>
    <cellStyle name="SAPBEXheaderItem 3" xfId="6394"/>
    <cellStyle name="SAPBEXheaderText" xfId="5769"/>
    <cellStyle name="SAPBEXheaderText 2" xfId="5770"/>
    <cellStyle name="SAPBEXheaderText 2 2" xfId="5771"/>
    <cellStyle name="SAPBEXheaderText 2 3" xfId="6418"/>
    <cellStyle name="SAPBEXheaderText 3" xfId="6395"/>
    <cellStyle name="SAPBEXHLevel0" xfId="5772"/>
    <cellStyle name="SAPBEXHLevel0 2" xfId="5773"/>
    <cellStyle name="SAPBEXHLevel0 2 2" xfId="5774"/>
    <cellStyle name="SAPBEXHLevel0 3" xfId="6396"/>
    <cellStyle name="SAPBEXHLevel0X" xfId="5775"/>
    <cellStyle name="SAPBEXHLevel0X 2" xfId="5776"/>
    <cellStyle name="SAPBEXHLevel0X 2 2" xfId="5777"/>
    <cellStyle name="SAPBEXHLevel0X 3" xfId="6397"/>
    <cellStyle name="SAPBEXHLevel1" xfId="5778"/>
    <cellStyle name="SAPBEXHLevel1 2" xfId="5779"/>
    <cellStyle name="SAPBEXHLevel1 2 2" xfId="5780"/>
    <cellStyle name="SAPBEXHLevel1 3" xfId="6398"/>
    <cellStyle name="SAPBEXHLevel1X" xfId="5781"/>
    <cellStyle name="SAPBEXHLevel1X 2" xfId="5782"/>
    <cellStyle name="SAPBEXHLevel1X 2 2" xfId="5783"/>
    <cellStyle name="SAPBEXHLevel1X 3" xfId="6399"/>
    <cellStyle name="SAPBEXHLevel2" xfId="5784"/>
    <cellStyle name="SAPBEXHLevel2 2" xfId="5785"/>
    <cellStyle name="SAPBEXHLevel2 2 2" xfId="5786"/>
    <cellStyle name="SAPBEXHLevel2 3" xfId="6400"/>
    <cellStyle name="SAPBEXHLevel2X" xfId="5787"/>
    <cellStyle name="SAPBEXHLevel2X 2" xfId="5788"/>
    <cellStyle name="SAPBEXHLevel2X 2 2" xfId="5789"/>
    <cellStyle name="SAPBEXHLevel2X 3" xfId="6401"/>
    <cellStyle name="SAPBEXHLevel3" xfId="5790"/>
    <cellStyle name="SAPBEXHLevel3 2" xfId="5791"/>
    <cellStyle name="SAPBEXHLevel3 2 2" xfId="5792"/>
    <cellStyle name="SAPBEXHLevel3 3" xfId="6402"/>
    <cellStyle name="SAPBEXHLevel3X" xfId="5793"/>
    <cellStyle name="SAPBEXHLevel3X 2" xfId="5794"/>
    <cellStyle name="SAPBEXHLevel3X 2 2" xfId="5795"/>
    <cellStyle name="SAPBEXHLevel3X 3" xfId="6403"/>
    <cellStyle name="SAPBEXinputData" xfId="5796"/>
    <cellStyle name="SAPBEXinputData 2" xfId="6331"/>
    <cellStyle name="SAPBEXItemHeader" xfId="5797"/>
    <cellStyle name="SAPBEXresData" xfId="5798"/>
    <cellStyle name="SAPBEXresData 2" xfId="5799"/>
    <cellStyle name="SAPBEXresData 2 2" xfId="5800"/>
    <cellStyle name="SAPBEXresData 3" xfId="6404"/>
    <cellStyle name="SAPBEXresDataEmph" xfId="5801"/>
    <cellStyle name="SAPBEXresDataEmph 2" xfId="5802"/>
    <cellStyle name="SAPBEXresDataEmph 2 2" xfId="5803"/>
    <cellStyle name="SAPBEXresDataEmph 3" xfId="6405"/>
    <cellStyle name="SAPBEXresItem" xfId="5804"/>
    <cellStyle name="SAPBEXresItem 2" xfId="5805"/>
    <cellStyle name="SAPBEXresItem 2 2" xfId="5806"/>
    <cellStyle name="SAPBEXresItem 3" xfId="6406"/>
    <cellStyle name="SAPBEXresItemX" xfId="5807"/>
    <cellStyle name="SAPBEXresItemX 2" xfId="5808"/>
    <cellStyle name="SAPBEXresItemX 2 2" xfId="5809"/>
    <cellStyle name="SAPBEXresItemX 3" xfId="6407"/>
    <cellStyle name="SAPBEXstdData" xfId="5810"/>
    <cellStyle name="SAPBEXstdData 2" xfId="5811"/>
    <cellStyle name="SAPBEXstdData 2 2" xfId="5812"/>
    <cellStyle name="SAPBEXstdData 3" xfId="5813"/>
    <cellStyle name="SAPBEXstdData 3 2" xfId="5814"/>
    <cellStyle name="SAPBEXstdData 4" xfId="6408"/>
    <cellStyle name="SAPBEXstdDataEmph" xfId="5815"/>
    <cellStyle name="SAPBEXstdDataEmph 2" xfId="5816"/>
    <cellStyle name="SAPBEXstdDataEmph 2 2" xfId="5817"/>
    <cellStyle name="SAPBEXstdDataEmph 3" xfId="6409"/>
    <cellStyle name="SAPBEXstdItem" xfId="5818"/>
    <cellStyle name="SAPBEXstdItem 2" xfId="5819"/>
    <cellStyle name="SAPBEXstdItem 2 2" xfId="5820"/>
    <cellStyle name="SAPBEXstdItem 3" xfId="6410"/>
    <cellStyle name="SAPBEXstdItemX" xfId="5821"/>
    <cellStyle name="SAPBEXstdItemX 2" xfId="5822"/>
    <cellStyle name="SAPBEXstdItemX 2 2" xfId="5823"/>
    <cellStyle name="SAPBEXstdItemX 3" xfId="6411"/>
    <cellStyle name="SAPBEXtitle" xfId="5824"/>
    <cellStyle name="SAPBEXtitle 2" xfId="5825"/>
    <cellStyle name="SAPBEXtitle 2 2" xfId="5826"/>
    <cellStyle name="SAPBEXtitle 3" xfId="6412"/>
    <cellStyle name="SAPBEXunassignedItem" xfId="5827"/>
    <cellStyle name="SAPBEXunassignedItem 2" xfId="6419"/>
    <cellStyle name="SAPBEXundefined" xfId="5828"/>
    <cellStyle name="SAPBEXundefined 2" xfId="5829"/>
    <cellStyle name="SAPBEXundefined 2 2" xfId="5830"/>
    <cellStyle name="SAPBEXundefined 3" xfId="6413"/>
    <cellStyle name="shade" xfId="367"/>
    <cellStyle name="shade 2" xfId="5831"/>
    <cellStyle name="shade 2 2" xfId="5832"/>
    <cellStyle name="shade 2 2 2" xfId="5833"/>
    <cellStyle name="shade 2 3" xfId="5834"/>
    <cellStyle name="shade 3" xfId="5835"/>
    <cellStyle name="shade 3 2" xfId="5836"/>
    <cellStyle name="shade 4" xfId="5837"/>
    <cellStyle name="shade 4 2" xfId="5838"/>
    <cellStyle name="shade 5" xfId="5839"/>
    <cellStyle name="shade 6" xfId="5840"/>
    <cellStyle name="shade 6 2" xfId="5841"/>
    <cellStyle name="shade 7" xfId="5842"/>
    <cellStyle name="shade 7 2" xfId="5843"/>
    <cellStyle name="shade 8" xfId="5844"/>
    <cellStyle name="shade_AURORA Total New" xfId="5845"/>
    <cellStyle name="Sheet Title" xfId="5846"/>
    <cellStyle name="StmtTtl1" xfId="368"/>
    <cellStyle name="StmtTtl1 2" xfId="369"/>
    <cellStyle name="StmtTtl1 2 2" xfId="5847"/>
    <cellStyle name="StmtTtl1 2 2 2" xfId="5848"/>
    <cellStyle name="StmtTtl1 3" xfId="370"/>
    <cellStyle name="StmtTtl1 3 2" xfId="5849"/>
    <cellStyle name="StmtTtl1 3 2 2" xfId="5850"/>
    <cellStyle name="StmtTtl1 4" xfId="371"/>
    <cellStyle name="StmtTtl1 4 2" xfId="5851"/>
    <cellStyle name="StmtTtl1 4 2 2" xfId="5852"/>
    <cellStyle name="StmtTtl1 5" xfId="5853"/>
    <cellStyle name="StmtTtl1 5 2" xfId="5854"/>
    <cellStyle name="StmtTtl1 6" xfId="5855"/>
    <cellStyle name="StmtTtl1_(C) WHE Proforma with ITC cash grant 10 Yr Amort_for deferral_102809" xfId="5856"/>
    <cellStyle name="StmtTtl2" xfId="372"/>
    <cellStyle name="StmtTtl2 2" xfId="5857"/>
    <cellStyle name="StmtTtl2 3" xfId="5858"/>
    <cellStyle name="StmtTtl2 3 2" xfId="5859"/>
    <cellStyle name="StmtTtl2 4" xfId="5860"/>
    <cellStyle name="STYL1 - Style1" xfId="373"/>
    <cellStyle name="STYL1 - Style1 2" xfId="5861"/>
    <cellStyle name="STYL1 - Style1 2 2" xfId="5862"/>
    <cellStyle name="STYL1 - Style1 3" xfId="5863"/>
    <cellStyle name="Style 1" xfId="374"/>
    <cellStyle name="Style 1 10" xfId="5864"/>
    <cellStyle name="Style 1 10 2" xfId="5865"/>
    <cellStyle name="Style 1 11" xfId="5866"/>
    <cellStyle name="Style 1 12" xfId="5867"/>
    <cellStyle name="Style 1 12 2" xfId="5868"/>
    <cellStyle name="Style 1 13" xfId="5869"/>
    <cellStyle name="Style 1 14" xfId="5870"/>
    <cellStyle name="Style 1 2" xfId="375"/>
    <cellStyle name="Style 1 2 2" xfId="5871"/>
    <cellStyle name="Style 1 2 2 2" xfId="5872"/>
    <cellStyle name="Style 1 2 2 2 2" xfId="5873"/>
    <cellStyle name="Style 1 2 2 3" xfId="5874"/>
    <cellStyle name="Style 1 2 3" xfId="5875"/>
    <cellStyle name="Style 1 2 3 2" xfId="5876"/>
    <cellStyle name="Style 1 2 4" xfId="5877"/>
    <cellStyle name="Style 1 2 4 2" xfId="5878"/>
    <cellStyle name="Style 1 2 4 3" xfId="5879"/>
    <cellStyle name="Style 1 2 5" xfId="5880"/>
    <cellStyle name="Style 1 2 5 2" xfId="5881"/>
    <cellStyle name="Style 1 2 6" xfId="5882"/>
    <cellStyle name="Style 1 2 7" xfId="5883"/>
    <cellStyle name="Style 1 2_4 31E Reg Asset  Liab and EXH D" xfId="5884"/>
    <cellStyle name="Style 1 3" xfId="376"/>
    <cellStyle name="Style 1 3 2" xfId="5885"/>
    <cellStyle name="Style 1 3 2 2" xfId="5886"/>
    <cellStyle name="Style 1 3 2 2 2" xfId="5887"/>
    <cellStyle name="Style 1 3 2 3" xfId="6332"/>
    <cellStyle name="Style 1 3 3" xfId="5888"/>
    <cellStyle name="Style 1 3 3 2" xfId="5889"/>
    <cellStyle name="Style 1 3 3 2 2" xfId="5890"/>
    <cellStyle name="Style 1 3 4" xfId="5891"/>
    <cellStyle name="Style 1 3 4 2" xfId="5892"/>
    <cellStyle name="Style 1 3 5" xfId="6333"/>
    <cellStyle name="Style 1 4" xfId="377"/>
    <cellStyle name="Style 1 4 2" xfId="5893"/>
    <cellStyle name="Style 1 4 3" xfId="5894"/>
    <cellStyle name="Style 1 4 3 2" xfId="5895"/>
    <cellStyle name="Style 1 5" xfId="5896"/>
    <cellStyle name="Style 1 5 2" xfId="5897"/>
    <cellStyle name="Style 1 5 3" xfId="5898"/>
    <cellStyle name="Style 1 5 3 2" xfId="5899"/>
    <cellStyle name="Style 1 5 4" xfId="5900"/>
    <cellStyle name="Style 1 5 4 2" xfId="5901"/>
    <cellStyle name="Style 1 6" xfId="5902"/>
    <cellStyle name="Style 1 6 2" xfId="5903"/>
    <cellStyle name="Style 1 6 2 2" xfId="5904"/>
    <cellStyle name="Style 1 6 2 2 2" xfId="5905"/>
    <cellStyle name="Style 1 6 3" xfId="5906"/>
    <cellStyle name="Style 1 6 3 2" xfId="5907"/>
    <cellStyle name="Style 1 6 3 2 2" xfId="5908"/>
    <cellStyle name="Style 1 6 4" xfId="5909"/>
    <cellStyle name="Style 1 6 4 2" xfId="5910"/>
    <cellStyle name="Style 1 6 4 2 2" xfId="5911"/>
    <cellStyle name="Style 1 6 5" xfId="5912"/>
    <cellStyle name="Style 1 6 5 2" xfId="5913"/>
    <cellStyle name="Style 1 6 5 2 2" xfId="5914"/>
    <cellStyle name="Style 1 6 6" xfId="5915"/>
    <cellStyle name="Style 1 6 6 2" xfId="5916"/>
    <cellStyle name="Style 1 6 7" xfId="5917"/>
    <cellStyle name="Style 1 7" xfId="5918"/>
    <cellStyle name="Style 1 7 2" xfId="5919"/>
    <cellStyle name="Style 1 7 3" xfId="5920"/>
    <cellStyle name="Style 1 8" xfId="5921"/>
    <cellStyle name="Style 1 8 2" xfId="5922"/>
    <cellStyle name="Style 1 9" xfId="5923"/>
    <cellStyle name="Style 1 9 2" xfId="5924"/>
    <cellStyle name="Style 1_ Price Inputs" xfId="5925"/>
    <cellStyle name="Style 21" xfId="5926"/>
    <cellStyle name="Style 22" xfId="5927"/>
    <cellStyle name="Style 23" xfId="5928"/>
    <cellStyle name="Style 23 2" xfId="5929"/>
    <cellStyle name="Style 24" xfId="5930"/>
    <cellStyle name="Style 24 2" xfId="5931"/>
    <cellStyle name="Style 25" xfId="5932"/>
    <cellStyle name="Style 25 2" xfId="5933"/>
    <cellStyle name="Style 26" xfId="5934"/>
    <cellStyle name="Style 26 2" xfId="5935"/>
    <cellStyle name="Style 27" xfId="5936"/>
    <cellStyle name="Style 27 2" xfId="5937"/>
    <cellStyle name="Style 28" xfId="5938"/>
    <cellStyle name="Style 28 2" xfId="5939"/>
    <cellStyle name="Style 29" xfId="5940"/>
    <cellStyle name="Style 29 2" xfId="5941"/>
    <cellStyle name="Style 30" xfId="5942"/>
    <cellStyle name="Style 30 2" xfId="5943"/>
    <cellStyle name="Style 31" xfId="5944"/>
    <cellStyle name="Style 31 2" xfId="5945"/>
    <cellStyle name="Style 32" xfId="5946"/>
    <cellStyle name="Style 32 2" xfId="5947"/>
    <cellStyle name="Style 33" xfId="5948"/>
    <cellStyle name="Style 33 2" xfId="5949"/>
    <cellStyle name="Style 34" xfId="5950"/>
    <cellStyle name="Style 34 2" xfId="5951"/>
    <cellStyle name="Style 35" xfId="5952"/>
    <cellStyle name="Style 35 2" xfId="5953"/>
    <cellStyle name="Style 36" xfId="5954"/>
    <cellStyle name="Style 36 2" xfId="5955"/>
    <cellStyle name="Style 39" xfId="5956"/>
    <cellStyle name="Style 39 2" xfId="5957"/>
    <cellStyle name="STYLE1" xfId="5958"/>
    <cellStyle name="STYLE2" xfId="5959"/>
    <cellStyle name="STYLE3" xfId="5960"/>
    <cellStyle name="SubHeading" xfId="5961"/>
    <cellStyle name="SubsidTitle" xfId="5962"/>
    <cellStyle name="sub-tl - Style3" xfId="5963"/>
    <cellStyle name="subtot - Style5" xfId="5964"/>
    <cellStyle name="Subtotal" xfId="378"/>
    <cellStyle name="Sub-total" xfId="379"/>
    <cellStyle name="Subtotal 2" xfId="5965"/>
    <cellStyle name="Sub-total 2" xfId="5966"/>
    <cellStyle name="Subtotal 2 2" xfId="5967"/>
    <cellStyle name="Sub-total 2 2" xfId="5968"/>
    <cellStyle name="Subtotal 2 3" xfId="5969"/>
    <cellStyle name="Sub-total 2 3" xfId="5970"/>
    <cellStyle name="Subtotal 3" xfId="5971"/>
    <cellStyle name="Sub-total 3" xfId="5972"/>
    <cellStyle name="Subtotal 3 2" xfId="5973"/>
    <cellStyle name="Sub-total 3 2" xfId="5974"/>
    <cellStyle name="Subtotal 3 3" xfId="5975"/>
    <cellStyle name="Sub-total 3 3" xfId="5976"/>
    <cellStyle name="Subtotal 4" xfId="5977"/>
    <cellStyle name="Sub-total 4" xfId="5978"/>
    <cellStyle name="Subtotal 4 2" xfId="5979"/>
    <cellStyle name="Sub-total 4 2" xfId="5980"/>
    <cellStyle name="Subtotal 4 3" xfId="5981"/>
    <cellStyle name="Sub-total 4 3" xfId="5982"/>
    <cellStyle name="Subtotal 5" xfId="5983"/>
    <cellStyle name="Sub-total 5" xfId="5984"/>
    <cellStyle name="Subtotal 5 2" xfId="5985"/>
    <cellStyle name="Sub-total 5 2" xfId="5986"/>
    <cellStyle name="Subtotal 5 3" xfId="5987"/>
    <cellStyle name="Sub-total 5 3" xfId="5988"/>
    <cellStyle name="Subtotal 6" xfId="5989"/>
    <cellStyle name="Sub-total 6" xfId="5990"/>
    <cellStyle name="Subtotal 6 2" xfId="5991"/>
    <cellStyle name="Sub-total 6 2" xfId="5992"/>
    <cellStyle name="Subtotal 6 3" xfId="5993"/>
    <cellStyle name="Sub-total 6 3" xfId="5994"/>
    <cellStyle name="Subtotal 7" xfId="5995"/>
    <cellStyle name="Sub-total 7" xfId="5996"/>
    <cellStyle name="Table Data" xfId="5997"/>
    <cellStyle name="Table Headings Bold" xfId="5998"/>
    <cellStyle name="Title 2" xfId="5999"/>
    <cellStyle name="Title 2 2" xfId="380"/>
    <cellStyle name="Title 2 2 2" xfId="6000"/>
    <cellStyle name="Title 2 2 3" xfId="6001"/>
    <cellStyle name="Title 2 2 3 2" xfId="6002"/>
    <cellStyle name="Title 2 3" xfId="6003"/>
    <cellStyle name="Title 2 4" xfId="6004"/>
    <cellStyle name="Title 2 4 2" xfId="6005"/>
    <cellStyle name="Title 2 5" xfId="6006"/>
    <cellStyle name="Title 3" xfId="6007"/>
    <cellStyle name="Title 3 2" xfId="6008"/>
    <cellStyle name="Title 3 3" xfId="6009"/>
    <cellStyle name="Title 3 3 2" xfId="6010"/>
    <cellStyle name="Title 3 4" xfId="6011"/>
    <cellStyle name="Title 3 5" xfId="6496"/>
    <cellStyle name="Title 4" xfId="6012"/>
    <cellStyle name="Title 4 2" xfId="6013"/>
    <cellStyle name="Title 5" xfId="6014"/>
    <cellStyle name="Title 6" xfId="6015"/>
    <cellStyle name="Title 6 2" xfId="6016"/>
    <cellStyle name="Title 7" xfId="6017"/>
    <cellStyle name="Title 8" xfId="6018"/>
    <cellStyle name="Title 9" xfId="6414"/>
    <cellStyle name="Title: Major" xfId="381"/>
    <cellStyle name="Title: Major 2" xfId="6019"/>
    <cellStyle name="Title: Major 3" xfId="6020"/>
    <cellStyle name="Title: Major 3 2" xfId="6021"/>
    <cellStyle name="Title: Major 4" xfId="6022"/>
    <cellStyle name="Title: Minor" xfId="382"/>
    <cellStyle name="Title: Minor 2" xfId="6023"/>
    <cellStyle name="Title: Minor 2 2" xfId="6024"/>
    <cellStyle name="Title: Minor 3" xfId="6025"/>
    <cellStyle name="Title: Worksheet" xfId="383"/>
    <cellStyle name="Title: Worksheet 2" xfId="6026"/>
    <cellStyle name="Title: Worksheet 2 2" xfId="6027"/>
    <cellStyle name="Title: Worksheet 3" xfId="6028"/>
    <cellStyle name="Titles" xfId="6029"/>
    <cellStyle name="Total 2" xfId="384"/>
    <cellStyle name="Total 2 2" xfId="385"/>
    <cellStyle name="Total 2 2 2" xfId="6030"/>
    <cellStyle name="Total 2 2 3" xfId="6031"/>
    <cellStyle name="Total 2 2 3 2" xfId="6032"/>
    <cellStyle name="Total 2 3" xfId="6033"/>
    <cellStyle name="Total 2 3 2" xfId="6034"/>
    <cellStyle name="Total 2 4" xfId="6035"/>
    <cellStyle name="Total 2 4 2" xfId="6036"/>
    <cellStyle name="Total 2 5" xfId="6037"/>
    <cellStyle name="Total 3" xfId="6038"/>
    <cellStyle name="Total 3 2" xfId="6039"/>
    <cellStyle name="Total 3 2 2" xfId="6040"/>
    <cellStyle name="Total 3 3" xfId="6041"/>
    <cellStyle name="Total 3 4" xfId="6497"/>
    <cellStyle name="Total 4" xfId="6042"/>
    <cellStyle name="Total 4 2" xfId="6043"/>
    <cellStyle name="Total 5" xfId="6044"/>
    <cellStyle name="Total 5 2" xfId="6045"/>
    <cellStyle name="Total 6" xfId="6046"/>
    <cellStyle name="Total 7" xfId="6047"/>
    <cellStyle name="Total 8" xfId="6415"/>
    <cellStyle name="Total4 - Style4" xfId="386"/>
    <cellStyle name="Total4 - Style4 2" xfId="6048"/>
    <cellStyle name="Total4 - Style4 2 2" xfId="6049"/>
    <cellStyle name="Total4 - Style4 3" xfId="6050"/>
    <cellStyle name="Totals" xfId="6051"/>
    <cellStyle name="Totals [0]" xfId="6052"/>
    <cellStyle name="Totals [2]" xfId="6053"/>
    <cellStyle name="Totals_FWB Summary" xfId="6054"/>
    <cellStyle name="UnProtectedCalc" xfId="6055"/>
    <cellStyle name="Warning Text 2" xfId="6056"/>
    <cellStyle name="Warning Text 2 2" xfId="387"/>
    <cellStyle name="Warning Text 2 2 2" xfId="6057"/>
    <cellStyle name="Warning Text 2 2 3" xfId="6058"/>
    <cellStyle name="Warning Text 2 2 3 2" xfId="6059"/>
    <cellStyle name="Warning Text 2 3" xfId="6060"/>
    <cellStyle name="Warning Text 2 4" xfId="6061"/>
    <cellStyle name="Warning Text 2 4 2" xfId="6062"/>
    <cellStyle name="Warning Text 2 5" xfId="6063"/>
    <cellStyle name="Warning Text 3" xfId="6064"/>
    <cellStyle name="Warning Text 3 2" xfId="6065"/>
    <cellStyle name="Warning Text 3 3" xfId="6066"/>
    <cellStyle name="Warning Text 3 3 2" xfId="6067"/>
    <cellStyle name="Warning Text 3 4" xfId="6068"/>
    <cellStyle name="Warning Text 3 5" xfId="6498"/>
    <cellStyle name="Warning Text 4" xfId="6069"/>
    <cellStyle name="Warning Text 4 2" xfId="6070"/>
    <cellStyle name="Warning Text 5" xfId="6071"/>
    <cellStyle name="Warning Text 6" xfId="6072"/>
    <cellStyle name="Warning Text 6 2" xfId="6073"/>
    <cellStyle name="Warning Text 7" xfId="6074"/>
    <cellStyle name="Warning Text 8" xfId="6416"/>
    <cellStyle name="Year" xfId="6075"/>
    <cellStyle name="Year 2" xfId="6076"/>
  </cellStyles>
  <dxfs count="0"/>
  <tableStyles count="0" defaultTableStyle="TableStyleMedium9" defaultPivotStyle="PivotStyleLight16"/>
  <colors>
    <mruColors>
      <color rgb="FFE2F2F6"/>
      <color rgb="FF0000FF"/>
      <color rgb="FF0066FF"/>
      <color rgb="FFFFCCFF"/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229">
          <cell r="F229">
            <v>2.7987099999999997E-2</v>
          </cell>
          <cell r="G229">
            <v>8.9649705695063392E-2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workbookViewId="0">
      <selection activeCell="D14" sqref="D14"/>
    </sheetView>
  </sheetViews>
  <sheetFormatPr defaultColWidth="9.109375" defaultRowHeight="13.8"/>
  <cols>
    <col min="1" max="1" width="9.109375" style="166"/>
    <col min="2" max="2" width="44.33203125" style="166" bestFit="1" customWidth="1"/>
    <col min="3" max="3" width="10.6640625" style="166" bestFit="1" customWidth="1"/>
    <col min="4" max="5" width="13.6640625" style="166" bestFit="1" customWidth="1"/>
    <col min="6" max="6" width="10" style="166" customWidth="1"/>
    <col min="7" max="16384" width="9.109375" style="166"/>
  </cols>
  <sheetData>
    <row r="1" spans="1:8">
      <c r="A1" s="165"/>
      <c r="B1" s="165"/>
      <c r="C1" s="165"/>
      <c r="D1" s="165"/>
      <c r="E1" s="15"/>
      <c r="F1" s="165"/>
      <c r="G1" s="165"/>
    </row>
    <row r="2" spans="1:8">
      <c r="A2" s="1"/>
      <c r="B2" s="167"/>
      <c r="C2" s="165"/>
      <c r="D2" s="165"/>
      <c r="E2" s="15" t="s">
        <v>129</v>
      </c>
      <c r="F2" s="165"/>
      <c r="G2" s="165"/>
    </row>
    <row r="3" spans="1:8">
      <c r="A3" s="165"/>
      <c r="B3" s="165"/>
      <c r="C3" s="165"/>
      <c r="D3" s="165"/>
      <c r="E3" s="82"/>
      <c r="F3" s="165"/>
      <c r="G3" s="165"/>
    </row>
    <row r="4" spans="1:8">
      <c r="A4" s="10" t="s">
        <v>0</v>
      </c>
      <c r="B4" s="10"/>
      <c r="C4" s="11"/>
      <c r="D4" s="11"/>
      <c r="E4" s="11"/>
      <c r="F4" s="165"/>
      <c r="G4" s="165"/>
    </row>
    <row r="5" spans="1:8">
      <c r="A5" s="11" t="s">
        <v>107</v>
      </c>
      <c r="B5" s="11"/>
      <c r="C5" s="11"/>
      <c r="D5" s="11"/>
      <c r="E5" s="12"/>
      <c r="F5" s="165"/>
      <c r="G5" s="165"/>
    </row>
    <row r="6" spans="1:8">
      <c r="A6" s="11" t="s">
        <v>126</v>
      </c>
      <c r="B6" s="11"/>
      <c r="C6" s="11"/>
      <c r="D6" s="11"/>
      <c r="E6" s="13"/>
      <c r="F6" s="165"/>
      <c r="G6" s="165"/>
    </row>
    <row r="7" spans="1:8">
      <c r="A7" s="11" t="s">
        <v>125</v>
      </c>
      <c r="B7" s="11"/>
      <c r="C7" s="11"/>
      <c r="D7" s="11"/>
      <c r="E7" s="13"/>
      <c r="F7" s="165"/>
      <c r="G7" s="165"/>
    </row>
    <row r="8" spans="1:8">
      <c r="A8" s="3"/>
      <c r="B8" s="23"/>
      <c r="C8" s="3"/>
      <c r="D8" s="4"/>
      <c r="E8" s="3"/>
      <c r="F8" s="165"/>
      <c r="G8" s="165"/>
    </row>
    <row r="9" spans="1:8">
      <c r="A9" s="5" t="s">
        <v>1</v>
      </c>
      <c r="B9" s="3"/>
      <c r="C9" s="6"/>
      <c r="D9" s="6"/>
      <c r="E9" s="6"/>
      <c r="F9" s="165"/>
      <c r="G9" s="165"/>
    </row>
    <row r="10" spans="1:8">
      <c r="A10" s="7" t="s">
        <v>2</v>
      </c>
      <c r="B10" s="8" t="s">
        <v>3</v>
      </c>
      <c r="C10" s="7" t="s">
        <v>4</v>
      </c>
      <c r="D10" s="7" t="s">
        <v>5</v>
      </c>
      <c r="E10" s="7" t="s">
        <v>6</v>
      </c>
      <c r="F10" s="165"/>
      <c r="G10" s="165"/>
    </row>
    <row r="11" spans="1:8">
      <c r="A11" s="2"/>
      <c r="B11" s="2"/>
      <c r="C11" s="2"/>
      <c r="D11" s="2"/>
      <c r="E11" s="2"/>
      <c r="F11" s="165"/>
      <c r="G11" s="165"/>
    </row>
    <row r="12" spans="1:8">
      <c r="A12" s="4">
        <v>1</v>
      </c>
      <c r="B12" s="14" t="s">
        <v>108</v>
      </c>
      <c r="C12" s="2"/>
      <c r="D12" s="2"/>
      <c r="E12" s="2"/>
      <c r="F12" s="165"/>
      <c r="G12" s="165"/>
    </row>
    <row r="13" spans="1:8">
      <c r="A13" s="4">
        <f>+A12+1</f>
        <v>2</v>
      </c>
      <c r="B13" s="14" t="s">
        <v>7</v>
      </c>
      <c r="C13" s="168"/>
      <c r="D13" s="168"/>
      <c r="E13" s="168"/>
      <c r="F13" s="168"/>
      <c r="G13" s="168"/>
    </row>
    <row r="14" spans="1:8">
      <c r="A14" s="4">
        <f t="shared" ref="A14:A17" si="0">+A13+1</f>
        <v>3</v>
      </c>
      <c r="B14" s="18" t="s">
        <v>8</v>
      </c>
      <c r="C14" s="19">
        <v>0</v>
      </c>
      <c r="D14" s="81">
        <f>+'Mint Farm DFIT'!C68</f>
        <v>24765516.030000001</v>
      </c>
      <c r="E14" s="81">
        <f t="shared" ref="E14:E16" si="1">D14-C14</f>
        <v>24765516.030000001</v>
      </c>
      <c r="F14" s="169"/>
      <c r="G14" s="168"/>
    </row>
    <row r="15" spans="1:8">
      <c r="A15" s="4">
        <f t="shared" si="0"/>
        <v>4</v>
      </c>
      <c r="B15" s="18" t="s">
        <v>9</v>
      </c>
      <c r="C15" s="20">
        <v>0</v>
      </c>
      <c r="D15" s="20">
        <f ca="1">+'Mint Farm DFIT'!G68</f>
        <v>-1572187.2608600797</v>
      </c>
      <c r="E15" s="9">
        <f t="shared" ca="1" si="1"/>
        <v>-1572187.2608600797</v>
      </c>
      <c r="F15" s="170"/>
      <c r="G15" s="168"/>
    </row>
    <row r="16" spans="1:8">
      <c r="A16" s="4">
        <f t="shared" si="0"/>
        <v>5</v>
      </c>
      <c r="B16" s="16" t="s">
        <v>10</v>
      </c>
      <c r="C16" s="20">
        <v>0</v>
      </c>
      <c r="D16" s="20">
        <f ca="1">'IRS DFIT'!J30</f>
        <v>-4188738.7602319769</v>
      </c>
      <c r="E16" s="9">
        <f t="shared" ca="1" si="1"/>
        <v>-4188738.7602319769</v>
      </c>
      <c r="F16" s="168"/>
      <c r="G16" s="168"/>
      <c r="H16" s="165"/>
    </row>
    <row r="17" spans="1:8" ht="14.4" thickBot="1">
      <c r="A17" s="4">
        <f t="shared" si="0"/>
        <v>6</v>
      </c>
      <c r="B17" s="17" t="s">
        <v>11</v>
      </c>
      <c r="C17" s="21">
        <f>SUM(C14:C16)</f>
        <v>0</v>
      </c>
      <c r="D17" s="235">
        <f ca="1">SUM(D14:D16)</f>
        <v>19004590.008907948</v>
      </c>
      <c r="E17" s="235">
        <f ca="1">SUM(E14:E16)</f>
        <v>19004590.008907948</v>
      </c>
      <c r="F17" s="168"/>
      <c r="G17" s="168"/>
      <c r="H17" s="165"/>
    </row>
    <row r="18" spans="1:8" ht="15" thickTop="1">
      <c r="A18"/>
      <c r="B18"/>
      <c r="C18"/>
      <c r="D18"/>
      <c r="E18"/>
      <c r="F18"/>
      <c r="G18"/>
      <c r="H18" s="165"/>
    </row>
    <row r="19" spans="1:8" ht="14.4">
      <c r="A19"/>
      <c r="B19"/>
      <c r="C19"/>
      <c r="D19"/>
      <c r="E19"/>
      <c r="F19"/>
      <c r="G19"/>
      <c r="H19" s="165"/>
    </row>
    <row r="20" spans="1:8" ht="14.4">
      <c r="A20" s="194"/>
      <c r="B20"/>
      <c r="C20"/>
      <c r="D20"/>
      <c r="E20"/>
      <c r="F20"/>
      <c r="G20"/>
      <c r="H20" s="165"/>
    </row>
    <row r="21" spans="1:8" ht="14.4">
      <c r="A21" s="194"/>
      <c r="B21"/>
      <c r="C21"/>
      <c r="D21"/>
      <c r="E21"/>
      <c r="F21"/>
      <c r="G21"/>
      <c r="H21" s="165"/>
    </row>
    <row r="22" spans="1:8" ht="14.4">
      <c r="A22"/>
      <c r="B22"/>
      <c r="C22"/>
      <c r="D22"/>
      <c r="E22"/>
      <c r="F22"/>
      <c r="G22"/>
      <c r="H22" s="165"/>
    </row>
    <row r="23" spans="1:8" ht="14.4">
      <c r="A23"/>
      <c r="B23"/>
      <c r="C23"/>
      <c r="D23"/>
      <c r="E23"/>
      <c r="F23"/>
      <c r="G23"/>
      <c r="H23" s="171"/>
    </row>
    <row r="24" spans="1:8" ht="14.4">
      <c r="A24"/>
      <c r="B24"/>
      <c r="C24"/>
      <c r="D24"/>
      <c r="E24"/>
      <c r="F24"/>
      <c r="G24"/>
    </row>
    <row r="25" spans="1:8" ht="14.4">
      <c r="A25"/>
      <c r="B25"/>
      <c r="C25"/>
      <c r="D25"/>
      <c r="E25"/>
      <c r="F25"/>
      <c r="G25"/>
    </row>
    <row r="26" spans="1:8" ht="14.4">
      <c r="A26"/>
      <c r="B26"/>
      <c r="C26"/>
      <c r="D26"/>
      <c r="E26"/>
      <c r="F26"/>
      <c r="G26"/>
    </row>
    <row r="27" spans="1:8" ht="14.4">
      <c r="A27"/>
      <c r="B27"/>
      <c r="C27"/>
      <c r="D27"/>
      <c r="E27"/>
      <c r="F27"/>
      <c r="G27"/>
    </row>
    <row r="28" spans="1:8" ht="14.4">
      <c r="A28"/>
      <c r="B28"/>
      <c r="C28"/>
      <c r="D28"/>
      <c r="E28"/>
      <c r="F28"/>
      <c r="G28"/>
    </row>
    <row r="29" spans="1:8" ht="14.4">
      <c r="A29"/>
      <c r="B29"/>
      <c r="C29"/>
      <c r="D29"/>
      <c r="E29"/>
      <c r="F29"/>
      <c r="G29"/>
    </row>
    <row r="30" spans="1:8" ht="14.4">
      <c r="A30"/>
      <c r="B30"/>
      <c r="C30"/>
      <c r="D30"/>
      <c r="E30"/>
      <c r="F30"/>
      <c r="G30"/>
    </row>
    <row r="31" spans="1:8" ht="14.4">
      <c r="A31"/>
      <c r="B31"/>
      <c r="C31"/>
      <c r="D31"/>
      <c r="E31"/>
      <c r="F31"/>
      <c r="G31"/>
    </row>
    <row r="32" spans="1:8" ht="14.4">
      <c r="A32"/>
      <c r="B32"/>
      <c r="C32"/>
      <c r="D32"/>
      <c r="E32"/>
      <c r="F32"/>
      <c r="G32"/>
    </row>
    <row r="33" spans="1:7" ht="14.4">
      <c r="A33"/>
      <c r="B33"/>
      <c r="C33"/>
      <c r="D33"/>
      <c r="E33"/>
      <c r="F33"/>
      <c r="G33"/>
    </row>
    <row r="34" spans="1:7" ht="14.4">
      <c r="A34"/>
      <c r="B34"/>
      <c r="C34"/>
      <c r="D34"/>
      <c r="E34"/>
      <c r="F34"/>
      <c r="G34"/>
    </row>
    <row r="35" spans="1:7" ht="14.4">
      <c r="A35"/>
      <c r="B35"/>
      <c r="C35"/>
      <c r="D35"/>
      <c r="E35"/>
      <c r="F35"/>
      <c r="G35"/>
    </row>
    <row r="36" spans="1:7" ht="14.4">
      <c r="A36"/>
      <c r="B36"/>
      <c r="C36"/>
      <c r="D36"/>
      <c r="E36"/>
      <c r="F36"/>
      <c r="G36"/>
    </row>
    <row r="37" spans="1:7" ht="14.4">
      <c r="A37"/>
      <c r="B37"/>
      <c r="C37"/>
      <c r="D37"/>
      <c r="E37"/>
      <c r="F37"/>
      <c r="G37"/>
    </row>
    <row r="38" spans="1:7" ht="14.4">
      <c r="A38"/>
      <c r="B38"/>
      <c r="C38"/>
      <c r="D38"/>
      <c r="E38"/>
      <c r="F38"/>
      <c r="G38"/>
    </row>
    <row r="39" spans="1:7" ht="14.4">
      <c r="A39"/>
      <c r="B39"/>
      <c r="C39"/>
      <c r="D39"/>
      <c r="E39"/>
      <c r="F39"/>
      <c r="G39"/>
    </row>
    <row r="40" spans="1:7" ht="14.4">
      <c r="A40"/>
      <c r="B40"/>
      <c r="C40"/>
      <c r="D40"/>
      <c r="E40"/>
      <c r="F40"/>
      <c r="G40"/>
    </row>
    <row r="41" spans="1:7" ht="14.4">
      <c r="A41"/>
      <c r="B41"/>
      <c r="C41"/>
      <c r="D41"/>
      <c r="E41"/>
      <c r="F41"/>
      <c r="G41"/>
    </row>
    <row r="42" spans="1:7" ht="14.4">
      <c r="A42"/>
      <c r="B42"/>
      <c r="C42"/>
      <c r="D42"/>
      <c r="E42"/>
      <c r="F42"/>
      <c r="G42"/>
    </row>
    <row r="43" spans="1:7" ht="14.4">
      <c r="A43"/>
      <c r="B43"/>
      <c r="C43"/>
      <c r="D43"/>
      <c r="E43"/>
      <c r="F43"/>
      <c r="G43"/>
    </row>
    <row r="44" spans="1:7" ht="14.4">
      <c r="A44"/>
      <c r="B44"/>
      <c r="C44"/>
      <c r="D44"/>
      <c r="E44"/>
      <c r="F44"/>
      <c r="G44"/>
    </row>
    <row r="45" spans="1:7" ht="14.4">
      <c r="A45"/>
      <c r="B45"/>
      <c r="C45"/>
      <c r="D45"/>
      <c r="E45"/>
      <c r="F45"/>
      <c r="G45"/>
    </row>
    <row r="46" spans="1:7" ht="14.4">
      <c r="A46"/>
      <c r="B46"/>
      <c r="C46"/>
      <c r="D46"/>
      <c r="E46"/>
      <c r="F46"/>
      <c r="G46"/>
    </row>
    <row r="47" spans="1:7" ht="14.4">
      <c r="A47"/>
      <c r="B47"/>
      <c r="C47"/>
      <c r="D47"/>
      <c r="E47"/>
      <c r="F47"/>
      <c r="G47"/>
    </row>
    <row r="48" spans="1:7" ht="14.4">
      <c r="A48"/>
      <c r="B48"/>
      <c r="C48"/>
      <c r="D48"/>
      <c r="E48"/>
      <c r="F48"/>
      <c r="G48"/>
    </row>
    <row r="49" spans="1:7" ht="14.4">
      <c r="A49"/>
      <c r="B49"/>
      <c r="C49"/>
      <c r="D49"/>
      <c r="E49"/>
      <c r="F49"/>
      <c r="G49"/>
    </row>
    <row r="50" spans="1:7" ht="14.4">
      <c r="A50"/>
      <c r="B50"/>
      <c r="C50"/>
      <c r="D50"/>
      <c r="E50"/>
      <c r="F50"/>
      <c r="G50"/>
    </row>
    <row r="51" spans="1:7" ht="14.4">
      <c r="A51"/>
      <c r="B51"/>
      <c r="C51"/>
      <c r="D51"/>
      <c r="E51"/>
      <c r="F51"/>
      <c r="G51"/>
    </row>
    <row r="52" spans="1:7" ht="14.4">
      <c r="A52"/>
      <c r="B52"/>
      <c r="C52"/>
      <c r="D52"/>
      <c r="E52"/>
      <c r="F52"/>
      <c r="G52"/>
    </row>
    <row r="53" spans="1:7" ht="14.4">
      <c r="A53"/>
      <c r="B53"/>
      <c r="C53"/>
      <c r="D53"/>
      <c r="E53"/>
      <c r="F53"/>
      <c r="G53"/>
    </row>
    <row r="54" spans="1:7" ht="14.4">
      <c r="A54"/>
      <c r="B54"/>
      <c r="C54"/>
      <c r="D54"/>
      <c r="E54"/>
      <c r="F54"/>
      <c r="G54"/>
    </row>
    <row r="55" spans="1:7" ht="14.4">
      <c r="A55"/>
      <c r="B55"/>
      <c r="C55"/>
      <c r="D55"/>
      <c r="E55"/>
      <c r="F55"/>
      <c r="G55"/>
    </row>
    <row r="56" spans="1:7" ht="14.4">
      <c r="A56"/>
      <c r="B56"/>
      <c r="C56"/>
      <c r="D56"/>
      <c r="E56"/>
      <c r="F56"/>
      <c r="G56"/>
    </row>
    <row r="57" spans="1:7" ht="14.4">
      <c r="A57"/>
      <c r="B57"/>
      <c r="C57"/>
      <c r="D57"/>
      <c r="E57"/>
      <c r="F57"/>
      <c r="G57"/>
    </row>
    <row r="58" spans="1:7" ht="14.4">
      <c r="A58"/>
      <c r="B58"/>
      <c r="C58"/>
      <c r="D58"/>
      <c r="E58"/>
      <c r="F58"/>
      <c r="G58"/>
    </row>
    <row r="59" spans="1:7" ht="14.4">
      <c r="A59"/>
      <c r="B59"/>
      <c r="C59"/>
      <c r="D59"/>
      <c r="E59"/>
      <c r="F59"/>
      <c r="G59"/>
    </row>
    <row r="60" spans="1:7" ht="14.4">
      <c r="A60"/>
      <c r="B60"/>
      <c r="C60"/>
      <c r="D60"/>
      <c r="E60"/>
      <c r="F60"/>
      <c r="G60"/>
    </row>
    <row r="61" spans="1:7" ht="14.4">
      <c r="A61"/>
      <c r="B61"/>
      <c r="C61"/>
      <c r="D61"/>
      <c r="E61"/>
      <c r="F61"/>
      <c r="G61"/>
    </row>
    <row r="62" spans="1:7" ht="14.4">
      <c r="A62"/>
      <c r="B62"/>
      <c r="C62"/>
      <c r="D62"/>
      <c r="E62"/>
      <c r="F62"/>
      <c r="G62"/>
    </row>
    <row r="63" spans="1:7" ht="14.4">
      <c r="A63"/>
      <c r="B63"/>
      <c r="C63"/>
      <c r="D63"/>
      <c r="E63"/>
      <c r="F63"/>
      <c r="G63"/>
    </row>
    <row r="64" spans="1:7" ht="14.4">
      <c r="A64"/>
      <c r="B64"/>
      <c r="C64"/>
      <c r="D64"/>
      <c r="E64"/>
      <c r="F64"/>
      <c r="G64"/>
    </row>
    <row r="65" spans="1:7" ht="14.4">
      <c r="A65"/>
      <c r="B65"/>
      <c r="C65"/>
      <c r="D65"/>
      <c r="E65"/>
      <c r="F65"/>
      <c r="G65"/>
    </row>
    <row r="66" spans="1:7" ht="14.4">
      <c r="A66"/>
      <c r="B66"/>
      <c r="C66"/>
      <c r="D66"/>
      <c r="E66"/>
      <c r="F66"/>
      <c r="G66"/>
    </row>
    <row r="67" spans="1:7" ht="14.4">
      <c r="A67"/>
      <c r="B67"/>
      <c r="C67"/>
      <c r="D67"/>
      <c r="E67"/>
      <c r="F67"/>
      <c r="G67"/>
    </row>
    <row r="68" spans="1:7" ht="14.4">
      <c r="A68"/>
      <c r="B68"/>
      <c r="C68"/>
      <c r="D68"/>
      <c r="E68"/>
      <c r="F68"/>
      <c r="G68"/>
    </row>
    <row r="69" spans="1:7" ht="14.4">
      <c r="A69"/>
      <c r="B69"/>
      <c r="C69"/>
      <c r="D69"/>
      <c r="E69"/>
      <c r="F69"/>
      <c r="G69"/>
    </row>
    <row r="70" spans="1:7" ht="14.4">
      <c r="A70"/>
      <c r="B70"/>
      <c r="C70"/>
      <c r="D70"/>
      <c r="E70"/>
      <c r="F70"/>
      <c r="G70"/>
    </row>
    <row r="71" spans="1:7" ht="14.4">
      <c r="A71"/>
      <c r="B71"/>
      <c r="C71"/>
      <c r="D71"/>
      <c r="E71"/>
      <c r="F71"/>
      <c r="G71"/>
    </row>
    <row r="72" spans="1:7" ht="14.4">
      <c r="A72"/>
      <c r="B72"/>
      <c r="C72"/>
      <c r="D72"/>
      <c r="E72"/>
      <c r="F72"/>
      <c r="G72"/>
    </row>
    <row r="73" spans="1:7" ht="14.4">
      <c r="A73"/>
      <c r="B73"/>
      <c r="C73"/>
      <c r="D73"/>
      <c r="E73"/>
      <c r="F73"/>
      <c r="G73"/>
    </row>
    <row r="74" spans="1:7" ht="14.4">
      <c r="A74"/>
      <c r="B74"/>
      <c r="C74"/>
      <c r="D74"/>
      <c r="E74"/>
      <c r="F74"/>
      <c r="G74"/>
    </row>
    <row r="75" spans="1:7" ht="14.4">
      <c r="A75"/>
      <c r="B75"/>
      <c r="C75"/>
      <c r="D75"/>
      <c r="E75"/>
      <c r="F75"/>
      <c r="G75"/>
    </row>
    <row r="76" spans="1:7" ht="14.4">
      <c r="A76"/>
      <c r="B76"/>
      <c r="C76"/>
      <c r="D76"/>
      <c r="E76"/>
      <c r="F76"/>
      <c r="G76"/>
    </row>
    <row r="77" spans="1:7" ht="14.4">
      <c r="A77"/>
      <c r="B77"/>
      <c r="C77"/>
      <c r="D77"/>
      <c r="E77"/>
      <c r="F77"/>
      <c r="G77"/>
    </row>
    <row r="78" spans="1:7" ht="14.4">
      <c r="A78"/>
      <c r="B78"/>
      <c r="C78"/>
      <c r="D78"/>
      <c r="E78"/>
      <c r="F78"/>
      <c r="G78"/>
    </row>
    <row r="79" spans="1:7" ht="14.4">
      <c r="A79"/>
      <c r="B79"/>
      <c r="C79"/>
      <c r="D79"/>
      <c r="E79"/>
      <c r="F79"/>
      <c r="G79"/>
    </row>
    <row r="80" spans="1:7" ht="14.4">
      <c r="A80"/>
      <c r="B80"/>
      <c r="C80"/>
      <c r="D80"/>
      <c r="E80"/>
      <c r="F80"/>
      <c r="G80"/>
    </row>
    <row r="81" spans="1:7" ht="14.4">
      <c r="A81"/>
      <c r="B81"/>
      <c r="C81"/>
      <c r="D81"/>
      <c r="E81"/>
      <c r="F81"/>
      <c r="G81"/>
    </row>
    <row r="82" spans="1:7" ht="14.4">
      <c r="A82"/>
      <c r="B82"/>
      <c r="C82"/>
      <c r="D82"/>
      <c r="E82"/>
      <c r="F82"/>
      <c r="G82"/>
    </row>
    <row r="83" spans="1:7" ht="14.4">
      <c r="A83"/>
      <c r="B83"/>
      <c r="C83"/>
      <c r="D83"/>
      <c r="E83"/>
      <c r="F83"/>
      <c r="G83"/>
    </row>
    <row r="84" spans="1:7" ht="14.4">
      <c r="A84"/>
      <c r="B84"/>
      <c r="C84"/>
      <c r="D84"/>
      <c r="E84"/>
      <c r="F84"/>
      <c r="G84"/>
    </row>
    <row r="85" spans="1:7" ht="14.4">
      <c r="A85"/>
      <c r="B85"/>
      <c r="C85"/>
      <c r="D85"/>
      <c r="E85"/>
      <c r="F85"/>
      <c r="G85"/>
    </row>
    <row r="86" spans="1:7" ht="14.4">
      <c r="A86"/>
      <c r="B86"/>
      <c r="C86"/>
      <c r="D86"/>
      <c r="E86"/>
      <c r="F86"/>
      <c r="G86"/>
    </row>
    <row r="87" spans="1:7" ht="14.4">
      <c r="A87"/>
      <c r="B87"/>
      <c r="C87"/>
      <c r="D87"/>
      <c r="E87"/>
      <c r="F87"/>
      <c r="G87"/>
    </row>
    <row r="88" spans="1:7" ht="14.4">
      <c r="A88"/>
      <c r="B88"/>
      <c r="C88"/>
      <c r="D88"/>
      <c r="E88"/>
      <c r="F88"/>
      <c r="G88"/>
    </row>
    <row r="89" spans="1:7" ht="14.4">
      <c r="A89"/>
      <c r="B89"/>
      <c r="C89"/>
      <c r="D89"/>
      <c r="E89"/>
      <c r="F89"/>
      <c r="G89"/>
    </row>
    <row r="90" spans="1:7" ht="14.4">
      <c r="A90"/>
      <c r="B90"/>
      <c r="C90"/>
      <c r="D90"/>
      <c r="E90"/>
      <c r="F90"/>
      <c r="G90"/>
    </row>
    <row r="91" spans="1:7" ht="14.4">
      <c r="A91"/>
      <c r="B91"/>
      <c r="C91"/>
      <c r="D91"/>
      <c r="E91"/>
      <c r="F91"/>
      <c r="G91"/>
    </row>
    <row r="92" spans="1:7" ht="14.4">
      <c r="A92"/>
      <c r="B92"/>
      <c r="C92"/>
      <c r="D92"/>
      <c r="E92"/>
      <c r="F92"/>
      <c r="G92"/>
    </row>
    <row r="93" spans="1:7" ht="14.4">
      <c r="A93"/>
      <c r="B93"/>
      <c r="C93"/>
      <c r="D93"/>
      <c r="E93"/>
      <c r="F93"/>
      <c r="G93"/>
    </row>
    <row r="94" spans="1:7" ht="14.4">
      <c r="A94"/>
      <c r="B94"/>
      <c r="C94"/>
      <c r="D94"/>
      <c r="E94"/>
      <c r="F94"/>
      <c r="G94"/>
    </row>
    <row r="95" spans="1:7" ht="14.4">
      <c r="A95"/>
      <c r="B95"/>
      <c r="C95"/>
      <c r="D95"/>
      <c r="E95"/>
      <c r="F95"/>
      <c r="G95"/>
    </row>
    <row r="96" spans="1:7" ht="14.4">
      <c r="A96"/>
      <c r="B96"/>
      <c r="C96"/>
      <c r="D96"/>
      <c r="E96"/>
      <c r="F96"/>
      <c r="G96"/>
    </row>
    <row r="97" spans="1:7" ht="14.4">
      <c r="A97"/>
      <c r="B97"/>
      <c r="C97"/>
      <c r="D97"/>
      <c r="E97"/>
      <c r="F97"/>
      <c r="G97"/>
    </row>
    <row r="98" spans="1:7" ht="14.4">
      <c r="A98"/>
      <c r="B98"/>
      <c r="C98"/>
      <c r="D98"/>
      <c r="E98"/>
      <c r="F98"/>
      <c r="G98"/>
    </row>
    <row r="99" spans="1:7" ht="14.4">
      <c r="A99"/>
      <c r="B99"/>
      <c r="C99"/>
      <c r="D99"/>
      <c r="E99"/>
      <c r="F99"/>
      <c r="G99"/>
    </row>
    <row r="100" spans="1:7" ht="14.4">
      <c r="A100"/>
      <c r="B100"/>
      <c r="C100"/>
      <c r="D100"/>
      <c r="E100"/>
      <c r="F100"/>
      <c r="G100"/>
    </row>
    <row r="101" spans="1:7" ht="14.4">
      <c r="A101"/>
      <c r="B101"/>
      <c r="C101"/>
      <c r="D101"/>
      <c r="E101"/>
      <c r="F101"/>
      <c r="G101"/>
    </row>
    <row r="102" spans="1:7" ht="14.4">
      <c r="A102"/>
      <c r="B102"/>
      <c r="C102"/>
      <c r="D102"/>
      <c r="E102"/>
      <c r="F102"/>
      <c r="G102"/>
    </row>
    <row r="103" spans="1:7" ht="14.4">
      <c r="A103"/>
      <c r="B103"/>
      <c r="C103"/>
      <c r="D103"/>
      <c r="E103"/>
      <c r="F103"/>
      <c r="G103"/>
    </row>
    <row r="104" spans="1:7" ht="14.4">
      <c r="A104"/>
      <c r="B104"/>
      <c r="C104"/>
      <c r="D104"/>
      <c r="E104"/>
      <c r="F104"/>
      <c r="G104"/>
    </row>
    <row r="105" spans="1:7" ht="14.4">
      <c r="A105"/>
      <c r="B105"/>
      <c r="C105"/>
      <c r="D105"/>
      <c r="E105"/>
      <c r="F105"/>
      <c r="G105"/>
    </row>
    <row r="106" spans="1:7" ht="14.4">
      <c r="A106"/>
      <c r="B106"/>
      <c r="C106"/>
      <c r="D106"/>
      <c r="E106"/>
      <c r="F106"/>
      <c r="G106"/>
    </row>
    <row r="107" spans="1:7" ht="14.4">
      <c r="A107"/>
      <c r="B107"/>
      <c r="C107"/>
      <c r="D107"/>
      <c r="E107"/>
      <c r="F107"/>
      <c r="G107"/>
    </row>
    <row r="108" spans="1:7" ht="14.4">
      <c r="A108"/>
      <c r="B108"/>
      <c r="C108"/>
      <c r="D108"/>
      <c r="E108"/>
      <c r="F108"/>
      <c r="G108"/>
    </row>
    <row r="109" spans="1:7" ht="14.4">
      <c r="A109"/>
      <c r="B109"/>
      <c r="C109"/>
      <c r="D109"/>
      <c r="E109"/>
      <c r="F109"/>
      <c r="G109"/>
    </row>
    <row r="110" spans="1:7" ht="14.4">
      <c r="A110"/>
      <c r="B110"/>
      <c r="C110"/>
      <c r="D110"/>
      <c r="E110"/>
      <c r="F110"/>
      <c r="G110"/>
    </row>
    <row r="111" spans="1:7" ht="14.4">
      <c r="A111"/>
      <c r="B111"/>
      <c r="C111"/>
      <c r="D111"/>
      <c r="E111"/>
      <c r="F111"/>
      <c r="G111"/>
    </row>
    <row r="112" spans="1:7" ht="14.4">
      <c r="A112"/>
      <c r="B112"/>
      <c r="C112"/>
      <c r="D112"/>
      <c r="E112"/>
      <c r="F112"/>
      <c r="G112"/>
    </row>
    <row r="113" spans="1:7" ht="14.4">
      <c r="A113"/>
      <c r="B113"/>
      <c r="C113"/>
      <c r="D113"/>
      <c r="E113"/>
      <c r="F113"/>
      <c r="G113"/>
    </row>
    <row r="114" spans="1:7" ht="14.4">
      <c r="A114"/>
      <c r="B114"/>
      <c r="C114"/>
      <c r="D114"/>
      <c r="E114"/>
      <c r="F114"/>
      <c r="G114"/>
    </row>
    <row r="115" spans="1:7" ht="14.4">
      <c r="A115"/>
      <c r="B115"/>
      <c r="C115"/>
      <c r="D115"/>
      <c r="E115"/>
      <c r="F115"/>
      <c r="G115"/>
    </row>
    <row r="116" spans="1:7" ht="14.4">
      <c r="A116"/>
      <c r="B116"/>
      <c r="C116"/>
      <c r="D116"/>
      <c r="E116"/>
      <c r="F116"/>
      <c r="G116"/>
    </row>
    <row r="117" spans="1:7" ht="14.4">
      <c r="A117"/>
      <c r="B117"/>
      <c r="C117"/>
      <c r="D117"/>
      <c r="E117"/>
      <c r="F117"/>
      <c r="G117"/>
    </row>
    <row r="118" spans="1:7" ht="14.4">
      <c r="A118"/>
      <c r="B118"/>
      <c r="C118"/>
      <c r="D118"/>
      <c r="E118"/>
      <c r="F118"/>
      <c r="G118"/>
    </row>
    <row r="119" spans="1:7" ht="14.4">
      <c r="A119"/>
      <c r="B119"/>
      <c r="C119"/>
      <c r="D119"/>
      <c r="E119"/>
      <c r="F119"/>
      <c r="G119"/>
    </row>
    <row r="120" spans="1:7" ht="14.4">
      <c r="A120"/>
      <c r="B120"/>
      <c r="C120"/>
      <c r="D120"/>
      <c r="E120"/>
      <c r="F120"/>
      <c r="G120"/>
    </row>
    <row r="121" spans="1:7" ht="14.4">
      <c r="A121"/>
      <c r="B121"/>
      <c r="C121"/>
      <c r="D121"/>
      <c r="E121"/>
      <c r="F121"/>
      <c r="G121"/>
    </row>
    <row r="122" spans="1:7" ht="14.4">
      <c r="A122"/>
      <c r="B122"/>
      <c r="C122"/>
      <c r="D122"/>
      <c r="E122"/>
      <c r="F122"/>
      <c r="G122"/>
    </row>
    <row r="123" spans="1:7" ht="14.4">
      <c r="A123"/>
      <c r="B123"/>
      <c r="C123"/>
      <c r="D123"/>
      <c r="E123"/>
      <c r="F123"/>
      <c r="G123"/>
    </row>
    <row r="124" spans="1:7" ht="14.4">
      <c r="A124"/>
      <c r="B124"/>
      <c r="C124"/>
      <c r="D124"/>
      <c r="E124"/>
      <c r="F124"/>
      <c r="G124"/>
    </row>
    <row r="125" spans="1:7" ht="14.4">
      <c r="A125"/>
      <c r="B125"/>
      <c r="C125"/>
      <c r="D125"/>
      <c r="E125"/>
      <c r="F125"/>
      <c r="G125"/>
    </row>
    <row r="126" spans="1:7" ht="14.4">
      <c r="A126"/>
      <c r="B126"/>
      <c r="C126"/>
      <c r="D126"/>
      <c r="E126"/>
      <c r="F126"/>
      <c r="G126"/>
    </row>
    <row r="127" spans="1:7" ht="14.4">
      <c r="A127"/>
      <c r="B127"/>
      <c r="C127"/>
      <c r="D127"/>
      <c r="E127"/>
      <c r="F127"/>
      <c r="G127"/>
    </row>
    <row r="128" spans="1:7" ht="14.4">
      <c r="A128"/>
      <c r="B128"/>
      <c r="C128"/>
      <c r="D128"/>
      <c r="E128"/>
      <c r="F128"/>
      <c r="G128"/>
    </row>
    <row r="129" spans="1:7" ht="14.4">
      <c r="A129"/>
      <c r="B129"/>
      <c r="C129"/>
      <c r="D129"/>
      <c r="E129"/>
      <c r="F129"/>
      <c r="G129"/>
    </row>
    <row r="130" spans="1:7" ht="14.4">
      <c r="A130"/>
      <c r="B130"/>
      <c r="C130"/>
      <c r="D130"/>
      <c r="E130"/>
      <c r="F130"/>
      <c r="G130"/>
    </row>
    <row r="131" spans="1:7" ht="14.4">
      <c r="A131"/>
      <c r="B131"/>
      <c r="C131"/>
      <c r="D131"/>
      <c r="E131"/>
      <c r="F131"/>
      <c r="G131"/>
    </row>
    <row r="132" spans="1:7" ht="14.4">
      <c r="A132"/>
      <c r="B132"/>
      <c r="C132"/>
      <c r="D132"/>
      <c r="E132"/>
      <c r="F132"/>
      <c r="G132"/>
    </row>
    <row r="133" spans="1:7" ht="14.4">
      <c r="A133"/>
      <c r="B133"/>
      <c r="C133"/>
      <c r="D133"/>
      <c r="E133"/>
      <c r="F133"/>
      <c r="G133"/>
    </row>
    <row r="134" spans="1:7" ht="14.4">
      <c r="A134"/>
      <c r="B134"/>
      <c r="C134"/>
      <c r="D134"/>
      <c r="E134"/>
      <c r="F134"/>
      <c r="G134"/>
    </row>
    <row r="135" spans="1:7" ht="14.4">
      <c r="A135"/>
      <c r="B135"/>
      <c r="C135"/>
      <c r="D135"/>
      <c r="E135"/>
      <c r="F135"/>
      <c r="G135"/>
    </row>
    <row r="136" spans="1:7" ht="14.4">
      <c r="A136"/>
      <c r="B136"/>
      <c r="C136"/>
      <c r="D136"/>
      <c r="E136"/>
      <c r="F136"/>
      <c r="G136"/>
    </row>
    <row r="137" spans="1:7" ht="14.4">
      <c r="A137"/>
      <c r="B137"/>
      <c r="C137"/>
      <c r="D137"/>
      <c r="E137"/>
      <c r="F137"/>
      <c r="G137"/>
    </row>
    <row r="138" spans="1:7" ht="14.4">
      <c r="A138"/>
      <c r="B138"/>
      <c r="C138"/>
      <c r="D138"/>
      <c r="E138"/>
      <c r="F138"/>
      <c r="G138"/>
    </row>
    <row r="139" spans="1:7" ht="14.4">
      <c r="A139"/>
      <c r="B139"/>
      <c r="C139"/>
      <c r="D139"/>
      <c r="E139"/>
      <c r="F139"/>
      <c r="G139"/>
    </row>
    <row r="140" spans="1:7" ht="14.4">
      <c r="A140"/>
      <c r="B140"/>
      <c r="C140"/>
      <c r="D140"/>
      <c r="E140"/>
      <c r="F140"/>
      <c r="G140"/>
    </row>
    <row r="141" spans="1:7" ht="14.4">
      <c r="A141"/>
      <c r="B141"/>
      <c r="C141"/>
      <c r="D141"/>
      <c r="E141"/>
      <c r="F141"/>
      <c r="G141"/>
    </row>
    <row r="142" spans="1:7" ht="14.4">
      <c r="A142"/>
      <c r="B142"/>
      <c r="C142"/>
      <c r="D142"/>
      <c r="E142"/>
      <c r="F142"/>
      <c r="G142"/>
    </row>
    <row r="143" spans="1:7" ht="14.4">
      <c r="A143"/>
      <c r="B143"/>
      <c r="C143"/>
      <c r="D143"/>
      <c r="E143"/>
      <c r="F143"/>
      <c r="G143"/>
    </row>
    <row r="144" spans="1:7" ht="14.4">
      <c r="A144"/>
      <c r="B144"/>
      <c r="C144"/>
      <c r="D144"/>
      <c r="E144"/>
      <c r="F144"/>
      <c r="G144"/>
    </row>
    <row r="145" spans="1:7" ht="14.4">
      <c r="A145"/>
      <c r="B145"/>
      <c r="C145"/>
      <c r="D145"/>
      <c r="E145"/>
      <c r="F145"/>
      <c r="G145"/>
    </row>
    <row r="146" spans="1:7" ht="14.4">
      <c r="A146"/>
      <c r="B146"/>
      <c r="C146"/>
      <c r="D146"/>
      <c r="E146"/>
      <c r="F146"/>
      <c r="G146"/>
    </row>
    <row r="147" spans="1:7" ht="14.4">
      <c r="A147"/>
      <c r="B147"/>
      <c r="C147"/>
      <c r="D147"/>
      <c r="E147"/>
      <c r="F147"/>
      <c r="G147"/>
    </row>
    <row r="148" spans="1:7" ht="14.4">
      <c r="A148"/>
      <c r="B148"/>
      <c r="C148"/>
      <c r="D148"/>
      <c r="E148"/>
      <c r="F148"/>
      <c r="G148"/>
    </row>
    <row r="149" spans="1:7" ht="14.4">
      <c r="A149"/>
      <c r="B149"/>
      <c r="C149"/>
      <c r="D149"/>
      <c r="E149"/>
      <c r="F149"/>
      <c r="G149"/>
    </row>
    <row r="150" spans="1:7" ht="14.4">
      <c r="A150"/>
      <c r="B150"/>
      <c r="C150"/>
      <c r="D150"/>
      <c r="E150"/>
      <c r="F150"/>
      <c r="G150"/>
    </row>
    <row r="151" spans="1:7" ht="14.4">
      <c r="A151"/>
      <c r="B151"/>
      <c r="C151"/>
      <c r="D151"/>
      <c r="E151"/>
      <c r="F151"/>
      <c r="G151"/>
    </row>
    <row r="152" spans="1:7" ht="14.4">
      <c r="A152"/>
      <c r="B152"/>
      <c r="C152"/>
      <c r="D152"/>
      <c r="E152"/>
      <c r="F152"/>
      <c r="G152"/>
    </row>
    <row r="153" spans="1:7" ht="14.4">
      <c r="A153"/>
      <c r="B153"/>
      <c r="C153"/>
      <c r="D153"/>
      <c r="E153"/>
      <c r="F153"/>
      <c r="G153"/>
    </row>
    <row r="154" spans="1:7" ht="14.4">
      <c r="A154"/>
      <c r="B154"/>
      <c r="C154"/>
      <c r="D154"/>
      <c r="E154"/>
      <c r="F154"/>
      <c r="G154"/>
    </row>
    <row r="155" spans="1:7" ht="14.4">
      <c r="A155"/>
      <c r="B155"/>
      <c r="C155"/>
      <c r="D155"/>
      <c r="E155"/>
      <c r="F155"/>
      <c r="G155"/>
    </row>
    <row r="156" spans="1:7" ht="14.4">
      <c r="A156"/>
      <c r="B156"/>
      <c r="C156"/>
      <c r="D156"/>
      <c r="E156"/>
      <c r="F156"/>
      <c r="G156"/>
    </row>
    <row r="157" spans="1:7" ht="14.4">
      <c r="A157"/>
      <c r="B157"/>
      <c r="C157"/>
      <c r="D157"/>
      <c r="E157"/>
      <c r="F157"/>
      <c r="G157"/>
    </row>
    <row r="158" spans="1:7" ht="14.4">
      <c r="A158"/>
      <c r="B158"/>
      <c r="C158"/>
      <c r="D158"/>
      <c r="E158"/>
      <c r="F158"/>
      <c r="G158"/>
    </row>
    <row r="159" spans="1:7" ht="14.4">
      <c r="A159"/>
      <c r="B159"/>
      <c r="C159"/>
      <c r="D159"/>
      <c r="E159"/>
      <c r="F159"/>
      <c r="G159"/>
    </row>
    <row r="160" spans="1:7" ht="14.4">
      <c r="A160"/>
      <c r="B160"/>
      <c r="C160"/>
      <c r="D160"/>
      <c r="E160"/>
      <c r="F160"/>
      <c r="G160"/>
    </row>
    <row r="161" spans="1:7" ht="14.4">
      <c r="A161"/>
      <c r="B161"/>
      <c r="C161"/>
      <c r="D161"/>
      <c r="E161"/>
      <c r="F161"/>
      <c r="G161"/>
    </row>
    <row r="162" spans="1:7" ht="14.4">
      <c r="A162"/>
      <c r="B162"/>
      <c r="C162"/>
      <c r="D162"/>
      <c r="E162"/>
      <c r="F162"/>
      <c r="G162"/>
    </row>
    <row r="163" spans="1:7" ht="14.4">
      <c r="A163"/>
      <c r="B163"/>
      <c r="C163"/>
      <c r="D163"/>
      <c r="E163"/>
      <c r="F163"/>
      <c r="G163"/>
    </row>
    <row r="164" spans="1:7" ht="14.4">
      <c r="A164"/>
      <c r="B164"/>
      <c r="C164"/>
      <c r="D164"/>
      <c r="E164"/>
      <c r="F164"/>
      <c r="G164"/>
    </row>
    <row r="165" spans="1:7" ht="14.4">
      <c r="A165"/>
      <c r="B165"/>
      <c r="C165"/>
      <c r="D165"/>
      <c r="E165"/>
      <c r="F165"/>
      <c r="G165"/>
    </row>
    <row r="166" spans="1:7" ht="14.4">
      <c r="A166"/>
      <c r="B166"/>
      <c r="C166"/>
      <c r="D166"/>
      <c r="E166"/>
      <c r="F166"/>
      <c r="G166"/>
    </row>
    <row r="167" spans="1:7" ht="14.4">
      <c r="A167"/>
      <c r="B167"/>
      <c r="C167"/>
      <c r="D167"/>
      <c r="E167"/>
      <c r="F167"/>
      <c r="G167"/>
    </row>
    <row r="168" spans="1:7" ht="14.4">
      <c r="A168"/>
      <c r="B168"/>
      <c r="C168"/>
      <c r="D168"/>
      <c r="E168"/>
      <c r="F168"/>
      <c r="G168"/>
    </row>
    <row r="169" spans="1:7" ht="14.4">
      <c r="A169"/>
      <c r="B169"/>
      <c r="C169"/>
      <c r="D169"/>
      <c r="E169"/>
      <c r="F169"/>
      <c r="G169"/>
    </row>
    <row r="170" spans="1:7" ht="14.4">
      <c r="A170"/>
      <c r="B170"/>
      <c r="C170"/>
      <c r="D170"/>
      <c r="E170"/>
      <c r="F170"/>
      <c r="G170"/>
    </row>
    <row r="171" spans="1:7" ht="14.4">
      <c r="A171"/>
      <c r="B171"/>
      <c r="C171"/>
      <c r="D171"/>
      <c r="E171"/>
      <c r="F171"/>
      <c r="G171"/>
    </row>
    <row r="172" spans="1:7" ht="14.4">
      <c r="A172"/>
      <c r="B172"/>
      <c r="C172"/>
      <c r="D172"/>
      <c r="E172"/>
      <c r="F172"/>
      <c r="G172"/>
    </row>
    <row r="173" spans="1:7" ht="14.4">
      <c r="A173"/>
      <c r="B173"/>
      <c r="C173"/>
      <c r="D173"/>
      <c r="E173"/>
      <c r="F173"/>
      <c r="G173"/>
    </row>
    <row r="174" spans="1:7" ht="14.4">
      <c r="A174"/>
      <c r="B174"/>
      <c r="C174"/>
      <c r="D174"/>
      <c r="E174"/>
      <c r="F174"/>
      <c r="G174"/>
    </row>
    <row r="175" spans="1:7" ht="14.4">
      <c r="A175"/>
      <c r="B175"/>
      <c r="C175"/>
      <c r="D175"/>
      <c r="E175"/>
      <c r="F175"/>
      <c r="G175"/>
    </row>
    <row r="176" spans="1:7" ht="14.4">
      <c r="A176"/>
      <c r="B176"/>
      <c r="C176"/>
      <c r="D176"/>
      <c r="E176"/>
      <c r="F176"/>
      <c r="G176"/>
    </row>
    <row r="177" spans="1:7" ht="14.4">
      <c r="A177"/>
      <c r="B177"/>
      <c r="C177"/>
      <c r="D177"/>
      <c r="E177"/>
      <c r="F177"/>
      <c r="G177"/>
    </row>
    <row r="178" spans="1:7" ht="14.4">
      <c r="A178"/>
      <c r="B178"/>
      <c r="C178"/>
      <c r="D178"/>
      <c r="E178"/>
      <c r="F178"/>
      <c r="G178"/>
    </row>
    <row r="179" spans="1:7" ht="14.4">
      <c r="A179"/>
      <c r="B179"/>
      <c r="C179"/>
      <c r="D179"/>
      <c r="E179"/>
      <c r="F179"/>
      <c r="G179"/>
    </row>
    <row r="180" spans="1:7" ht="14.4">
      <c r="A180"/>
      <c r="B180"/>
      <c r="C180"/>
      <c r="D180"/>
      <c r="E180"/>
      <c r="F180"/>
      <c r="G180"/>
    </row>
    <row r="181" spans="1:7" ht="14.4">
      <c r="A181"/>
      <c r="B181"/>
      <c r="C181"/>
      <c r="D181"/>
      <c r="E181"/>
      <c r="F181"/>
      <c r="G181"/>
    </row>
    <row r="182" spans="1:7" ht="14.4">
      <c r="A182"/>
      <c r="B182"/>
      <c r="C182"/>
      <c r="D182"/>
      <c r="E182"/>
      <c r="F182"/>
      <c r="G182"/>
    </row>
    <row r="183" spans="1:7" ht="14.4">
      <c r="A183"/>
      <c r="B183"/>
      <c r="C183"/>
      <c r="D183"/>
      <c r="E183"/>
      <c r="F183"/>
      <c r="G183"/>
    </row>
    <row r="184" spans="1:7" ht="14.4">
      <c r="A184"/>
      <c r="B184"/>
      <c r="C184"/>
      <c r="D184"/>
      <c r="E184"/>
      <c r="F184"/>
      <c r="G184"/>
    </row>
    <row r="185" spans="1:7" ht="14.4">
      <c r="A185"/>
      <c r="B185"/>
      <c r="C185"/>
      <c r="D185"/>
      <c r="E185"/>
      <c r="F185"/>
      <c r="G185"/>
    </row>
    <row r="186" spans="1:7" ht="14.4">
      <c r="A186"/>
      <c r="B186"/>
      <c r="C186"/>
      <c r="D186"/>
      <c r="E186"/>
      <c r="F186"/>
      <c r="G186"/>
    </row>
    <row r="187" spans="1:7" ht="14.4">
      <c r="A187"/>
      <c r="B187"/>
      <c r="C187"/>
      <c r="D187"/>
      <c r="E187"/>
      <c r="F187"/>
      <c r="G187"/>
    </row>
    <row r="188" spans="1:7" ht="14.4">
      <c r="A188"/>
      <c r="B188"/>
      <c r="C188"/>
      <c r="D188"/>
      <c r="E188"/>
      <c r="F188"/>
      <c r="G188"/>
    </row>
    <row r="189" spans="1:7" ht="14.4">
      <c r="A189"/>
      <c r="B189"/>
      <c r="C189"/>
      <c r="D189"/>
      <c r="E189"/>
      <c r="F189"/>
      <c r="G189"/>
    </row>
    <row r="190" spans="1:7" ht="14.4">
      <c r="A190"/>
      <c r="B190"/>
      <c r="C190"/>
      <c r="D190"/>
      <c r="E190"/>
      <c r="F190"/>
      <c r="G190"/>
    </row>
    <row r="191" spans="1:7" ht="14.4">
      <c r="A191"/>
      <c r="B191"/>
      <c r="C191"/>
      <c r="D191"/>
      <c r="E191"/>
      <c r="F191"/>
      <c r="G191"/>
    </row>
    <row r="192" spans="1:7" ht="14.4">
      <c r="A192"/>
      <c r="B192"/>
      <c r="C192"/>
      <c r="D192"/>
      <c r="E192"/>
      <c r="F192"/>
      <c r="G192"/>
    </row>
    <row r="193" spans="1:7" ht="14.4">
      <c r="A193"/>
      <c r="B193"/>
      <c r="C193"/>
      <c r="D193"/>
      <c r="E193"/>
      <c r="F193"/>
      <c r="G193"/>
    </row>
    <row r="194" spans="1:7" ht="14.4">
      <c r="A194"/>
      <c r="B194"/>
      <c r="C194"/>
      <c r="D194"/>
      <c r="E194"/>
      <c r="F194"/>
      <c r="G194"/>
    </row>
    <row r="195" spans="1:7" ht="14.4">
      <c r="A195"/>
      <c r="B195"/>
      <c r="C195"/>
      <c r="D195"/>
      <c r="E195"/>
      <c r="F195"/>
      <c r="G195"/>
    </row>
    <row r="196" spans="1:7" ht="14.4">
      <c r="A196"/>
      <c r="B196"/>
      <c r="C196"/>
      <c r="D196"/>
      <c r="E196"/>
      <c r="F196"/>
      <c r="G196"/>
    </row>
    <row r="197" spans="1:7" ht="14.4">
      <c r="A197"/>
      <c r="B197"/>
      <c r="C197"/>
      <c r="D197"/>
      <c r="E197"/>
      <c r="F197"/>
      <c r="G197"/>
    </row>
    <row r="198" spans="1:7" ht="14.4">
      <c r="A198"/>
      <c r="B198"/>
      <c r="C198"/>
      <c r="D198"/>
      <c r="E198"/>
      <c r="F198"/>
      <c r="G198"/>
    </row>
    <row r="199" spans="1:7" ht="14.4">
      <c r="A199"/>
      <c r="B199"/>
      <c r="C199"/>
      <c r="D199"/>
      <c r="E199"/>
      <c r="F199"/>
      <c r="G199"/>
    </row>
    <row r="200" spans="1:7" ht="14.4">
      <c r="A200"/>
      <c r="B200"/>
      <c r="C200"/>
      <c r="D200"/>
      <c r="E200"/>
      <c r="F200"/>
      <c r="G200"/>
    </row>
    <row r="201" spans="1:7" ht="14.4">
      <c r="A201"/>
      <c r="B201"/>
      <c r="C201"/>
      <c r="D201"/>
      <c r="E201"/>
      <c r="F201"/>
      <c r="G201"/>
    </row>
    <row r="202" spans="1:7" ht="14.4">
      <c r="A202"/>
      <c r="B202"/>
      <c r="C202"/>
      <c r="D202"/>
      <c r="E202"/>
      <c r="F202"/>
      <c r="G202"/>
    </row>
  </sheetData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workbookViewId="0">
      <selection activeCell="J30" sqref="J30"/>
    </sheetView>
  </sheetViews>
  <sheetFormatPr defaultColWidth="9.109375" defaultRowHeight="14.4"/>
  <cols>
    <col min="1" max="1" width="2.6640625" style="22" customWidth="1"/>
    <col min="2" max="2" width="5.6640625" style="22" customWidth="1"/>
    <col min="3" max="3" width="9.109375" style="22"/>
    <col min="4" max="6" width="12.6640625" style="22" customWidth="1"/>
    <col min="7" max="7" width="10.88671875" style="22" bestFit="1" customWidth="1"/>
    <col min="8" max="8" width="16.33203125" style="22" customWidth="1"/>
    <col min="9" max="10" width="12.6640625" style="22" customWidth="1"/>
    <col min="11" max="16384" width="9.109375" style="22"/>
  </cols>
  <sheetData>
    <row r="2" spans="2:12">
      <c r="B2" s="29" t="s">
        <v>29</v>
      </c>
      <c r="C2" s="30"/>
      <c r="D2" s="31"/>
      <c r="E2" s="31"/>
      <c r="F2" s="31"/>
      <c r="G2" s="31"/>
      <c r="H2" s="31"/>
      <c r="I2" s="31"/>
      <c r="J2" s="31"/>
    </row>
    <row r="3" spans="2:12">
      <c r="B3" s="29" t="s">
        <v>107</v>
      </c>
      <c r="C3" s="30"/>
      <c r="D3" s="31"/>
      <c r="E3" s="31"/>
      <c r="F3" s="31"/>
      <c r="G3" s="31"/>
      <c r="H3" s="31"/>
      <c r="I3" s="31"/>
      <c r="J3" s="31"/>
    </row>
    <row r="4" spans="2:12">
      <c r="B4" s="29" t="s">
        <v>30</v>
      </c>
      <c r="C4" s="30"/>
      <c r="D4" s="31"/>
      <c r="E4" s="31"/>
      <c r="F4" s="31"/>
      <c r="G4" s="31"/>
      <c r="H4" s="31"/>
      <c r="I4" s="31"/>
      <c r="J4" s="31"/>
    </row>
    <row r="5" spans="2:12">
      <c r="B5" s="29" t="s">
        <v>131</v>
      </c>
      <c r="C5" s="30"/>
      <c r="D5" s="31"/>
      <c r="E5" s="31"/>
      <c r="F5" s="31"/>
      <c r="G5" s="31"/>
      <c r="H5" s="31"/>
      <c r="I5" s="31"/>
      <c r="J5" s="31"/>
    </row>
    <row r="6" spans="2:12">
      <c r="B6" s="29"/>
      <c r="C6" s="32"/>
      <c r="D6" s="31"/>
      <c r="E6" s="31"/>
      <c r="F6" s="31"/>
      <c r="G6" s="31"/>
      <c r="H6" s="31"/>
      <c r="I6" s="31"/>
      <c r="J6" s="31"/>
    </row>
    <row r="7" spans="2:12">
      <c r="B7" s="33"/>
      <c r="C7" s="34" t="s">
        <v>31</v>
      </c>
      <c r="D7" s="35"/>
      <c r="E7" s="35"/>
      <c r="F7" s="35"/>
      <c r="G7" s="35"/>
      <c r="H7" s="35"/>
      <c r="I7" s="35"/>
      <c r="J7" s="36"/>
    </row>
    <row r="8" spans="2:12">
      <c r="B8" s="37"/>
      <c r="C8" s="38"/>
      <c r="D8" s="35" t="s">
        <v>32</v>
      </c>
      <c r="E8" s="39"/>
      <c r="F8" s="40"/>
      <c r="G8" s="41" t="s">
        <v>33</v>
      </c>
      <c r="H8" s="39"/>
      <c r="I8" s="39"/>
      <c r="J8" s="42"/>
    </row>
    <row r="9" spans="2:12">
      <c r="B9" s="37"/>
      <c r="C9" s="43"/>
      <c r="D9" s="27"/>
      <c r="E9" s="27"/>
      <c r="F9" s="44" t="s">
        <v>12</v>
      </c>
      <c r="G9" s="45"/>
      <c r="H9" s="46"/>
      <c r="I9" s="46"/>
      <c r="J9" s="47"/>
    </row>
    <row r="10" spans="2:12">
      <c r="B10" s="37" t="s">
        <v>34</v>
      </c>
      <c r="C10" s="48" t="s">
        <v>35</v>
      </c>
      <c r="D10" s="49" t="s">
        <v>36</v>
      </c>
      <c r="E10" s="49" t="s">
        <v>37</v>
      </c>
      <c r="F10" s="44" t="s">
        <v>38</v>
      </c>
      <c r="G10" s="48" t="s">
        <v>39</v>
      </c>
      <c r="H10" s="49" t="s">
        <v>40</v>
      </c>
      <c r="I10" s="49" t="s">
        <v>41</v>
      </c>
      <c r="J10" s="44" t="s">
        <v>42</v>
      </c>
    </row>
    <row r="11" spans="2:12">
      <c r="B11" s="37"/>
      <c r="C11" s="50" t="s">
        <v>36</v>
      </c>
      <c r="D11" s="51" t="s">
        <v>43</v>
      </c>
      <c r="E11" s="51" t="s">
        <v>14</v>
      </c>
      <c r="F11" s="52" t="s">
        <v>44</v>
      </c>
      <c r="G11" s="50" t="s">
        <v>45</v>
      </c>
      <c r="H11" s="51" t="s">
        <v>46</v>
      </c>
      <c r="I11" s="51" t="s">
        <v>47</v>
      </c>
      <c r="J11" s="52" t="s">
        <v>13</v>
      </c>
    </row>
    <row r="12" spans="2:12">
      <c r="B12" s="37"/>
      <c r="C12" s="53" t="s">
        <v>15</v>
      </c>
      <c r="D12" s="54" t="s">
        <v>16</v>
      </c>
      <c r="E12" s="55" t="s">
        <v>17</v>
      </c>
      <c r="F12" s="56" t="s">
        <v>48</v>
      </c>
      <c r="G12" s="53" t="s">
        <v>49</v>
      </c>
      <c r="H12" s="57" t="s">
        <v>50</v>
      </c>
      <c r="I12" s="58" t="s">
        <v>51</v>
      </c>
      <c r="J12" s="56" t="s">
        <v>52</v>
      </c>
    </row>
    <row r="13" spans="2:12">
      <c r="B13" s="59"/>
      <c r="C13" s="60"/>
      <c r="D13" s="61"/>
      <c r="E13" s="62"/>
      <c r="F13" s="63" t="s">
        <v>53</v>
      </c>
      <c r="G13" s="60" t="s">
        <v>54</v>
      </c>
      <c r="H13" s="64"/>
      <c r="I13" s="65"/>
      <c r="J13" s="63" t="s">
        <v>55</v>
      </c>
    </row>
    <row r="14" spans="2:12">
      <c r="B14" s="33">
        <f>ROW()</f>
        <v>14</v>
      </c>
      <c r="C14" s="66"/>
      <c r="D14" s="67"/>
      <c r="E14" s="68"/>
      <c r="F14" s="28"/>
      <c r="G14" s="69"/>
      <c r="H14" s="70"/>
      <c r="I14" s="68"/>
      <c r="J14" s="28"/>
    </row>
    <row r="15" spans="2:12">
      <c r="B15" s="37">
        <f>ROW()</f>
        <v>15</v>
      </c>
      <c r="C15" s="66"/>
      <c r="D15" s="195">
        <v>43100</v>
      </c>
      <c r="E15" s="68"/>
      <c r="F15" s="71">
        <f ca="1">'Mint Farm DFIT'!K31</f>
        <v>-4334762.1770041259</v>
      </c>
      <c r="G15" s="69"/>
      <c r="H15" s="70"/>
      <c r="I15" s="68"/>
      <c r="J15" s="71">
        <f ca="1">F15</f>
        <v>-4334762.1770041259</v>
      </c>
      <c r="K15" s="30"/>
      <c r="L15" s="30"/>
    </row>
    <row r="16" spans="2:12">
      <c r="B16" s="37">
        <f>ROW()</f>
        <v>16</v>
      </c>
      <c r="C16" s="196">
        <v>31</v>
      </c>
      <c r="D16" s="195">
        <v>43131</v>
      </c>
      <c r="E16" s="68">
        <f ca="1">'Mint Farm DFIT'!L32</f>
        <v>-38684.039402547292</v>
      </c>
      <c r="F16" s="68">
        <f ca="1">'Mint Farm DFIT'!K32</f>
        <v>-4296078.1376015786</v>
      </c>
      <c r="G16" s="69">
        <f>H16-SUM(C$16:$C16)+1</f>
        <v>335</v>
      </c>
      <c r="H16" s="70">
        <f>C28</f>
        <v>365</v>
      </c>
      <c r="I16" s="68">
        <f ca="1">+G16/H16*E16</f>
        <v>-35504.529314666695</v>
      </c>
      <c r="J16" s="28">
        <f t="shared" ref="J16:J27" ca="1" si="0">+J15-I16</f>
        <v>-4299257.6476894589</v>
      </c>
      <c r="K16" s="30"/>
      <c r="L16" s="30"/>
    </row>
    <row r="17" spans="2:12">
      <c r="B17" s="37">
        <f>ROW()</f>
        <v>17</v>
      </c>
      <c r="C17" s="196">
        <v>28</v>
      </c>
      <c r="D17" s="195">
        <v>43159</v>
      </c>
      <c r="E17" s="68">
        <f ca="1">'Mint Farm DFIT'!L33</f>
        <v>-38684.039402546361</v>
      </c>
      <c r="F17" s="68">
        <f ca="1">'Mint Farm DFIT'!K33</f>
        <v>-4257394.0981990322</v>
      </c>
      <c r="G17" s="69">
        <f>H17-SUM(C$16:$C17)+1</f>
        <v>307</v>
      </c>
      <c r="H17" s="70">
        <f>H16</f>
        <v>365</v>
      </c>
      <c r="I17" s="68">
        <f t="shared" ref="I17:I27" ca="1" si="1">+G17/H17*E17</f>
        <v>-32536.98656597735</v>
      </c>
      <c r="J17" s="28">
        <f t="shared" ca="1" si="0"/>
        <v>-4266720.6611234816</v>
      </c>
      <c r="K17" s="30"/>
      <c r="L17" s="30"/>
    </row>
    <row r="18" spans="2:12">
      <c r="B18" s="37">
        <f>ROW()</f>
        <v>18</v>
      </c>
      <c r="C18" s="196">
        <v>31</v>
      </c>
      <c r="D18" s="195">
        <v>43190</v>
      </c>
      <c r="E18" s="68">
        <f ca="1">'Mint Farm DFIT'!L34</f>
        <v>-38684.039402546361</v>
      </c>
      <c r="F18" s="68">
        <f ca="1">'Mint Farm DFIT'!K34</f>
        <v>-4218710.0587964859</v>
      </c>
      <c r="G18" s="69">
        <f>H18-SUM(C$16:$C18)+1</f>
        <v>276</v>
      </c>
      <c r="H18" s="70">
        <f t="shared" ref="H18:H27" si="2">H17</f>
        <v>365</v>
      </c>
      <c r="I18" s="68">
        <f t="shared" ca="1" si="1"/>
        <v>-29251.49280850081</v>
      </c>
      <c r="J18" s="28">
        <f t="shared" ca="1" si="0"/>
        <v>-4237469.1683149803</v>
      </c>
      <c r="K18" s="30"/>
      <c r="L18" s="30"/>
    </row>
    <row r="19" spans="2:12">
      <c r="B19" s="37">
        <f>ROW()</f>
        <v>19</v>
      </c>
      <c r="C19" s="196">
        <v>30</v>
      </c>
      <c r="D19" s="195">
        <v>43220</v>
      </c>
      <c r="E19" s="68">
        <f ca="1">'Mint Farm DFIT'!L35</f>
        <v>-38684.039402547292</v>
      </c>
      <c r="F19" s="68">
        <f ca="1">'Mint Farm DFIT'!K35</f>
        <v>-4180026.0193939386</v>
      </c>
      <c r="G19" s="69">
        <f>H19-SUM(C$16:$C19)+1</f>
        <v>246</v>
      </c>
      <c r="H19" s="70">
        <f t="shared" si="2"/>
        <v>365</v>
      </c>
      <c r="I19" s="68">
        <f t="shared" ca="1" si="1"/>
        <v>-26071.982720620916</v>
      </c>
      <c r="J19" s="28">
        <f t="shared" ca="1" si="0"/>
        <v>-4211397.1855943594</v>
      </c>
      <c r="K19" s="30"/>
      <c r="L19" s="30"/>
    </row>
    <row r="20" spans="2:12">
      <c r="B20" s="37">
        <f>ROW()</f>
        <v>20</v>
      </c>
      <c r="C20" s="196">
        <v>31</v>
      </c>
      <c r="D20" s="195">
        <v>43251</v>
      </c>
      <c r="E20" s="68">
        <f ca="1">'Mint Farm DFIT'!L36</f>
        <v>-38684.039402546361</v>
      </c>
      <c r="F20" s="68">
        <f ca="1">'Mint Farm DFIT'!K36</f>
        <v>-4141341.9799913922</v>
      </c>
      <c r="G20" s="69">
        <f>H20-SUM(C$16:$C20)+1</f>
        <v>215</v>
      </c>
      <c r="H20" s="70">
        <f t="shared" si="2"/>
        <v>365</v>
      </c>
      <c r="I20" s="68">
        <f t="shared" ca="1" si="1"/>
        <v>-22786.488963143747</v>
      </c>
      <c r="J20" s="28">
        <f t="shared" ca="1" si="0"/>
        <v>-4188610.6966312155</v>
      </c>
      <c r="K20" s="30"/>
      <c r="L20" s="30"/>
    </row>
    <row r="21" spans="2:12">
      <c r="B21" s="37">
        <f>ROW()</f>
        <v>21</v>
      </c>
      <c r="C21" s="196">
        <v>30</v>
      </c>
      <c r="D21" s="195">
        <v>43281</v>
      </c>
      <c r="E21" s="68">
        <f ca="1">'Mint Farm DFIT'!L37</f>
        <v>-38684.039402545895</v>
      </c>
      <c r="F21" s="68">
        <f ca="1">'Mint Farm DFIT'!K37</f>
        <v>-4102657.9405888463</v>
      </c>
      <c r="G21" s="69">
        <f>H21-SUM(C$16:$C21)+1</f>
        <v>185</v>
      </c>
      <c r="H21" s="70">
        <f t="shared" si="2"/>
        <v>365</v>
      </c>
      <c r="I21" s="68">
        <f t="shared" ca="1" si="1"/>
        <v>-19606.97887526299</v>
      </c>
      <c r="J21" s="28">
        <f t="shared" ca="1" si="0"/>
        <v>-4169003.7177559524</v>
      </c>
      <c r="K21" s="30"/>
      <c r="L21" s="30"/>
    </row>
    <row r="22" spans="2:12">
      <c r="B22" s="37">
        <f>ROW()</f>
        <v>22</v>
      </c>
      <c r="C22" s="196">
        <v>31</v>
      </c>
      <c r="D22" s="195">
        <v>43312</v>
      </c>
      <c r="E22" s="68">
        <f ca="1">'Mint Farm DFIT'!L38</f>
        <v>-38684.039402547758</v>
      </c>
      <c r="F22" s="68">
        <f ca="1">'Mint Farm DFIT'!K38</f>
        <v>-4063973.9011862986</v>
      </c>
      <c r="G22" s="69">
        <f>H22-SUM(C$16:$C22)+1</f>
        <v>154</v>
      </c>
      <c r="H22" s="70">
        <f t="shared" si="2"/>
        <v>365</v>
      </c>
      <c r="I22" s="68">
        <f t="shared" ca="1" si="1"/>
        <v>-16321.485117787273</v>
      </c>
      <c r="J22" s="28">
        <f t="shared" ca="1" si="0"/>
        <v>-4152682.2326381649</v>
      </c>
      <c r="K22" s="30"/>
      <c r="L22" s="30"/>
    </row>
    <row r="23" spans="2:12">
      <c r="B23" s="37">
        <f>ROW()</f>
        <v>23</v>
      </c>
      <c r="C23" s="196">
        <v>31</v>
      </c>
      <c r="D23" s="195">
        <v>43343</v>
      </c>
      <c r="E23" s="68">
        <f ca="1">'Mint Farm DFIT'!L39</f>
        <v>-38684.039402545895</v>
      </c>
      <c r="F23" s="68">
        <f ca="1">'Mint Farm DFIT'!K39</f>
        <v>-4025289.8617837527</v>
      </c>
      <c r="G23" s="69">
        <f>H23-SUM(C$16:$C23)+1</f>
        <v>123</v>
      </c>
      <c r="H23" s="70">
        <f t="shared" si="2"/>
        <v>365</v>
      </c>
      <c r="I23" s="68">
        <f t="shared" ca="1" si="1"/>
        <v>-13035.991360309987</v>
      </c>
      <c r="J23" s="28">
        <f t="shared" ca="1" si="0"/>
        <v>-4139646.2412778549</v>
      </c>
      <c r="K23" s="30"/>
      <c r="L23" s="30"/>
    </row>
    <row r="24" spans="2:12">
      <c r="B24" s="37">
        <f>ROW()</f>
        <v>24</v>
      </c>
      <c r="C24" s="196">
        <v>30</v>
      </c>
      <c r="D24" s="195">
        <v>43373</v>
      </c>
      <c r="E24" s="68">
        <f ca="1">'Mint Farm DFIT'!L40</f>
        <v>-38684.039402546361</v>
      </c>
      <c r="F24" s="68">
        <f ca="1">'Mint Farm DFIT'!K40</f>
        <v>-3986605.8223812063</v>
      </c>
      <c r="G24" s="69">
        <f>H24-SUM(C$16:$C24)+1</f>
        <v>93</v>
      </c>
      <c r="H24" s="70">
        <f t="shared" si="2"/>
        <v>365</v>
      </c>
      <c r="I24" s="68">
        <f t="shared" ca="1" si="1"/>
        <v>-9856.4812724296207</v>
      </c>
      <c r="J24" s="28">
        <f t="shared" ca="1" si="0"/>
        <v>-4129789.7600054252</v>
      </c>
      <c r="K24" s="30"/>
      <c r="L24" s="30"/>
    </row>
    <row r="25" spans="2:12">
      <c r="B25" s="37">
        <f>ROW()</f>
        <v>25</v>
      </c>
      <c r="C25" s="196">
        <v>31</v>
      </c>
      <c r="D25" s="195">
        <v>43404</v>
      </c>
      <c r="E25" s="68">
        <f ca="1">'Mint Farm DFIT'!L41</f>
        <v>-38684.039402547292</v>
      </c>
      <c r="F25" s="68">
        <f ca="1">'Mint Farm DFIT'!K41</f>
        <v>-3947921.782978659</v>
      </c>
      <c r="G25" s="69">
        <f>H25-SUM(C$16:$C25)+1</f>
        <v>62</v>
      </c>
      <c r="H25" s="70">
        <f t="shared" si="2"/>
        <v>365</v>
      </c>
      <c r="I25" s="68">
        <f t="shared" ca="1" si="1"/>
        <v>-6570.9875149532381</v>
      </c>
      <c r="J25" s="28">
        <f t="shared" ca="1" si="0"/>
        <v>-4123218.7724904721</v>
      </c>
      <c r="K25" s="30"/>
      <c r="L25" s="30"/>
    </row>
    <row r="26" spans="2:12">
      <c r="B26" s="37">
        <f>ROW()</f>
        <v>26</v>
      </c>
      <c r="C26" s="196">
        <v>30</v>
      </c>
      <c r="D26" s="195">
        <v>43434</v>
      </c>
      <c r="E26" s="68">
        <f ca="1">'Mint Farm DFIT'!L42</f>
        <v>-38684.039402546361</v>
      </c>
      <c r="F26" s="68">
        <f ca="1">'Mint Farm DFIT'!K42</f>
        <v>-3909237.7435761127</v>
      </c>
      <c r="G26" s="69">
        <f>H26-SUM(C$16:$C26)+1</f>
        <v>32</v>
      </c>
      <c r="H26" s="70">
        <f t="shared" si="2"/>
        <v>365</v>
      </c>
      <c r="I26" s="68">
        <f t="shared" ca="1" si="1"/>
        <v>-3391.4774270725579</v>
      </c>
      <c r="J26" s="28">
        <f t="shared" ca="1" si="0"/>
        <v>-4119827.2950633997</v>
      </c>
      <c r="K26" s="30"/>
      <c r="L26" s="30"/>
    </row>
    <row r="27" spans="2:12">
      <c r="B27" s="37">
        <f>ROW()</f>
        <v>27</v>
      </c>
      <c r="C27" s="196">
        <v>31</v>
      </c>
      <c r="D27" s="195">
        <v>43465</v>
      </c>
      <c r="E27" s="68">
        <f ca="1">'Mint Farm DFIT'!L43</f>
        <v>-38684.039402547292</v>
      </c>
      <c r="F27" s="68">
        <f ca="1">'Mint Farm DFIT'!K43</f>
        <v>-3870553.7041735654</v>
      </c>
      <c r="G27" s="69">
        <f>H27-SUM(C$16:$C27)+1</f>
        <v>1</v>
      </c>
      <c r="H27" s="70">
        <f t="shared" si="2"/>
        <v>365</v>
      </c>
      <c r="I27" s="68">
        <f t="shared" ca="1" si="1"/>
        <v>-105.98366959601998</v>
      </c>
      <c r="J27" s="28">
        <f t="shared" ca="1" si="0"/>
        <v>-4119721.3113938039</v>
      </c>
      <c r="K27" s="30"/>
      <c r="L27" s="30"/>
    </row>
    <row r="28" spans="2:12" ht="15" thickBot="1">
      <c r="B28" s="37">
        <f>ROW()</f>
        <v>28</v>
      </c>
      <c r="C28" s="72">
        <f>SUM(C16:C27)</f>
        <v>365</v>
      </c>
      <c r="D28" s="27"/>
      <c r="E28" s="73">
        <f ca="1">SUM(E16:E27)</f>
        <v>-464208.47283056052</v>
      </c>
      <c r="F28" s="28"/>
      <c r="G28" s="43"/>
      <c r="H28" s="74"/>
      <c r="I28" s="73">
        <f ca="1">SUM(I16:I27)</f>
        <v>-215040.8656103212</v>
      </c>
      <c r="J28" s="47"/>
      <c r="K28" s="30"/>
      <c r="L28" s="30"/>
    </row>
    <row r="29" spans="2:12" ht="15.6" thickTop="1" thickBot="1">
      <c r="B29" s="37">
        <f>ROW()</f>
        <v>29</v>
      </c>
      <c r="C29" s="43"/>
      <c r="D29" s="160" t="s">
        <v>79</v>
      </c>
      <c r="E29" s="161">
        <f ca="1">+'Mint Farm DFIT'!L67-E28</f>
        <v>0</v>
      </c>
      <c r="F29" s="28"/>
      <c r="G29" s="43"/>
      <c r="H29" s="27"/>
      <c r="I29" s="75"/>
      <c r="J29" s="47"/>
      <c r="K29" s="30"/>
      <c r="L29" s="30"/>
    </row>
    <row r="30" spans="2:12" ht="15" thickBot="1">
      <c r="B30" s="37">
        <f>ROW()</f>
        <v>30</v>
      </c>
      <c r="C30" s="43" t="s">
        <v>56</v>
      </c>
      <c r="D30" s="27"/>
      <c r="E30" s="68"/>
      <c r="F30" s="76">
        <f ca="1">(F15+F27+SUM(F16:F26)*2)/24</f>
        <v>-4102657.9405888463</v>
      </c>
      <c r="G30" s="43"/>
      <c r="H30" s="27"/>
      <c r="I30" s="27"/>
      <c r="J30" s="77">
        <f ca="1">(J15+J27+SUM(J16:J26)*2)/24</f>
        <v>-4188738.7602319769</v>
      </c>
      <c r="K30" s="30"/>
      <c r="L30" s="30"/>
    </row>
    <row r="31" spans="2:12" ht="15" thickTop="1">
      <c r="B31" s="59">
        <f>ROW()</f>
        <v>31</v>
      </c>
      <c r="C31" s="78"/>
      <c r="D31" s="79"/>
      <c r="E31" s="159" t="s">
        <v>79</v>
      </c>
      <c r="F31" s="158">
        <f ca="1">+'Mint Farm DFIT'!K68-F30</f>
        <v>0</v>
      </c>
      <c r="G31" s="78"/>
      <c r="H31" s="79"/>
      <c r="I31" s="79"/>
      <c r="J31" s="80"/>
    </row>
    <row r="32" spans="2:12">
      <c r="B32" s="30"/>
      <c r="C32" s="30"/>
      <c r="D32" s="30"/>
      <c r="E32" s="30"/>
      <c r="F32" s="30"/>
      <c r="G32" s="30"/>
      <c r="H32" s="30"/>
      <c r="I32" s="30"/>
      <c r="J32" s="30"/>
    </row>
  </sheetData>
  <pageMargins left="0.5" right="0.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zoomScale="88" zoomScaleNormal="88" workbookViewId="0">
      <pane xSplit="1" ySplit="19" topLeftCell="B35" activePane="bottomRight" state="frozen"/>
      <selection activeCell="G49" sqref="G49"/>
      <selection pane="topRight" activeCell="G49" sqref="G49"/>
      <selection pane="bottomLeft" activeCell="G49" sqref="G49"/>
      <selection pane="bottomRight" activeCell="K32" sqref="K32:K61"/>
    </sheetView>
  </sheetViews>
  <sheetFormatPr defaultColWidth="8.88671875" defaultRowHeight="13.2"/>
  <cols>
    <col min="1" max="1" width="24.44140625" style="102" customWidth="1"/>
    <col min="2" max="2" width="15.88671875" style="102" customWidth="1"/>
    <col min="3" max="3" width="14.5546875" style="102" customWidth="1"/>
    <col min="4" max="4" width="18.109375" style="102" customWidth="1"/>
    <col min="5" max="5" width="13.44140625" style="102" customWidth="1"/>
    <col min="6" max="7" width="15.5546875" style="102" bestFit="1" customWidth="1"/>
    <col min="8" max="8" width="14.109375" style="102" bestFit="1" customWidth="1"/>
    <col min="9" max="10" width="14.33203125" style="102" bestFit="1" customWidth="1"/>
    <col min="11" max="11" width="14.5546875" style="102" bestFit="1" customWidth="1"/>
    <col min="12" max="12" width="13.5546875" style="102" bestFit="1" customWidth="1"/>
    <col min="13" max="13" width="14.6640625" style="102" bestFit="1" customWidth="1"/>
    <col min="14" max="14" width="13.109375" style="102" bestFit="1" customWidth="1"/>
    <col min="15" max="15" width="12.88671875" style="102" customWidth="1"/>
    <col min="16" max="16" width="15.33203125" style="102" customWidth="1"/>
    <col min="17" max="17" width="8.88671875" style="102"/>
    <col min="18" max="18" width="10.6640625" style="102" customWidth="1"/>
    <col min="19" max="22" width="8.88671875" style="102"/>
    <col min="23" max="23" width="9.33203125" style="102" bestFit="1" customWidth="1"/>
    <col min="24" max="16384" width="8.88671875" style="102"/>
  </cols>
  <sheetData>
    <row r="1" spans="1:23" s="24" customFormat="1" ht="14.4">
      <c r="A1" s="83" t="s">
        <v>132</v>
      </c>
      <c r="B1" s="84"/>
      <c r="C1" s="84"/>
      <c r="D1" s="84"/>
      <c r="E1" s="84"/>
      <c r="F1"/>
      <c r="G1"/>
      <c r="H1"/>
      <c r="I1"/>
      <c r="J1"/>
      <c r="K1"/>
      <c r="L1" s="84"/>
      <c r="M1" s="84"/>
      <c r="N1" s="85"/>
      <c r="O1" s="86"/>
      <c r="P1" s="85"/>
      <c r="Q1" s="84"/>
      <c r="R1" s="84"/>
      <c r="S1" s="84"/>
      <c r="T1" s="84"/>
      <c r="U1" s="85"/>
      <c r="V1" s="25"/>
      <c r="W1" s="25"/>
    </row>
    <row r="2" spans="1:23" s="24" customFormat="1" ht="26.4">
      <c r="A2" s="87"/>
      <c r="B2" s="25"/>
      <c r="C2" s="88" t="s">
        <v>18</v>
      </c>
      <c r="D2" s="157" t="s">
        <v>111</v>
      </c>
      <c r="E2" s="25"/>
      <c r="F2" s="84"/>
      <c r="G2" s="89"/>
      <c r="H2" s="89"/>
      <c r="I2" s="90"/>
      <c r="J2" s="84"/>
      <c r="K2" s="84"/>
      <c r="L2" s="84"/>
      <c r="M2" s="84"/>
      <c r="N2" s="91"/>
      <c r="O2" s="86"/>
      <c r="P2" s="85"/>
      <c r="Q2" s="25"/>
      <c r="R2" s="25"/>
      <c r="S2" s="84"/>
      <c r="T2" s="84"/>
      <c r="U2" s="84"/>
      <c r="V2" s="25"/>
      <c r="W2" s="25"/>
    </row>
    <row r="3" spans="1:23" s="24" customFormat="1" ht="18" customHeight="1">
      <c r="A3" s="92" t="s">
        <v>109</v>
      </c>
      <c r="B3" s="25"/>
      <c r="C3" s="193">
        <f>'MTF MI General spending detail'!F15</f>
        <v>24765516.030000001</v>
      </c>
      <c r="D3" s="93">
        <f>+C3*100%</f>
        <v>24765516.030000001</v>
      </c>
      <c r="E3" s="93">
        <f>+C3-D3</f>
        <v>0</v>
      </c>
      <c r="F3" s="84"/>
      <c r="G3" s="94"/>
      <c r="H3" s="84"/>
      <c r="I3" s="25"/>
      <c r="J3" s="25"/>
      <c r="K3" s="25"/>
      <c r="L3" s="26"/>
      <c r="M3" s="26"/>
      <c r="N3" s="91"/>
      <c r="O3" s="86"/>
      <c r="P3" s="89"/>
      <c r="Q3" s="25"/>
      <c r="R3" s="25"/>
      <c r="S3" s="84"/>
      <c r="T3" s="84"/>
      <c r="U3" s="84"/>
      <c r="V3" s="25"/>
      <c r="W3" s="25"/>
    </row>
    <row r="4" spans="1:23" s="24" customFormat="1" ht="12.75" customHeight="1">
      <c r="A4" s="95"/>
      <c r="B4" s="181" t="str">
        <f>IF(ROUND(SUM(D24:D31)/$D$3-B6,5)=0,"OK","not ok")</f>
        <v>OK</v>
      </c>
      <c r="C4" s="181" t="str">
        <f>IF(ROUND(SUM(D32:D43)/$D$3-C6,5)=0,"OK","not ok")</f>
        <v>OK</v>
      </c>
      <c r="D4" s="181" t="str">
        <f>IF(ROUND(SUM(D44)/$D$3-D6,5)=0,"OK","not ok")</f>
        <v>OK</v>
      </c>
      <c r="E4" s="181" t="str">
        <f>IF(ROUND(SUM($D45)/$D$3-E6,5)=0,"OK","not ok")</f>
        <v>OK</v>
      </c>
      <c r="F4" s="181" t="str">
        <f>IF(ROUND(SUM($D46)/$D$3-F6,5)=0,"OK","not ok")</f>
        <v>OK</v>
      </c>
      <c r="G4" s="181" t="str">
        <f>IF(ROUND(SUM($D47)/$D$3-G6,5)=0,"OK","not ok")</f>
        <v>OK</v>
      </c>
      <c r="H4" s="181" t="str">
        <f>IF(ROUND(SUM($D48)/$D$3-H6,5)=0,"OK","not ok")</f>
        <v>OK</v>
      </c>
      <c r="I4" s="181" t="str">
        <f>IF(ROUND(SUM($D49)/$D$3-I6,5)=0,"OK","not ok")</f>
        <v>OK</v>
      </c>
      <c r="J4" s="181" t="str">
        <f>IF(ROUND(SUM($D50)/$D$3-J6,5)=0,"OK","not ok")</f>
        <v>OK</v>
      </c>
      <c r="K4" s="181" t="str">
        <f>IF(ROUND(SUM($D51)/$D$3-K6,5)=0,"OK","not ok")</f>
        <v>OK</v>
      </c>
      <c r="L4" s="181" t="str">
        <f>IF(ROUND(SUM($D52)/$D$3-L6,5)=0,"OK","not ok")</f>
        <v>OK</v>
      </c>
      <c r="M4" s="181" t="str">
        <f>IF(ROUND(SUM($D53)/$D$3-M6,5)=0,"OK","not ok")</f>
        <v>OK</v>
      </c>
      <c r="N4" s="181" t="str">
        <f>IF(ROUND(SUM($D54)/$D$3-N6,5)=0,"OK","not ok")</f>
        <v>OK</v>
      </c>
      <c r="O4" s="181" t="str">
        <f>IF(ROUND(SUM($D55)/$D$3-O6,5)=0,"OK","not ok")</f>
        <v>OK</v>
      </c>
      <c r="P4" s="181" t="str">
        <f>IF(ROUND(SUM($D56)/$D$3-P6,5)=0,"OK","not ok")</f>
        <v>OK</v>
      </c>
    </row>
    <row r="5" spans="1:23" s="24" customFormat="1">
      <c r="A5" s="96" t="s">
        <v>80</v>
      </c>
      <c r="B5" s="97">
        <v>2017</v>
      </c>
      <c r="C5" s="97">
        <f>+B5+1</f>
        <v>2018</v>
      </c>
      <c r="D5" s="97">
        <f t="shared" ref="D5:E5" si="0">+C5+1</f>
        <v>2019</v>
      </c>
      <c r="E5" s="97">
        <f t="shared" si="0"/>
        <v>2020</v>
      </c>
      <c r="F5" s="97">
        <f>+E5+1</f>
        <v>2021</v>
      </c>
      <c r="G5" s="97">
        <f t="shared" ref="G5" si="1">+F5+1</f>
        <v>2022</v>
      </c>
      <c r="H5" s="97">
        <f t="shared" ref="H5" si="2">+G5+1</f>
        <v>2023</v>
      </c>
      <c r="I5" s="97">
        <f t="shared" ref="I5" si="3">+H5+1</f>
        <v>2024</v>
      </c>
      <c r="J5" s="97">
        <f t="shared" ref="J5" si="4">+I5+1</f>
        <v>2025</v>
      </c>
      <c r="K5" s="97">
        <f t="shared" ref="K5" si="5">+J5+1</f>
        <v>2026</v>
      </c>
      <c r="L5" s="97">
        <f t="shared" ref="L5" si="6">+K5+1</f>
        <v>2027</v>
      </c>
      <c r="M5" s="97">
        <f t="shared" ref="M5" si="7">+L5+1</f>
        <v>2028</v>
      </c>
      <c r="N5" s="97">
        <f t="shared" ref="N5" si="8">+M5+1</f>
        <v>2029</v>
      </c>
      <c r="O5" s="97">
        <f t="shared" ref="O5" si="9">+N5+1</f>
        <v>2030</v>
      </c>
      <c r="P5" s="97">
        <f t="shared" ref="P5" si="10">+O5+1</f>
        <v>2031</v>
      </c>
    </row>
    <row r="6" spans="1:23" s="24" customFormat="1" ht="13.8" thickBot="1">
      <c r="A6" s="98" t="s">
        <v>78</v>
      </c>
      <c r="B6" s="144">
        <f t="array" ref="B6:P6">TRANSPOSE('MACRS W 50% BONUS'!E6:E20)</f>
        <v>0.51875000000000004</v>
      </c>
      <c r="C6" s="144">
        <v>3.6095000000000002E-2</v>
      </c>
      <c r="D6" s="144">
        <v>3.3384999999999998E-2</v>
      </c>
      <c r="E6" s="144">
        <v>3.0884999999999999E-2</v>
      </c>
      <c r="F6" s="144">
        <v>2.8565E-2</v>
      </c>
      <c r="G6" s="144">
        <v>2.6425000000000001E-2</v>
      </c>
      <c r="H6" s="144">
        <v>2.444E-2</v>
      </c>
      <c r="I6" s="144">
        <v>2.2610000000000002E-2</v>
      </c>
      <c r="J6" s="144">
        <v>2.231E-2</v>
      </c>
      <c r="K6" s="182">
        <v>2.2304999999999998E-2</v>
      </c>
      <c r="L6" s="182">
        <v>2.231E-2</v>
      </c>
      <c r="M6" s="182">
        <v>2.2304999999999998E-2</v>
      </c>
      <c r="N6" s="182">
        <v>2.231E-2</v>
      </c>
      <c r="O6" s="144">
        <v>2.2304999999999998E-2</v>
      </c>
      <c r="P6" s="144">
        <v>2.231E-2</v>
      </c>
    </row>
    <row r="7" spans="1:23" s="24" customFormat="1">
      <c r="A7" s="99"/>
      <c r="B7" s="181" t="str">
        <f>IF(ROUND(SUM($D57)/$D$3-B9,5)=0,"OK","not ok")</f>
        <v>OK</v>
      </c>
      <c r="C7" s="181" t="str">
        <f>IF(ROUND(SUM($D58)/$D$3-C9,5)=0,"OK","not ok")</f>
        <v>OK</v>
      </c>
      <c r="D7" s="181" t="str">
        <f>IF(ROUND(SUM($D59)/$D$3-D9,5)=0,"OK","not ok")</f>
        <v>OK</v>
      </c>
      <c r="E7" s="181" t="str">
        <f>IF(ROUND(SUM($D60)/$D$3-E9,5)=0,"OK","not ok")</f>
        <v>OK</v>
      </c>
      <c r="F7" s="181" t="str">
        <f>IF(ROUND(SUM(D61)/$D$3-F9,5)=0,"OK","not ok")</f>
        <v>OK</v>
      </c>
      <c r="G7" s="181" t="str">
        <f>IF(ROUND(SUM(D62)/$D$3-G9,5)=0,"OK","not ok")</f>
        <v>OK</v>
      </c>
      <c r="H7" s="175"/>
      <c r="I7" s="175"/>
      <c r="J7" s="175"/>
      <c r="K7" s="183" t="s">
        <v>105</v>
      </c>
      <c r="L7" s="184"/>
      <c r="M7" s="184"/>
      <c r="N7" s="185"/>
      <c r="O7" s="175"/>
      <c r="P7" s="175"/>
    </row>
    <row r="8" spans="1:23" s="24" customFormat="1" ht="14.4">
      <c r="A8" s="99"/>
      <c r="B8" s="97">
        <f>+P5+1</f>
        <v>2032</v>
      </c>
      <c r="C8" s="97">
        <f>+B8+1</f>
        <v>2033</v>
      </c>
      <c r="D8" s="97">
        <f t="shared" ref="D8" si="11">+C8+1</f>
        <v>2034</v>
      </c>
      <c r="E8" s="97">
        <f t="shared" ref="E8" si="12">+D8+1</f>
        <v>2035</v>
      </c>
      <c r="F8" s="97">
        <f>+E8+1</f>
        <v>2036</v>
      </c>
      <c r="G8" s="97">
        <f>+F8+1</f>
        <v>2037</v>
      </c>
      <c r="H8" s="97" t="s">
        <v>81</v>
      </c>
      <c r="I8"/>
      <c r="J8"/>
      <c r="K8" s="186">
        <f ca="1">1/E14</f>
        <v>11.154526300414453</v>
      </c>
      <c r="L8" s="187" t="s">
        <v>106</v>
      </c>
      <c r="M8" s="187"/>
      <c r="N8" s="188"/>
      <c r="O8"/>
      <c r="P8"/>
    </row>
    <row r="9" spans="1:23" s="24" customFormat="1" ht="14.4">
      <c r="A9" s="99"/>
      <c r="B9" s="144">
        <f t="array" ref="B9:G9">TRANSPOSE('MACRS W 50% BONUS'!E21:E26)</f>
        <v>2.2304999999999998E-2</v>
      </c>
      <c r="C9" s="144">
        <v>2.231E-2</v>
      </c>
      <c r="D9" s="144">
        <v>2.2304999999999998E-2</v>
      </c>
      <c r="E9" s="144">
        <v>2.231E-2</v>
      </c>
      <c r="F9" s="144">
        <v>2.2304999999999998E-2</v>
      </c>
      <c r="G9" s="144">
        <v>1.1155E-2</v>
      </c>
      <c r="H9" s="176">
        <f>SUM(B6:P6,B9:G9)</f>
        <v>1.0000000000000004</v>
      </c>
      <c r="I9"/>
      <c r="J9"/>
      <c r="K9" s="186">
        <f ca="1">COUNT(E44:E52)+COUNT(E20:E43)/12</f>
        <v>10.666666666666666</v>
      </c>
      <c r="L9" s="187" t="s">
        <v>103</v>
      </c>
      <c r="M9" s="187"/>
      <c r="N9" s="188"/>
      <c r="O9"/>
      <c r="P9"/>
    </row>
    <row r="10" spans="1:23" s="24" customFormat="1" ht="15" thickBot="1">
      <c r="A10" s="99"/>
      <c r="B10"/>
      <c r="C10"/>
      <c r="D10"/>
      <c r="E10"/>
      <c r="I10" s="100"/>
      <c r="J10" s="100"/>
      <c r="K10" s="189">
        <f ca="1">+K8-K9</f>
        <v>0.48785963374778696</v>
      </c>
      <c r="L10" s="190" t="s">
        <v>104</v>
      </c>
      <c r="M10" s="191"/>
      <c r="N10" s="192"/>
      <c r="O10" s="100"/>
      <c r="P10" s="100"/>
      <c r="Q10" s="100"/>
      <c r="R10" s="100"/>
      <c r="S10" s="100"/>
      <c r="T10" s="100"/>
      <c r="U10" s="100"/>
      <c r="V10" s="100"/>
      <c r="W10" s="101"/>
    </row>
    <row r="11" spans="1:23" ht="5.0999999999999996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>
      <c r="A12" s="103" t="s">
        <v>19</v>
      </c>
      <c r="B12" s="104" t="s">
        <v>57</v>
      </c>
      <c r="C12" s="105"/>
      <c r="D12" s="227" t="s">
        <v>130</v>
      </c>
      <c r="E12" s="228"/>
      <c r="F12" s="104" t="s">
        <v>58</v>
      </c>
      <c r="G12" s="105"/>
      <c r="H12" s="104" t="s">
        <v>20</v>
      </c>
      <c r="I12" s="105"/>
      <c r="J12" s="106" t="s">
        <v>21</v>
      </c>
      <c r="K12" s="106" t="s">
        <v>22</v>
      </c>
      <c r="L12" s="106" t="s">
        <v>23</v>
      </c>
    </row>
    <row r="13" spans="1:23">
      <c r="A13" s="107"/>
      <c r="B13" s="213"/>
      <c r="C13" s="214"/>
      <c r="D13" s="215" t="s">
        <v>174</v>
      </c>
      <c r="E13" s="225">
        <f ca="1">[2]Electric!$F$229</f>
        <v>2.7987099999999997E-2</v>
      </c>
      <c r="F13" s="216"/>
      <c r="G13" s="217"/>
      <c r="H13" s="216"/>
      <c r="I13" s="217"/>
      <c r="J13" s="115"/>
      <c r="K13" s="115"/>
      <c r="L13" s="115"/>
    </row>
    <row r="14" spans="1:23">
      <c r="A14" s="107"/>
      <c r="B14" s="108"/>
      <c r="C14" s="109"/>
      <c r="D14" s="108" t="s">
        <v>173</v>
      </c>
      <c r="E14" s="229">
        <f ca="1">[2]Electric!$G$229</f>
        <v>8.9649705695063392E-2</v>
      </c>
      <c r="F14" s="108"/>
      <c r="G14" s="109"/>
      <c r="H14" s="162"/>
      <c r="I14" s="110" t="s">
        <v>59</v>
      </c>
      <c r="J14" s="111"/>
      <c r="K14" s="111"/>
      <c r="L14" s="111" t="s">
        <v>60</v>
      </c>
    </row>
    <row r="15" spans="1:23">
      <c r="A15" s="112"/>
      <c r="B15" s="113" t="s">
        <v>24</v>
      </c>
      <c r="C15" s="114" t="s">
        <v>25</v>
      </c>
      <c r="D15" s="113" t="s">
        <v>112</v>
      </c>
      <c r="E15" s="114" t="s">
        <v>113</v>
      </c>
      <c r="F15" s="162" t="s">
        <v>24</v>
      </c>
      <c r="G15" s="110" t="s">
        <v>25</v>
      </c>
      <c r="H15" s="162" t="s">
        <v>24</v>
      </c>
      <c r="I15" s="110" t="s">
        <v>114</v>
      </c>
      <c r="J15" s="115" t="s">
        <v>26</v>
      </c>
      <c r="K15" s="116">
        <v>0.35</v>
      </c>
      <c r="L15" s="111" t="s">
        <v>61</v>
      </c>
    </row>
    <row r="16" spans="1:23">
      <c r="A16" s="112"/>
      <c r="B16" s="113"/>
      <c r="C16" s="114"/>
      <c r="D16" s="113"/>
      <c r="E16" s="114"/>
      <c r="F16" s="162"/>
      <c r="G16" s="110"/>
      <c r="H16" s="162"/>
      <c r="I16" s="110"/>
      <c r="J16" s="115"/>
      <c r="K16" s="116">
        <v>0.21</v>
      </c>
      <c r="L16" s="111"/>
    </row>
    <row r="17" spans="1:20">
      <c r="A17" s="112"/>
      <c r="B17" s="113"/>
      <c r="C17" s="114"/>
      <c r="D17" s="113" t="s">
        <v>62</v>
      </c>
      <c r="E17" s="110" t="s">
        <v>110</v>
      </c>
      <c r="F17" s="162" t="s">
        <v>115</v>
      </c>
      <c r="G17" s="110" t="s">
        <v>116</v>
      </c>
      <c r="H17" s="162"/>
      <c r="I17" s="110"/>
      <c r="J17" s="115"/>
      <c r="K17" s="116" t="s">
        <v>117</v>
      </c>
      <c r="L17" s="111" t="s">
        <v>118</v>
      </c>
    </row>
    <row r="18" spans="1:20">
      <c r="A18" s="117"/>
      <c r="B18" s="118" t="s">
        <v>27</v>
      </c>
      <c r="C18" s="119" t="s">
        <v>28</v>
      </c>
      <c r="D18" s="118"/>
      <c r="E18" s="119" t="s">
        <v>63</v>
      </c>
      <c r="F18" s="164" t="s">
        <v>119</v>
      </c>
      <c r="G18" s="163" t="s">
        <v>120</v>
      </c>
      <c r="H18" s="164" t="s">
        <v>121</v>
      </c>
      <c r="I18" s="163" t="s">
        <v>122</v>
      </c>
      <c r="J18" s="120" t="s">
        <v>123</v>
      </c>
      <c r="K18" s="121" t="s">
        <v>64</v>
      </c>
      <c r="L18" s="122" t="s">
        <v>124</v>
      </c>
    </row>
    <row r="19" spans="1:20" ht="7.5" customHeight="1"/>
    <row r="20" spans="1:20" s="95" customFormat="1">
      <c r="A20" s="125">
        <v>42766</v>
      </c>
      <c r="B20" s="128"/>
      <c r="C20" s="124"/>
      <c r="D20" s="124"/>
      <c r="E20" s="124"/>
      <c r="F20" s="124"/>
      <c r="G20" s="124"/>
      <c r="H20" s="124"/>
      <c r="I20" s="124"/>
      <c r="J20" s="124"/>
      <c r="K20" s="124"/>
      <c r="L20" s="126"/>
      <c r="M20" s="128"/>
      <c r="N20" s="127"/>
      <c r="O20" s="127"/>
      <c r="P20" s="127"/>
      <c r="Q20" s="127"/>
      <c r="R20" s="127"/>
      <c r="S20" s="127"/>
      <c r="T20" s="127"/>
    </row>
    <row r="21" spans="1:20" s="95" customFormat="1">
      <c r="A21" s="125">
        <v>42794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6"/>
      <c r="M21" s="128"/>
      <c r="N21" s="127"/>
      <c r="O21" s="127"/>
      <c r="P21" s="127"/>
      <c r="Q21" s="127"/>
      <c r="R21" s="127"/>
      <c r="S21" s="127"/>
      <c r="T21" s="127"/>
    </row>
    <row r="22" spans="1:20" s="95" customFormat="1">
      <c r="A22" s="177">
        <v>42825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6"/>
      <c r="M22" s="128"/>
      <c r="N22" s="127"/>
      <c r="O22" s="127"/>
      <c r="P22" s="127"/>
      <c r="Q22" s="127"/>
      <c r="R22" s="127"/>
      <c r="S22" s="127"/>
      <c r="T22" s="127"/>
    </row>
    <row r="23" spans="1:20" s="95" customFormat="1">
      <c r="A23" s="177">
        <v>42855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6"/>
      <c r="M23" s="128"/>
      <c r="N23" s="178"/>
      <c r="O23" s="127"/>
      <c r="P23" s="127"/>
      <c r="Q23" s="127"/>
      <c r="R23" s="127"/>
      <c r="S23" s="127"/>
      <c r="T23" s="127"/>
    </row>
    <row r="24" spans="1:20" s="95" customFormat="1">
      <c r="A24" s="177">
        <v>42886</v>
      </c>
      <c r="B24" s="124">
        <f>+D3</f>
        <v>24765516.030000001</v>
      </c>
      <c r="C24" s="124">
        <f>+C3</f>
        <v>24765516.030000001</v>
      </c>
      <c r="D24" s="124">
        <f>B24*$B$6/8</f>
        <v>1605888.9300703127</v>
      </c>
      <c r="E24" s="124">
        <f ca="1">C24*E$13/12</f>
        <v>57759.58114026775</v>
      </c>
      <c r="F24" s="124">
        <f t="shared" ref="F24:F64" si="13">F23-D24</f>
        <v>-1605888.9300703127</v>
      </c>
      <c r="G24" s="124">
        <f t="shared" ref="G24:G64" ca="1" si="14">G23-E24</f>
        <v>-57759.58114026775</v>
      </c>
      <c r="H24" s="124">
        <f t="shared" ref="H24:H64" si="15">B24+F24</f>
        <v>23159627.09992969</v>
      </c>
      <c r="I24" s="124">
        <f t="shared" ref="I24:I64" ca="1" si="16">C24+G24</f>
        <v>24707756.448859733</v>
      </c>
      <c r="J24" s="124">
        <f ca="1">I24-H24</f>
        <v>1548129.3489300422</v>
      </c>
      <c r="K24" s="124">
        <f ca="1">-J24*$K$15</f>
        <v>-541845.27212551481</v>
      </c>
      <c r="L24" s="126">
        <f ca="1">-K24+K23</f>
        <v>541845.27212551481</v>
      </c>
      <c r="M24" s="128"/>
      <c r="N24" s="127"/>
      <c r="O24" s="127"/>
      <c r="P24" s="127"/>
      <c r="Q24" s="127"/>
      <c r="R24" s="127"/>
      <c r="S24" s="127"/>
      <c r="T24" s="127"/>
    </row>
    <row r="25" spans="1:20" s="95" customFormat="1">
      <c r="A25" s="177">
        <v>42916</v>
      </c>
      <c r="B25" s="124">
        <f t="shared" ref="B25:C34" si="17">B24</f>
        <v>24765516.030000001</v>
      </c>
      <c r="C25" s="124">
        <f t="shared" si="17"/>
        <v>24765516.030000001</v>
      </c>
      <c r="D25" s="124">
        <f t="shared" ref="D25:D31" si="18">B25*$B$6/8</f>
        <v>1605888.9300703127</v>
      </c>
      <c r="E25" s="124">
        <f ca="1">C25*E$13/12</f>
        <v>57759.58114026775</v>
      </c>
      <c r="F25" s="124">
        <f t="shared" si="13"/>
        <v>-3211777.8601406254</v>
      </c>
      <c r="G25" s="124">
        <f t="shared" ca="1" si="14"/>
        <v>-115519.1622805355</v>
      </c>
      <c r="H25" s="124">
        <f t="shared" si="15"/>
        <v>21553738.169859376</v>
      </c>
      <c r="I25" s="124">
        <f t="shared" ca="1" si="16"/>
        <v>24649996.867719464</v>
      </c>
      <c r="J25" s="124">
        <f t="shared" ref="J25:J51" ca="1" si="19">I25-H25</f>
        <v>3096258.6978600882</v>
      </c>
      <c r="K25" s="124">
        <f t="shared" ref="K25:K29" ca="1" si="20">-J25*$K$15</f>
        <v>-1083690.5442510308</v>
      </c>
      <c r="L25" s="126">
        <f t="shared" ref="L25:L51" ca="1" si="21">-K25+K24</f>
        <v>541845.27212551597</v>
      </c>
      <c r="M25" s="128"/>
      <c r="N25" s="127"/>
      <c r="O25" s="127"/>
      <c r="P25" s="127"/>
      <c r="Q25" s="127"/>
      <c r="R25" s="127"/>
      <c r="S25" s="127"/>
      <c r="T25" s="127"/>
    </row>
    <row r="26" spans="1:20" s="95" customFormat="1">
      <c r="A26" s="177">
        <v>42947</v>
      </c>
      <c r="B26" s="124">
        <f t="shared" si="17"/>
        <v>24765516.030000001</v>
      </c>
      <c r="C26" s="124">
        <f t="shared" si="17"/>
        <v>24765516.030000001</v>
      </c>
      <c r="D26" s="124">
        <f t="shared" si="18"/>
        <v>1605888.9300703127</v>
      </c>
      <c r="E26" s="124">
        <f t="shared" ref="E26:E31" ca="1" si="22">C26*E$13/12</f>
        <v>57759.58114026775</v>
      </c>
      <c r="F26" s="124">
        <f t="shared" si="13"/>
        <v>-4817666.7902109381</v>
      </c>
      <c r="G26" s="124">
        <f t="shared" ca="1" si="14"/>
        <v>-173278.74342080325</v>
      </c>
      <c r="H26" s="124">
        <f t="shared" si="15"/>
        <v>19947849.239789061</v>
      </c>
      <c r="I26" s="124">
        <f t="shared" ca="1" si="16"/>
        <v>24592237.286579199</v>
      </c>
      <c r="J26" s="124">
        <f t="shared" ca="1" si="19"/>
        <v>4644388.0467901379</v>
      </c>
      <c r="K26" s="124">
        <f t="shared" ca="1" si="20"/>
        <v>-1625535.8163765483</v>
      </c>
      <c r="L26" s="126">
        <f t="shared" ca="1" si="21"/>
        <v>541845.27212551748</v>
      </c>
      <c r="M26" s="128"/>
      <c r="N26" s="127"/>
      <c r="O26" s="127"/>
      <c r="P26" s="127"/>
      <c r="Q26" s="127"/>
      <c r="R26" s="127"/>
      <c r="S26" s="127"/>
      <c r="T26" s="127"/>
    </row>
    <row r="27" spans="1:20" s="95" customFormat="1">
      <c r="A27" s="177">
        <v>42978</v>
      </c>
      <c r="B27" s="124">
        <f t="shared" si="17"/>
        <v>24765516.030000001</v>
      </c>
      <c r="C27" s="124">
        <f t="shared" si="17"/>
        <v>24765516.030000001</v>
      </c>
      <c r="D27" s="124">
        <f t="shared" si="18"/>
        <v>1605888.9300703127</v>
      </c>
      <c r="E27" s="124">
        <f t="shared" ca="1" si="22"/>
        <v>57759.58114026775</v>
      </c>
      <c r="F27" s="124">
        <f t="shared" si="13"/>
        <v>-6423555.7202812508</v>
      </c>
      <c r="G27" s="124">
        <f t="shared" ca="1" si="14"/>
        <v>-231038.324561071</v>
      </c>
      <c r="H27" s="124">
        <f t="shared" si="15"/>
        <v>18341960.30971875</v>
      </c>
      <c r="I27" s="124">
        <f t="shared" ca="1" si="16"/>
        <v>24534477.705438931</v>
      </c>
      <c r="J27" s="124">
        <f t="shared" ca="1" si="19"/>
        <v>6192517.3957201801</v>
      </c>
      <c r="K27" s="124">
        <f t="shared" ca="1" si="20"/>
        <v>-2167381.088502063</v>
      </c>
      <c r="L27" s="126">
        <f t="shared" ca="1" si="21"/>
        <v>541845.27212551469</v>
      </c>
      <c r="M27" s="128"/>
      <c r="N27" s="179"/>
      <c r="O27" s="143"/>
      <c r="P27" s="127"/>
      <c r="Q27" s="127"/>
      <c r="R27" s="127"/>
      <c r="S27" s="127"/>
      <c r="T27" s="127"/>
    </row>
    <row r="28" spans="1:20" s="95" customFormat="1">
      <c r="A28" s="177">
        <v>43008</v>
      </c>
      <c r="B28" s="124">
        <f t="shared" si="17"/>
        <v>24765516.030000001</v>
      </c>
      <c r="C28" s="124">
        <f t="shared" si="17"/>
        <v>24765516.030000001</v>
      </c>
      <c r="D28" s="124">
        <f t="shared" si="18"/>
        <v>1605888.9300703127</v>
      </c>
      <c r="E28" s="124">
        <f t="shared" ca="1" si="22"/>
        <v>57759.58114026775</v>
      </c>
      <c r="F28" s="124">
        <f t="shared" si="13"/>
        <v>-8029444.6503515635</v>
      </c>
      <c r="G28" s="124">
        <f t="shared" ca="1" si="14"/>
        <v>-288797.90570133878</v>
      </c>
      <c r="H28" s="124">
        <f t="shared" si="15"/>
        <v>16736071.379648438</v>
      </c>
      <c r="I28" s="124">
        <f t="shared" ca="1" si="16"/>
        <v>24476718.124298662</v>
      </c>
      <c r="J28" s="124">
        <f t="shared" ca="1" si="19"/>
        <v>7740646.7446502242</v>
      </c>
      <c r="K28" s="124">
        <f t="shared" ca="1" si="20"/>
        <v>-2709226.3606275781</v>
      </c>
      <c r="L28" s="126">
        <f t="shared" ca="1" si="21"/>
        <v>541845.27212551516</v>
      </c>
      <c r="M28" s="128"/>
      <c r="N28" s="127"/>
      <c r="O28" s="127"/>
      <c r="P28" s="127"/>
      <c r="Q28" s="127"/>
      <c r="R28" s="127"/>
      <c r="S28" s="127"/>
      <c r="T28" s="127"/>
    </row>
    <row r="29" spans="1:20" s="95" customFormat="1">
      <c r="A29" s="177">
        <v>43039</v>
      </c>
      <c r="B29" s="124">
        <f t="shared" si="17"/>
        <v>24765516.030000001</v>
      </c>
      <c r="C29" s="124">
        <f t="shared" si="17"/>
        <v>24765516.030000001</v>
      </c>
      <c r="D29" s="124">
        <f t="shared" si="18"/>
        <v>1605888.9300703127</v>
      </c>
      <c r="E29" s="124">
        <f t="shared" ca="1" si="22"/>
        <v>57759.58114026775</v>
      </c>
      <c r="F29" s="124">
        <f t="shared" si="13"/>
        <v>-9635333.5804218762</v>
      </c>
      <c r="G29" s="124">
        <f t="shared" ca="1" si="14"/>
        <v>-346557.48684160656</v>
      </c>
      <c r="H29" s="124">
        <f t="shared" si="15"/>
        <v>15130182.449578125</v>
      </c>
      <c r="I29" s="124">
        <f t="shared" ca="1" si="16"/>
        <v>24418958.543158393</v>
      </c>
      <c r="J29" s="124">
        <f t="shared" ca="1" si="19"/>
        <v>9288776.0935802683</v>
      </c>
      <c r="K29" s="124">
        <f t="shared" ca="1" si="20"/>
        <v>-3251071.6327530937</v>
      </c>
      <c r="L29" s="126">
        <f t="shared" ca="1" si="21"/>
        <v>541845.27212551562</v>
      </c>
      <c r="M29" s="127"/>
      <c r="N29" s="127"/>
      <c r="O29" s="127"/>
      <c r="P29" s="127"/>
      <c r="Q29" s="127"/>
      <c r="R29" s="127"/>
      <c r="S29" s="127"/>
      <c r="T29" s="127"/>
    </row>
    <row r="30" spans="1:20" s="95" customFormat="1">
      <c r="A30" s="177">
        <v>43069</v>
      </c>
      <c r="B30" s="124">
        <f t="shared" si="17"/>
        <v>24765516.030000001</v>
      </c>
      <c r="C30" s="124">
        <f t="shared" si="17"/>
        <v>24765516.030000001</v>
      </c>
      <c r="D30" s="124">
        <f t="shared" si="18"/>
        <v>1605888.9300703127</v>
      </c>
      <c r="E30" s="124">
        <f t="shared" ca="1" si="22"/>
        <v>57759.58114026775</v>
      </c>
      <c r="F30" s="124">
        <f t="shared" si="13"/>
        <v>-11241222.510492189</v>
      </c>
      <c r="G30" s="124">
        <f t="shared" ca="1" si="14"/>
        <v>-404317.06798187434</v>
      </c>
      <c r="H30" s="124">
        <f t="shared" si="15"/>
        <v>13524293.519507812</v>
      </c>
      <c r="I30" s="124">
        <f t="shared" ca="1" si="16"/>
        <v>24361198.962018128</v>
      </c>
      <c r="J30" s="124">
        <f t="shared" ca="1" si="19"/>
        <v>10836905.442510316</v>
      </c>
      <c r="K30" s="124">
        <f ca="1">-J30*$K$15</f>
        <v>-3792916.9048786103</v>
      </c>
      <c r="L30" s="126">
        <f ca="1">-K30+K29</f>
        <v>541845.27212551655</v>
      </c>
      <c r="M30" s="127"/>
      <c r="N30" s="127"/>
      <c r="O30" s="127"/>
      <c r="P30" s="127"/>
      <c r="Q30" s="127"/>
      <c r="R30" s="127"/>
      <c r="S30" s="127"/>
      <c r="T30" s="127"/>
    </row>
    <row r="31" spans="1:20" s="95" customFormat="1">
      <c r="A31" s="230">
        <v>43100</v>
      </c>
      <c r="B31" s="231">
        <f t="shared" si="17"/>
        <v>24765516.030000001</v>
      </c>
      <c r="C31" s="232">
        <f t="shared" si="17"/>
        <v>24765516.030000001</v>
      </c>
      <c r="D31" s="232">
        <f t="shared" si="18"/>
        <v>1605888.9300703127</v>
      </c>
      <c r="E31" s="232">
        <f t="shared" ca="1" si="22"/>
        <v>57759.58114026775</v>
      </c>
      <c r="F31" s="232">
        <f t="shared" si="13"/>
        <v>-12847111.440562502</v>
      </c>
      <c r="G31" s="231">
        <f t="shared" ca="1" si="14"/>
        <v>-462076.64912214212</v>
      </c>
      <c r="H31" s="231">
        <f t="shared" si="15"/>
        <v>11918404.5894375</v>
      </c>
      <c r="I31" s="232">
        <f t="shared" ca="1" si="16"/>
        <v>24303439.38087786</v>
      </c>
      <c r="J31" s="231">
        <f t="shared" ca="1" si="19"/>
        <v>12385034.79144036</v>
      </c>
      <c r="K31" s="232">
        <f ca="1">-J31*$K$15</f>
        <v>-4334762.1770041259</v>
      </c>
      <c r="L31" s="233">
        <f ca="1">-K31+K30</f>
        <v>541845.27212551562</v>
      </c>
      <c r="M31" s="127"/>
      <c r="N31" s="127"/>
      <c r="O31" s="127"/>
      <c r="P31" s="127"/>
      <c r="Q31" s="127"/>
      <c r="R31" s="127"/>
      <c r="S31" s="127"/>
      <c r="T31" s="127"/>
    </row>
    <row r="32" spans="1:20" s="95" customFormat="1">
      <c r="A32" s="230">
        <v>43131</v>
      </c>
      <c r="B32" s="232">
        <f t="shared" si="17"/>
        <v>24765516.030000001</v>
      </c>
      <c r="C32" s="232">
        <f t="shared" si="17"/>
        <v>24765516.030000001</v>
      </c>
      <c r="D32" s="232">
        <f>B32*$C$6/12</f>
        <v>74492.608425237515</v>
      </c>
      <c r="E32" s="232">
        <f t="shared" ref="E32:E43" ca="1" si="23">C32*E$14/12</f>
        <v>185018.43528965625</v>
      </c>
      <c r="F32" s="232">
        <f t="shared" si="13"/>
        <v>-12921604.048987739</v>
      </c>
      <c r="G32" s="232">
        <f t="shared" ca="1" si="14"/>
        <v>-647095.08441179839</v>
      </c>
      <c r="H32" s="232">
        <f t="shared" si="15"/>
        <v>11843911.981012262</v>
      </c>
      <c r="I32" s="232">
        <f t="shared" ca="1" si="16"/>
        <v>24118420.945588201</v>
      </c>
      <c r="J32" s="232">
        <f t="shared" ca="1" si="19"/>
        <v>12274508.964575939</v>
      </c>
      <c r="K32" s="232">
        <f t="shared" ref="K32:K61" ca="1" si="24">-J32*$K$15</f>
        <v>-4296078.1376015786</v>
      </c>
      <c r="L32" s="234">
        <f ca="1">-K32+K31</f>
        <v>-38684.039402547292</v>
      </c>
      <c r="M32" s="127"/>
      <c r="N32" s="127"/>
      <c r="O32" s="127"/>
      <c r="P32" s="127"/>
      <c r="Q32" s="127"/>
      <c r="R32" s="127"/>
      <c r="S32" s="127"/>
      <c r="T32" s="127"/>
    </row>
    <row r="33" spans="1:20" s="95" customFormat="1">
      <c r="A33" s="230">
        <v>43159</v>
      </c>
      <c r="B33" s="232">
        <f t="shared" si="17"/>
        <v>24765516.030000001</v>
      </c>
      <c r="C33" s="232">
        <f t="shared" si="17"/>
        <v>24765516.030000001</v>
      </c>
      <c r="D33" s="232">
        <f t="shared" ref="D33:D43" si="25">B33*$C$6/12</f>
        <v>74492.608425237515</v>
      </c>
      <c r="E33" s="232">
        <f t="shared" ca="1" si="23"/>
        <v>185018.43528965625</v>
      </c>
      <c r="F33" s="232">
        <f t="shared" si="13"/>
        <v>-12996096.657412976</v>
      </c>
      <c r="G33" s="232">
        <f t="shared" ca="1" si="14"/>
        <v>-832113.51970145467</v>
      </c>
      <c r="H33" s="232">
        <f t="shared" si="15"/>
        <v>11769419.372587025</v>
      </c>
      <c r="I33" s="232">
        <f t="shared" ca="1" si="16"/>
        <v>23933402.510298546</v>
      </c>
      <c r="J33" s="232">
        <f t="shared" ca="1" si="19"/>
        <v>12163983.137711521</v>
      </c>
      <c r="K33" s="232">
        <f t="shared" ca="1" si="24"/>
        <v>-4257394.0981990322</v>
      </c>
      <c r="L33" s="234">
        <f t="shared" ca="1" si="21"/>
        <v>-38684.039402546361</v>
      </c>
      <c r="M33" s="127"/>
      <c r="N33" s="127"/>
      <c r="O33" s="127"/>
      <c r="P33" s="127"/>
      <c r="Q33" s="127"/>
      <c r="R33" s="127"/>
      <c r="S33" s="127"/>
      <c r="T33" s="127"/>
    </row>
    <row r="34" spans="1:20" s="95" customFormat="1">
      <c r="A34" s="230">
        <v>43190</v>
      </c>
      <c r="B34" s="232">
        <f t="shared" si="17"/>
        <v>24765516.030000001</v>
      </c>
      <c r="C34" s="232">
        <f t="shared" si="17"/>
        <v>24765516.030000001</v>
      </c>
      <c r="D34" s="232">
        <f t="shared" si="25"/>
        <v>74492.608425237515</v>
      </c>
      <c r="E34" s="232">
        <f t="shared" ca="1" si="23"/>
        <v>185018.43528965625</v>
      </c>
      <c r="F34" s="232">
        <f t="shared" si="13"/>
        <v>-13070589.265838213</v>
      </c>
      <c r="G34" s="232">
        <f t="shared" ca="1" si="14"/>
        <v>-1017131.9549911109</v>
      </c>
      <c r="H34" s="232">
        <f t="shared" si="15"/>
        <v>11694926.764161788</v>
      </c>
      <c r="I34" s="232">
        <f t="shared" ca="1" si="16"/>
        <v>23748384.075008892</v>
      </c>
      <c r="J34" s="232">
        <f t="shared" ca="1" si="19"/>
        <v>12053457.310847104</v>
      </c>
      <c r="K34" s="232">
        <f t="shared" ca="1" si="24"/>
        <v>-4218710.0587964859</v>
      </c>
      <c r="L34" s="234">
        <f t="shared" ca="1" si="21"/>
        <v>-38684.039402546361</v>
      </c>
      <c r="M34" s="127"/>
      <c r="N34" s="127"/>
      <c r="O34" s="127"/>
      <c r="P34" s="127"/>
      <c r="Q34" s="127"/>
      <c r="R34" s="127"/>
      <c r="S34" s="127"/>
      <c r="T34" s="127"/>
    </row>
    <row r="35" spans="1:20" s="95" customFormat="1">
      <c r="A35" s="230">
        <v>43220</v>
      </c>
      <c r="B35" s="232">
        <f t="shared" ref="B35:C50" si="26">B34</f>
        <v>24765516.030000001</v>
      </c>
      <c r="C35" s="232">
        <f t="shared" si="26"/>
        <v>24765516.030000001</v>
      </c>
      <c r="D35" s="232">
        <f t="shared" si="25"/>
        <v>74492.608425237515</v>
      </c>
      <c r="E35" s="232">
        <f t="shared" ca="1" si="23"/>
        <v>185018.43528965625</v>
      </c>
      <c r="F35" s="232">
        <f t="shared" si="13"/>
        <v>-13145081.874263451</v>
      </c>
      <c r="G35" s="232">
        <f t="shared" ca="1" si="14"/>
        <v>-1202150.3902807671</v>
      </c>
      <c r="H35" s="232">
        <f t="shared" si="15"/>
        <v>11620434.155736551</v>
      </c>
      <c r="I35" s="232">
        <f t="shared" ca="1" si="16"/>
        <v>23563365.639719233</v>
      </c>
      <c r="J35" s="232">
        <f t="shared" ca="1" si="19"/>
        <v>11942931.483982682</v>
      </c>
      <c r="K35" s="232">
        <f t="shared" ca="1" si="24"/>
        <v>-4180026.0193939386</v>
      </c>
      <c r="L35" s="234">
        <f t="shared" ca="1" si="21"/>
        <v>-38684.039402547292</v>
      </c>
      <c r="M35" s="127"/>
      <c r="N35" s="127"/>
      <c r="O35" s="127"/>
      <c r="P35" s="127"/>
      <c r="Q35" s="127"/>
      <c r="R35" s="127"/>
      <c r="S35" s="127"/>
      <c r="T35" s="127"/>
    </row>
    <row r="36" spans="1:20" s="95" customFormat="1">
      <c r="A36" s="230">
        <v>43251</v>
      </c>
      <c r="B36" s="232">
        <f t="shared" si="26"/>
        <v>24765516.030000001</v>
      </c>
      <c r="C36" s="232">
        <f t="shared" si="26"/>
        <v>24765516.030000001</v>
      </c>
      <c r="D36" s="232">
        <f t="shared" si="25"/>
        <v>74492.608425237515</v>
      </c>
      <c r="E36" s="232">
        <f t="shared" ca="1" si="23"/>
        <v>185018.43528965625</v>
      </c>
      <c r="F36" s="232">
        <f t="shared" si="13"/>
        <v>-13219574.482688688</v>
      </c>
      <c r="G36" s="232">
        <f t="shared" ca="1" si="14"/>
        <v>-1387168.8255704234</v>
      </c>
      <c r="H36" s="232">
        <f t="shared" si="15"/>
        <v>11545941.547311313</v>
      </c>
      <c r="I36" s="232">
        <f t="shared" ca="1" si="16"/>
        <v>23378347.204429578</v>
      </c>
      <c r="J36" s="232">
        <f t="shared" ca="1" si="19"/>
        <v>11832405.657118265</v>
      </c>
      <c r="K36" s="232">
        <f t="shared" ca="1" si="24"/>
        <v>-4141341.9799913922</v>
      </c>
      <c r="L36" s="234">
        <f t="shared" ca="1" si="21"/>
        <v>-38684.039402546361</v>
      </c>
      <c r="M36" s="127"/>
      <c r="N36" s="127"/>
      <c r="O36" s="127"/>
      <c r="P36" s="127"/>
      <c r="Q36" s="127"/>
      <c r="R36" s="127"/>
      <c r="S36" s="127"/>
      <c r="T36" s="127"/>
    </row>
    <row r="37" spans="1:20" s="95" customFormat="1">
      <c r="A37" s="230">
        <v>43281</v>
      </c>
      <c r="B37" s="232">
        <f t="shared" si="26"/>
        <v>24765516.030000001</v>
      </c>
      <c r="C37" s="232">
        <f t="shared" si="26"/>
        <v>24765516.030000001</v>
      </c>
      <c r="D37" s="232">
        <f t="shared" si="25"/>
        <v>74492.608425237515</v>
      </c>
      <c r="E37" s="232">
        <f t="shared" ca="1" si="23"/>
        <v>185018.43528965625</v>
      </c>
      <c r="F37" s="232">
        <f t="shared" si="13"/>
        <v>-13294067.091113925</v>
      </c>
      <c r="G37" s="232">
        <f t="shared" ca="1" si="14"/>
        <v>-1572187.2608600797</v>
      </c>
      <c r="H37" s="232">
        <f t="shared" si="15"/>
        <v>11471448.938886076</v>
      </c>
      <c r="I37" s="232">
        <f t="shared" ca="1" si="16"/>
        <v>23193328.769139923</v>
      </c>
      <c r="J37" s="232">
        <f t="shared" ca="1" si="19"/>
        <v>11721879.830253847</v>
      </c>
      <c r="K37" s="232">
        <f t="shared" ca="1" si="24"/>
        <v>-4102657.9405888463</v>
      </c>
      <c r="L37" s="234">
        <f t="shared" ca="1" si="21"/>
        <v>-38684.039402545895</v>
      </c>
      <c r="M37" s="127"/>
      <c r="N37" s="127"/>
      <c r="O37" s="127"/>
      <c r="P37" s="127"/>
      <c r="Q37" s="127"/>
      <c r="R37" s="127"/>
      <c r="S37" s="127"/>
      <c r="T37" s="127"/>
    </row>
    <row r="38" spans="1:20" s="95" customFormat="1">
      <c r="A38" s="230">
        <v>43312</v>
      </c>
      <c r="B38" s="232">
        <f t="shared" si="26"/>
        <v>24765516.030000001</v>
      </c>
      <c r="C38" s="232">
        <f t="shared" si="26"/>
        <v>24765516.030000001</v>
      </c>
      <c r="D38" s="232">
        <f t="shared" si="25"/>
        <v>74492.608425237515</v>
      </c>
      <c r="E38" s="232">
        <f t="shared" ca="1" si="23"/>
        <v>185018.43528965625</v>
      </c>
      <c r="F38" s="232">
        <f t="shared" si="13"/>
        <v>-13368559.699539162</v>
      </c>
      <c r="G38" s="232">
        <f t="shared" ca="1" si="14"/>
        <v>-1757205.6961497359</v>
      </c>
      <c r="H38" s="232">
        <f t="shared" si="15"/>
        <v>11396956.330460839</v>
      </c>
      <c r="I38" s="232">
        <f t="shared" ca="1" si="16"/>
        <v>23008310.333850265</v>
      </c>
      <c r="J38" s="232">
        <f t="shared" ca="1" si="19"/>
        <v>11611354.003389426</v>
      </c>
      <c r="K38" s="232">
        <f t="shared" ca="1" si="24"/>
        <v>-4063973.9011862986</v>
      </c>
      <c r="L38" s="234">
        <f t="shared" ca="1" si="21"/>
        <v>-38684.039402547758</v>
      </c>
      <c r="M38" s="127"/>
      <c r="N38" s="236"/>
      <c r="O38" s="127"/>
      <c r="P38" s="127"/>
      <c r="Q38" s="127"/>
      <c r="R38" s="127"/>
      <c r="S38" s="127"/>
      <c r="T38" s="127"/>
    </row>
    <row r="39" spans="1:20" s="95" customFormat="1">
      <c r="A39" s="230">
        <v>43343</v>
      </c>
      <c r="B39" s="232">
        <f t="shared" si="26"/>
        <v>24765516.030000001</v>
      </c>
      <c r="C39" s="232">
        <f t="shared" si="26"/>
        <v>24765516.030000001</v>
      </c>
      <c r="D39" s="232">
        <f t="shared" si="25"/>
        <v>74492.608425237515</v>
      </c>
      <c r="E39" s="232">
        <f t="shared" ca="1" si="23"/>
        <v>185018.43528965625</v>
      </c>
      <c r="F39" s="232">
        <f t="shared" si="13"/>
        <v>-13443052.307964399</v>
      </c>
      <c r="G39" s="232">
        <f t="shared" ca="1" si="14"/>
        <v>-1942224.1314393922</v>
      </c>
      <c r="H39" s="232">
        <f t="shared" si="15"/>
        <v>11322463.722035602</v>
      </c>
      <c r="I39" s="232">
        <f t="shared" ca="1" si="16"/>
        <v>22823291.89856061</v>
      </c>
      <c r="J39" s="232">
        <f t="shared" ca="1" si="19"/>
        <v>11500828.176525008</v>
      </c>
      <c r="K39" s="232">
        <f t="shared" ca="1" si="24"/>
        <v>-4025289.8617837527</v>
      </c>
      <c r="L39" s="234">
        <f t="shared" ca="1" si="21"/>
        <v>-38684.039402545895</v>
      </c>
      <c r="M39" s="127"/>
      <c r="N39" s="236"/>
      <c r="O39" s="127"/>
      <c r="P39" s="127"/>
      <c r="Q39" s="127"/>
      <c r="R39" s="127"/>
      <c r="S39" s="127"/>
      <c r="T39" s="127"/>
    </row>
    <row r="40" spans="1:20" s="95" customFormat="1">
      <c r="A40" s="230">
        <v>43373</v>
      </c>
      <c r="B40" s="232">
        <f t="shared" si="26"/>
        <v>24765516.030000001</v>
      </c>
      <c r="C40" s="232">
        <f t="shared" si="26"/>
        <v>24765516.030000001</v>
      </c>
      <c r="D40" s="232">
        <f t="shared" si="25"/>
        <v>74492.608425237515</v>
      </c>
      <c r="E40" s="232">
        <f t="shared" ca="1" si="23"/>
        <v>185018.43528965625</v>
      </c>
      <c r="F40" s="232">
        <f t="shared" si="13"/>
        <v>-13517544.916389637</v>
      </c>
      <c r="G40" s="232">
        <f t="shared" ca="1" si="14"/>
        <v>-2127242.5667290483</v>
      </c>
      <c r="H40" s="232">
        <f t="shared" si="15"/>
        <v>11247971.113610364</v>
      </c>
      <c r="I40" s="232">
        <f t="shared" ca="1" si="16"/>
        <v>22638273.463270955</v>
      </c>
      <c r="J40" s="232">
        <f t="shared" ca="1" si="19"/>
        <v>11390302.34966059</v>
      </c>
      <c r="K40" s="232">
        <f t="shared" ca="1" si="24"/>
        <v>-3986605.8223812063</v>
      </c>
      <c r="L40" s="234">
        <f t="shared" ca="1" si="21"/>
        <v>-38684.039402546361</v>
      </c>
      <c r="M40" s="127"/>
      <c r="N40" s="236"/>
      <c r="O40" s="127"/>
      <c r="P40" s="127"/>
      <c r="Q40" s="127"/>
      <c r="R40" s="127"/>
      <c r="S40" s="127"/>
      <c r="T40" s="127"/>
    </row>
    <row r="41" spans="1:20" s="95" customFormat="1">
      <c r="A41" s="230">
        <v>43404</v>
      </c>
      <c r="B41" s="232">
        <f t="shared" si="26"/>
        <v>24765516.030000001</v>
      </c>
      <c r="C41" s="232">
        <f t="shared" si="26"/>
        <v>24765516.030000001</v>
      </c>
      <c r="D41" s="232">
        <f t="shared" si="25"/>
        <v>74492.608425237515</v>
      </c>
      <c r="E41" s="232">
        <f t="shared" ca="1" si="23"/>
        <v>185018.43528965625</v>
      </c>
      <c r="F41" s="232">
        <f t="shared" si="13"/>
        <v>-13592037.524814874</v>
      </c>
      <c r="G41" s="232">
        <f t="shared" ca="1" si="14"/>
        <v>-2312261.0020187045</v>
      </c>
      <c r="H41" s="232">
        <f t="shared" si="15"/>
        <v>11173478.505185127</v>
      </c>
      <c r="I41" s="232">
        <f t="shared" ca="1" si="16"/>
        <v>22453255.027981296</v>
      </c>
      <c r="J41" s="232">
        <f t="shared" ca="1" si="19"/>
        <v>11279776.522796169</v>
      </c>
      <c r="K41" s="232">
        <f t="shared" ca="1" si="24"/>
        <v>-3947921.782978659</v>
      </c>
      <c r="L41" s="234">
        <f t="shared" ca="1" si="21"/>
        <v>-38684.039402547292</v>
      </c>
      <c r="M41" s="127"/>
      <c r="N41" s="127"/>
      <c r="O41" s="127"/>
      <c r="P41" s="127"/>
      <c r="Q41" s="127"/>
      <c r="R41" s="127"/>
      <c r="S41" s="127"/>
      <c r="T41" s="127"/>
    </row>
    <row r="42" spans="1:20" s="95" customFormat="1">
      <c r="A42" s="230">
        <v>43434</v>
      </c>
      <c r="B42" s="232">
        <f t="shared" si="26"/>
        <v>24765516.030000001</v>
      </c>
      <c r="C42" s="232">
        <f t="shared" si="26"/>
        <v>24765516.030000001</v>
      </c>
      <c r="D42" s="232">
        <f t="shared" si="25"/>
        <v>74492.608425237515</v>
      </c>
      <c r="E42" s="232">
        <f t="shared" ca="1" si="23"/>
        <v>185018.43528965625</v>
      </c>
      <c r="F42" s="232">
        <f t="shared" si="13"/>
        <v>-13666530.133240111</v>
      </c>
      <c r="G42" s="232">
        <f t="shared" ca="1" si="14"/>
        <v>-2497279.4373083608</v>
      </c>
      <c r="H42" s="232">
        <f t="shared" si="15"/>
        <v>11098985.89675989</v>
      </c>
      <c r="I42" s="232">
        <f t="shared" ca="1" si="16"/>
        <v>22268236.592691641</v>
      </c>
      <c r="J42" s="232">
        <f t="shared" ca="1" si="19"/>
        <v>11169250.695931751</v>
      </c>
      <c r="K42" s="232">
        <f t="shared" ca="1" si="24"/>
        <v>-3909237.7435761127</v>
      </c>
      <c r="L42" s="234">
        <f t="shared" ca="1" si="21"/>
        <v>-38684.039402546361</v>
      </c>
      <c r="M42" s="127"/>
      <c r="N42" s="127"/>
      <c r="O42" s="127"/>
      <c r="P42" s="127"/>
      <c r="Q42" s="127"/>
      <c r="R42" s="127"/>
      <c r="S42" s="127"/>
      <c r="T42" s="127"/>
    </row>
    <row r="43" spans="1:20" s="95" customFormat="1">
      <c r="A43" s="230">
        <v>43435</v>
      </c>
      <c r="B43" s="232">
        <f t="shared" si="26"/>
        <v>24765516.030000001</v>
      </c>
      <c r="C43" s="232">
        <f t="shared" si="26"/>
        <v>24765516.030000001</v>
      </c>
      <c r="D43" s="232">
        <f t="shared" si="25"/>
        <v>74492.608425237515</v>
      </c>
      <c r="E43" s="232">
        <f t="shared" ca="1" si="23"/>
        <v>185018.43528965625</v>
      </c>
      <c r="F43" s="232">
        <f t="shared" si="13"/>
        <v>-13741022.741665348</v>
      </c>
      <c r="G43" s="232">
        <f t="shared" ca="1" si="14"/>
        <v>-2682297.8725980171</v>
      </c>
      <c r="H43" s="232">
        <f t="shared" si="15"/>
        <v>11024493.288334653</v>
      </c>
      <c r="I43" s="232">
        <f t="shared" ca="1" si="16"/>
        <v>22083218.157401983</v>
      </c>
      <c r="J43" s="232">
        <f t="shared" ca="1" si="19"/>
        <v>11058724.86906733</v>
      </c>
      <c r="K43" s="232">
        <f t="shared" ca="1" si="24"/>
        <v>-3870553.7041735654</v>
      </c>
      <c r="L43" s="234">
        <f t="shared" ca="1" si="21"/>
        <v>-38684.039402547292</v>
      </c>
      <c r="M43" s="127"/>
      <c r="N43" s="127"/>
      <c r="O43" s="127"/>
      <c r="P43" s="127"/>
      <c r="Q43" s="127"/>
      <c r="R43" s="127"/>
      <c r="S43" s="127"/>
      <c r="T43" s="127"/>
    </row>
    <row r="44" spans="1:20" s="95" customFormat="1">
      <c r="A44" s="177" t="s">
        <v>82</v>
      </c>
      <c r="B44" s="124">
        <f t="shared" si="26"/>
        <v>24765516.030000001</v>
      </c>
      <c r="C44" s="124">
        <f t="shared" si="26"/>
        <v>24765516.030000001</v>
      </c>
      <c r="D44" s="124">
        <f>$D$6*B44</f>
        <v>826796.75266154995</v>
      </c>
      <c r="E44" s="124">
        <f ca="1">C44*E$14</f>
        <v>2220221.2234758749</v>
      </c>
      <c r="F44" s="124">
        <f t="shared" si="13"/>
        <v>-14567819.494326899</v>
      </c>
      <c r="G44" s="124">
        <f t="shared" ca="1" si="14"/>
        <v>-4902519.096073892</v>
      </c>
      <c r="H44" s="124">
        <f t="shared" si="15"/>
        <v>10197696.535673102</v>
      </c>
      <c r="I44" s="124">
        <f t="shared" ca="1" si="16"/>
        <v>19862996.933926109</v>
      </c>
      <c r="J44" s="124">
        <f t="shared" ca="1" si="19"/>
        <v>9665300.3982530069</v>
      </c>
      <c r="K44" s="124">
        <f t="shared" ca="1" si="24"/>
        <v>-3382855.1393885524</v>
      </c>
      <c r="L44" s="126">
        <f ca="1">-K44+K43</f>
        <v>-487698.56478501298</v>
      </c>
      <c r="M44" s="127"/>
      <c r="N44" s="127"/>
      <c r="O44" s="127"/>
      <c r="P44" s="127"/>
      <c r="Q44" s="127"/>
      <c r="R44" s="127"/>
      <c r="S44" s="127"/>
      <c r="T44" s="127"/>
    </row>
    <row r="45" spans="1:20" s="95" customFormat="1">
      <c r="A45" s="177" t="s">
        <v>83</v>
      </c>
      <c r="B45" s="124">
        <f t="shared" si="26"/>
        <v>24765516.030000001</v>
      </c>
      <c r="C45" s="124">
        <f t="shared" si="26"/>
        <v>24765516.030000001</v>
      </c>
      <c r="D45" s="124">
        <f>$E$6*B45</f>
        <v>764882.96258655004</v>
      </c>
      <c r="E45" s="124">
        <f t="shared" ref="E45:E52" ca="1" si="27">C45*E$14</f>
        <v>2220221.2234758749</v>
      </c>
      <c r="F45" s="124">
        <f t="shared" si="13"/>
        <v>-15332702.456913449</v>
      </c>
      <c r="G45" s="124">
        <f t="shared" ca="1" si="14"/>
        <v>-7122740.3195497673</v>
      </c>
      <c r="H45" s="124">
        <f t="shared" si="15"/>
        <v>9432813.5730865523</v>
      </c>
      <c r="I45" s="124">
        <f t="shared" ca="1" si="16"/>
        <v>17642775.710450232</v>
      </c>
      <c r="J45" s="124">
        <f t="shared" ca="1" si="19"/>
        <v>8209962.1373636797</v>
      </c>
      <c r="K45" s="124">
        <f t="shared" ca="1" si="24"/>
        <v>-2873486.7480772878</v>
      </c>
      <c r="L45" s="126">
        <f t="shared" ca="1" si="21"/>
        <v>-509368.3913112646</v>
      </c>
      <c r="M45" s="127"/>
      <c r="N45" s="127"/>
      <c r="O45" s="127"/>
      <c r="P45" s="127"/>
      <c r="Q45" s="127"/>
      <c r="R45" s="127"/>
      <c r="S45" s="127"/>
      <c r="T45" s="127"/>
    </row>
    <row r="46" spans="1:20" s="95" customFormat="1">
      <c r="A46" s="177" t="s">
        <v>84</v>
      </c>
      <c r="B46" s="124">
        <f t="shared" si="26"/>
        <v>24765516.030000001</v>
      </c>
      <c r="C46" s="124">
        <f t="shared" si="26"/>
        <v>24765516.030000001</v>
      </c>
      <c r="D46" s="124">
        <f>$F$6*B46</f>
        <v>707426.96539695002</v>
      </c>
      <c r="E46" s="124">
        <f t="shared" ca="1" si="27"/>
        <v>2220221.2234758749</v>
      </c>
      <c r="F46" s="124">
        <f t="shared" si="13"/>
        <v>-16040129.422310399</v>
      </c>
      <c r="G46" s="124">
        <f t="shared" ca="1" si="14"/>
        <v>-9342961.5430256426</v>
      </c>
      <c r="H46" s="124">
        <f t="shared" si="15"/>
        <v>8725386.6076896023</v>
      </c>
      <c r="I46" s="124">
        <f t="shared" ca="1" si="16"/>
        <v>15422554.486974359</v>
      </c>
      <c r="J46" s="124">
        <f t="shared" ca="1" si="19"/>
        <v>6697167.8792847563</v>
      </c>
      <c r="K46" s="124">
        <f t="shared" ca="1" si="24"/>
        <v>-2344008.7577496646</v>
      </c>
      <c r="L46" s="126">
        <f t="shared" ca="1" si="21"/>
        <v>-529477.99032762321</v>
      </c>
      <c r="M46" s="127"/>
      <c r="N46" s="127"/>
      <c r="O46" s="127"/>
      <c r="P46" s="127"/>
      <c r="Q46" s="127"/>
      <c r="R46" s="127"/>
      <c r="S46" s="127"/>
      <c r="T46" s="127"/>
    </row>
    <row r="47" spans="1:20" s="95" customFormat="1">
      <c r="A47" s="177" t="s">
        <v>85</v>
      </c>
      <c r="B47" s="124">
        <f t="shared" si="26"/>
        <v>24765516.030000001</v>
      </c>
      <c r="C47" s="124">
        <f t="shared" si="26"/>
        <v>24765516.030000001</v>
      </c>
      <c r="D47" s="124">
        <f>$G$6*B47</f>
        <v>654428.76109275001</v>
      </c>
      <c r="E47" s="124">
        <f t="shared" ca="1" si="27"/>
        <v>2220221.2234758749</v>
      </c>
      <c r="F47" s="124">
        <f t="shared" si="13"/>
        <v>-16694558.183403149</v>
      </c>
      <c r="G47" s="124">
        <f t="shared" ca="1" si="14"/>
        <v>-11563182.766501518</v>
      </c>
      <c r="H47" s="124">
        <f t="shared" si="15"/>
        <v>8070957.8465968519</v>
      </c>
      <c r="I47" s="124">
        <f t="shared" ca="1" si="16"/>
        <v>13202333.263498483</v>
      </c>
      <c r="J47" s="124">
        <f t="shared" ca="1" si="19"/>
        <v>5131375.4169016313</v>
      </c>
      <c r="K47" s="124">
        <f t="shared" ca="1" si="24"/>
        <v>-1795981.3959155709</v>
      </c>
      <c r="L47" s="126">
        <f t="shared" ca="1" si="21"/>
        <v>-548027.3618340937</v>
      </c>
      <c r="M47" s="127"/>
      <c r="N47" s="127"/>
      <c r="O47" s="127"/>
      <c r="P47" s="127"/>
      <c r="Q47" s="127"/>
      <c r="R47" s="127"/>
      <c r="S47" s="127"/>
      <c r="T47" s="127"/>
    </row>
    <row r="48" spans="1:20" s="95" customFormat="1">
      <c r="A48" s="177" t="s">
        <v>86</v>
      </c>
      <c r="B48" s="124">
        <f t="shared" si="26"/>
        <v>24765516.030000001</v>
      </c>
      <c r="C48" s="124">
        <f t="shared" si="26"/>
        <v>24765516.030000001</v>
      </c>
      <c r="D48" s="124">
        <f>$H$6*B48</f>
        <v>605269.21177320008</v>
      </c>
      <c r="E48" s="124">
        <f t="shared" ca="1" si="27"/>
        <v>2220221.2234758749</v>
      </c>
      <c r="F48" s="124">
        <f t="shared" si="13"/>
        <v>-17299827.395176351</v>
      </c>
      <c r="G48" s="124">
        <f t="shared" ca="1" si="14"/>
        <v>-13783403.989977393</v>
      </c>
      <c r="H48" s="124">
        <f t="shared" si="15"/>
        <v>7465688.6348236501</v>
      </c>
      <c r="I48" s="124">
        <f t="shared" ca="1" si="16"/>
        <v>10982112.040022608</v>
      </c>
      <c r="J48" s="124">
        <f t="shared" ca="1" si="19"/>
        <v>3516423.4051989578</v>
      </c>
      <c r="K48" s="124">
        <f t="shared" ca="1" si="24"/>
        <v>-1230748.1918196352</v>
      </c>
      <c r="L48" s="126">
        <f t="shared" ca="1" si="21"/>
        <v>-565233.20409593568</v>
      </c>
      <c r="M48" s="127"/>
      <c r="N48" s="127"/>
      <c r="O48" s="127"/>
      <c r="P48" s="127"/>
      <c r="Q48" s="127"/>
      <c r="R48" s="127"/>
      <c r="S48" s="127"/>
      <c r="T48" s="127"/>
    </row>
    <row r="49" spans="1:20" s="95" customFormat="1">
      <c r="A49" s="177" t="s">
        <v>87</v>
      </c>
      <c r="B49" s="124">
        <f t="shared" si="26"/>
        <v>24765516.030000001</v>
      </c>
      <c r="C49" s="124">
        <f t="shared" si="26"/>
        <v>24765516.030000001</v>
      </c>
      <c r="D49" s="124">
        <f>$I$6*B49</f>
        <v>559948.31743830012</v>
      </c>
      <c r="E49" s="124">
        <f t="shared" ca="1" si="27"/>
        <v>2220221.2234758749</v>
      </c>
      <c r="F49" s="124">
        <f t="shared" si="13"/>
        <v>-17859775.712614652</v>
      </c>
      <c r="G49" s="124">
        <f t="shared" ca="1" si="14"/>
        <v>-16003625.213453269</v>
      </c>
      <c r="H49" s="124">
        <f t="shared" si="15"/>
        <v>6905740.3173853494</v>
      </c>
      <c r="I49" s="124">
        <f t="shared" ca="1" si="16"/>
        <v>8761890.8165467326</v>
      </c>
      <c r="J49" s="124">
        <f t="shared" ca="1" si="19"/>
        <v>1856150.4991613831</v>
      </c>
      <c r="K49" s="124">
        <f t="shared" ca="1" si="24"/>
        <v>-649652.67470648407</v>
      </c>
      <c r="L49" s="126">
        <f t="shared" ca="1" si="21"/>
        <v>-581095.51711315115</v>
      </c>
      <c r="M49" s="127"/>
      <c r="N49" s="127"/>
      <c r="O49" s="127"/>
      <c r="P49" s="127"/>
      <c r="Q49" s="127"/>
      <c r="R49" s="127"/>
      <c r="S49" s="127"/>
      <c r="T49" s="127"/>
    </row>
    <row r="50" spans="1:20" s="95" customFormat="1">
      <c r="A50" s="177" t="s">
        <v>88</v>
      </c>
      <c r="B50" s="124">
        <f t="shared" si="26"/>
        <v>24765516.030000001</v>
      </c>
      <c r="C50" s="124">
        <f t="shared" si="26"/>
        <v>24765516.030000001</v>
      </c>
      <c r="D50" s="124">
        <f>$J$6*B50</f>
        <v>552518.66262930003</v>
      </c>
      <c r="E50" s="124">
        <f t="shared" ca="1" si="27"/>
        <v>2220221.2234758749</v>
      </c>
      <c r="F50" s="124">
        <f t="shared" si="13"/>
        <v>-18412294.375243951</v>
      </c>
      <c r="G50" s="124">
        <f t="shared" ca="1" si="14"/>
        <v>-18223846.436929144</v>
      </c>
      <c r="H50" s="124">
        <f t="shared" si="15"/>
        <v>6353221.6547560506</v>
      </c>
      <c r="I50" s="124">
        <f t="shared" ca="1" si="16"/>
        <v>6541669.5930708572</v>
      </c>
      <c r="J50" s="124">
        <f t="shared" ca="1" si="19"/>
        <v>188447.93831480667</v>
      </c>
      <c r="K50" s="124">
        <f t="shared" ca="1" si="24"/>
        <v>-65956.778410182334</v>
      </c>
      <c r="L50" s="126">
        <f t="shared" ca="1" si="21"/>
        <v>-583695.89629630174</v>
      </c>
      <c r="M50" s="127"/>
      <c r="N50" s="127"/>
      <c r="O50" s="127"/>
      <c r="P50" s="127"/>
      <c r="Q50" s="127"/>
      <c r="R50" s="127"/>
      <c r="S50" s="127"/>
      <c r="T50" s="127"/>
    </row>
    <row r="51" spans="1:20" s="95" customFormat="1">
      <c r="A51" s="177" t="s">
        <v>89</v>
      </c>
      <c r="B51" s="124">
        <f t="shared" ref="B51:C55" si="28">B50</f>
        <v>24765516.030000001</v>
      </c>
      <c r="C51" s="124">
        <f t="shared" si="28"/>
        <v>24765516.030000001</v>
      </c>
      <c r="D51" s="124">
        <f>$K$6*B51</f>
        <v>552394.83504915005</v>
      </c>
      <c r="E51" s="124">
        <f t="shared" ca="1" si="27"/>
        <v>2220221.2234758749</v>
      </c>
      <c r="F51" s="124">
        <f t="shared" si="13"/>
        <v>-18964689.210293099</v>
      </c>
      <c r="G51" s="124">
        <f t="shared" ca="1" si="14"/>
        <v>-20444067.660405017</v>
      </c>
      <c r="H51" s="124">
        <f t="shared" si="15"/>
        <v>5800826.8197069019</v>
      </c>
      <c r="I51" s="124">
        <f t="shared" ca="1" si="16"/>
        <v>4321448.3695949838</v>
      </c>
      <c r="J51" s="124">
        <f t="shared" ca="1" si="19"/>
        <v>-1479378.4501119182</v>
      </c>
      <c r="K51" s="124">
        <f t="shared" ca="1" si="24"/>
        <v>517782.45753917133</v>
      </c>
      <c r="L51" s="126">
        <f t="shared" ca="1" si="21"/>
        <v>-583739.23594935366</v>
      </c>
      <c r="M51" s="127"/>
      <c r="N51" s="127"/>
      <c r="O51" s="127"/>
      <c r="P51" s="127"/>
      <c r="Q51" s="127"/>
      <c r="R51" s="127"/>
      <c r="S51" s="127"/>
      <c r="T51" s="127"/>
    </row>
    <row r="52" spans="1:20" s="95" customFormat="1" ht="14.4">
      <c r="A52" s="177" t="s">
        <v>90</v>
      </c>
      <c r="B52" s="124">
        <f t="shared" si="28"/>
        <v>24765516.030000001</v>
      </c>
      <c r="C52" s="124">
        <f t="shared" si="28"/>
        <v>24765516.030000001</v>
      </c>
      <c r="D52" s="124">
        <f>$L$6*B52</f>
        <v>552518.66262930003</v>
      </c>
      <c r="E52" s="124">
        <f t="shared" ca="1" si="27"/>
        <v>2220221.2234758749</v>
      </c>
      <c r="F52" s="124">
        <f t="shared" si="13"/>
        <v>-19517207.872922398</v>
      </c>
      <c r="G52" s="124">
        <f t="shared" ca="1" si="14"/>
        <v>-22664288.883880891</v>
      </c>
      <c r="H52" s="124">
        <f t="shared" si="15"/>
        <v>5248308.157077603</v>
      </c>
      <c r="I52" s="124">
        <f t="shared" ca="1" si="16"/>
        <v>2101227.1461191103</v>
      </c>
      <c r="J52" s="124">
        <f t="shared" ref="J52:J64" ca="1" si="29">I52-H52</f>
        <v>-3147081.0109584928</v>
      </c>
      <c r="K52" s="124">
        <f t="shared" ca="1" si="24"/>
        <v>1101478.3538354724</v>
      </c>
      <c r="L52" s="126">
        <f t="shared" ref="L52:L64" ca="1" si="30">-K52+K51</f>
        <v>-583695.89629630104</v>
      </c>
      <c r="M52"/>
      <c r="N52"/>
      <c r="O52" s="127"/>
      <c r="P52" s="127"/>
      <c r="Q52" s="127"/>
      <c r="R52" s="127"/>
      <c r="S52" s="127"/>
      <c r="T52" s="127"/>
    </row>
    <row r="53" spans="1:20" s="95" customFormat="1" ht="14.4">
      <c r="A53" s="177" t="s">
        <v>91</v>
      </c>
      <c r="B53" s="124">
        <f t="shared" si="28"/>
        <v>24765516.030000001</v>
      </c>
      <c r="C53" s="124">
        <f t="shared" si="28"/>
        <v>24765516.030000001</v>
      </c>
      <c r="D53" s="124">
        <f>$M$6*B53</f>
        <v>552394.83504915005</v>
      </c>
      <c r="E53" s="124">
        <v>2101227</v>
      </c>
      <c r="F53" s="124">
        <f t="shared" si="13"/>
        <v>-20069602.707971547</v>
      </c>
      <c r="G53" s="124">
        <f ca="1">G52-E53</f>
        <v>-24765515.883880891</v>
      </c>
      <c r="H53" s="124">
        <f t="shared" si="15"/>
        <v>4695913.3220284544</v>
      </c>
      <c r="I53" s="124">
        <f t="shared" ca="1" si="16"/>
        <v>0.14611911028623581</v>
      </c>
      <c r="J53" s="124">
        <f t="shared" ca="1" si="29"/>
        <v>-4695913.1759093441</v>
      </c>
      <c r="K53" s="124">
        <f t="shared" ca="1" si="24"/>
        <v>1643569.6115682703</v>
      </c>
      <c r="L53" s="126">
        <f t="shared" ca="1" si="30"/>
        <v>-542091.25773279788</v>
      </c>
      <c r="M53"/>
      <c r="N53"/>
      <c r="O53" s="127"/>
      <c r="P53" s="127"/>
      <c r="Q53" s="127"/>
      <c r="R53" s="127"/>
      <c r="S53" s="127"/>
      <c r="T53" s="127"/>
    </row>
    <row r="54" spans="1:20" s="95" customFormat="1" ht="14.4">
      <c r="A54" s="177" t="s">
        <v>92</v>
      </c>
      <c r="B54" s="124">
        <f t="shared" si="28"/>
        <v>24765516.030000001</v>
      </c>
      <c r="C54" s="124">
        <f t="shared" si="28"/>
        <v>24765516.030000001</v>
      </c>
      <c r="D54" s="124">
        <f>$N$6*B54</f>
        <v>552518.66262930003</v>
      </c>
      <c r="E54" s="180"/>
      <c r="F54" s="124">
        <f t="shared" si="13"/>
        <v>-20622121.370600846</v>
      </c>
      <c r="G54" s="124">
        <f t="shared" ca="1" si="14"/>
        <v>-24765515.883880891</v>
      </c>
      <c r="H54" s="124">
        <f t="shared" si="15"/>
        <v>4143394.6593991555</v>
      </c>
      <c r="I54" s="124">
        <f t="shared" ca="1" si="16"/>
        <v>0.14611911028623581</v>
      </c>
      <c r="J54" s="124">
        <f t="shared" ca="1" si="29"/>
        <v>-4143394.5132800452</v>
      </c>
      <c r="K54" s="124">
        <f t="shared" ca="1" si="24"/>
        <v>1450188.0796480158</v>
      </c>
      <c r="L54" s="126">
        <f t="shared" ca="1" si="30"/>
        <v>193381.53192025446</v>
      </c>
      <c r="M54"/>
      <c r="N54"/>
      <c r="O54" s="127"/>
      <c r="P54" s="127"/>
      <c r="Q54" s="127"/>
      <c r="R54" s="127"/>
      <c r="S54" s="127"/>
      <c r="T54" s="127"/>
    </row>
    <row r="55" spans="1:20" s="95" customFormat="1" ht="14.4">
      <c r="A55" s="177" t="s">
        <v>93</v>
      </c>
      <c r="B55" s="124">
        <f t="shared" si="28"/>
        <v>24765516.030000001</v>
      </c>
      <c r="C55" s="124">
        <f t="shared" si="28"/>
        <v>24765516.030000001</v>
      </c>
      <c r="D55" s="124">
        <f>$O$6*B55</f>
        <v>552394.83504915005</v>
      </c>
      <c r="E55" s="180"/>
      <c r="F55" s="124">
        <f t="shared" si="13"/>
        <v>-21174516.205649994</v>
      </c>
      <c r="G55" s="124">
        <f t="shared" ca="1" si="14"/>
        <v>-24765515.883880891</v>
      </c>
      <c r="H55" s="124">
        <f t="shared" si="15"/>
        <v>3590999.8243500069</v>
      </c>
      <c r="I55" s="124">
        <f t="shared" ca="1" si="16"/>
        <v>0.14611911028623581</v>
      </c>
      <c r="J55" s="124">
        <f t="shared" ca="1" si="29"/>
        <v>-3590999.6782308966</v>
      </c>
      <c r="K55" s="124">
        <f t="shared" ca="1" si="24"/>
        <v>1256849.8873808137</v>
      </c>
      <c r="L55" s="126">
        <f t="shared" ca="1" si="30"/>
        <v>193338.19226720207</v>
      </c>
      <c r="M55"/>
      <c r="N55"/>
      <c r="O55" s="127"/>
      <c r="P55" s="127"/>
      <c r="Q55" s="127"/>
      <c r="R55" s="127"/>
      <c r="S55" s="127"/>
      <c r="T55" s="127"/>
    </row>
    <row r="56" spans="1:20" s="95" customFormat="1" ht="14.4">
      <c r="A56" s="177" t="s">
        <v>94</v>
      </c>
      <c r="B56" s="124">
        <f t="shared" ref="B56:C56" si="31">B55</f>
        <v>24765516.030000001</v>
      </c>
      <c r="C56" s="124">
        <f t="shared" si="31"/>
        <v>24765516.030000001</v>
      </c>
      <c r="D56" s="124">
        <f>$P$6*B56</f>
        <v>552518.66262930003</v>
      </c>
      <c r="E56" s="180"/>
      <c r="F56" s="124">
        <f t="shared" si="13"/>
        <v>-21727034.868279293</v>
      </c>
      <c r="G56" s="124">
        <f t="shared" ca="1" si="14"/>
        <v>-24765515.883880891</v>
      </c>
      <c r="H56" s="124">
        <f t="shared" si="15"/>
        <v>3038481.161720708</v>
      </c>
      <c r="I56" s="124">
        <f t="shared" ca="1" si="16"/>
        <v>0.14611911028623581</v>
      </c>
      <c r="J56" s="124">
        <f t="shared" ca="1" si="29"/>
        <v>-3038481.0156015977</v>
      </c>
      <c r="K56" s="124">
        <f t="shared" ca="1" si="24"/>
        <v>1063468.3554605593</v>
      </c>
      <c r="L56" s="126">
        <f t="shared" ca="1" si="30"/>
        <v>193381.53192025446</v>
      </c>
      <c r="M56"/>
      <c r="N56"/>
      <c r="O56" s="127"/>
      <c r="P56" s="127"/>
      <c r="Q56" s="127"/>
      <c r="R56" s="127"/>
      <c r="S56" s="127"/>
      <c r="T56" s="127"/>
    </row>
    <row r="57" spans="1:20" s="95" customFormat="1" ht="14.4">
      <c r="A57" s="177" t="s">
        <v>95</v>
      </c>
      <c r="B57" s="124">
        <f t="shared" ref="B57:C57" si="32">B56</f>
        <v>24765516.030000001</v>
      </c>
      <c r="C57" s="124">
        <f t="shared" si="32"/>
        <v>24765516.030000001</v>
      </c>
      <c r="D57" s="124">
        <f>$B$9*B57</f>
        <v>552394.83504915005</v>
      </c>
      <c r="E57" s="180"/>
      <c r="F57" s="124">
        <f t="shared" si="13"/>
        <v>-22279429.703328442</v>
      </c>
      <c r="G57" s="124">
        <f t="shared" ca="1" si="14"/>
        <v>-24765515.883880891</v>
      </c>
      <c r="H57" s="124">
        <f t="shared" si="15"/>
        <v>2486086.3266715594</v>
      </c>
      <c r="I57" s="124">
        <f t="shared" ca="1" si="16"/>
        <v>0.14611911028623581</v>
      </c>
      <c r="J57" s="124">
        <f t="shared" ca="1" si="29"/>
        <v>-2486086.1805524491</v>
      </c>
      <c r="K57" s="124">
        <f t="shared" ca="1" si="24"/>
        <v>870130.16319335718</v>
      </c>
      <c r="L57" s="126">
        <f t="shared" ca="1" si="30"/>
        <v>193338.19226720207</v>
      </c>
      <c r="M57"/>
      <c r="N57"/>
      <c r="O57" s="127"/>
      <c r="P57" s="127"/>
      <c r="Q57" s="127"/>
      <c r="R57" s="127"/>
      <c r="S57" s="127"/>
      <c r="T57" s="127"/>
    </row>
    <row r="58" spans="1:20" s="95" customFormat="1" ht="14.4">
      <c r="A58" s="177" t="s">
        <v>96</v>
      </c>
      <c r="B58" s="124">
        <f t="shared" ref="B58:C58" si="33">B57</f>
        <v>24765516.030000001</v>
      </c>
      <c r="C58" s="124">
        <f t="shared" si="33"/>
        <v>24765516.030000001</v>
      </c>
      <c r="D58" s="124">
        <f>$C$9*B58</f>
        <v>552518.66262930003</v>
      </c>
      <c r="E58" s="180"/>
      <c r="F58" s="124">
        <f t="shared" si="13"/>
        <v>-22831948.365957741</v>
      </c>
      <c r="G58" s="124">
        <f t="shared" ca="1" si="14"/>
        <v>-24765515.883880891</v>
      </c>
      <c r="H58" s="124">
        <f t="shared" si="15"/>
        <v>1933567.6640422605</v>
      </c>
      <c r="I58" s="124">
        <f t="shared" ca="1" si="16"/>
        <v>0.14611911028623581</v>
      </c>
      <c r="J58" s="124">
        <f t="shared" ca="1" si="29"/>
        <v>-1933567.5179231502</v>
      </c>
      <c r="K58" s="124">
        <f t="shared" ca="1" si="24"/>
        <v>676748.63127310248</v>
      </c>
      <c r="L58" s="126">
        <f t="shared" ca="1" si="30"/>
        <v>193381.5319202547</v>
      </c>
      <c r="M58"/>
      <c r="N58"/>
      <c r="O58" s="127"/>
      <c r="P58" s="127"/>
      <c r="Q58" s="127"/>
      <c r="R58" s="127"/>
      <c r="S58" s="127"/>
      <c r="T58" s="127"/>
    </row>
    <row r="59" spans="1:20" s="95" customFormat="1" ht="14.4">
      <c r="A59" s="177" t="s">
        <v>97</v>
      </c>
      <c r="B59" s="124">
        <f t="shared" ref="B59:C59" si="34">B58</f>
        <v>24765516.030000001</v>
      </c>
      <c r="C59" s="124">
        <f t="shared" si="34"/>
        <v>24765516.030000001</v>
      </c>
      <c r="D59" s="124">
        <f>$D$9*B59</f>
        <v>552394.83504915005</v>
      </c>
      <c r="E59" s="180"/>
      <c r="F59" s="124">
        <f t="shared" si="13"/>
        <v>-23384343.201006889</v>
      </c>
      <c r="G59" s="124">
        <f t="shared" ca="1" si="14"/>
        <v>-24765515.883880891</v>
      </c>
      <c r="H59" s="124">
        <f t="shared" si="15"/>
        <v>1381172.8289931118</v>
      </c>
      <c r="I59" s="124">
        <f t="shared" ca="1" si="16"/>
        <v>0.14611911028623581</v>
      </c>
      <c r="J59" s="124">
        <f t="shared" ca="1" si="29"/>
        <v>-1381172.6828740016</v>
      </c>
      <c r="K59" s="124">
        <f t="shared" ca="1" si="24"/>
        <v>483410.43900590052</v>
      </c>
      <c r="L59" s="126">
        <f t="shared" ca="1" si="30"/>
        <v>193338.19226720196</v>
      </c>
      <c r="M59"/>
      <c r="N59"/>
      <c r="O59" s="127"/>
      <c r="P59" s="127"/>
      <c r="Q59" s="127"/>
      <c r="R59" s="127"/>
      <c r="S59" s="127"/>
      <c r="T59" s="127"/>
    </row>
    <row r="60" spans="1:20" s="95" customFormat="1" ht="14.4">
      <c r="A60" s="177" t="s">
        <v>98</v>
      </c>
      <c r="B60" s="124">
        <f t="shared" ref="B60:C60" si="35">B59</f>
        <v>24765516.030000001</v>
      </c>
      <c r="C60" s="124">
        <f t="shared" si="35"/>
        <v>24765516.030000001</v>
      </c>
      <c r="D60" s="124">
        <f>$E9*B60</f>
        <v>552518.66262930003</v>
      </c>
      <c r="E60" s="180"/>
      <c r="F60" s="124">
        <f t="shared" si="13"/>
        <v>-23936861.863636188</v>
      </c>
      <c r="G60" s="124">
        <f t="shared" ca="1" si="14"/>
        <v>-24765515.883880891</v>
      </c>
      <c r="H60" s="124">
        <f t="shared" si="15"/>
        <v>828654.16636381298</v>
      </c>
      <c r="I60" s="124">
        <f t="shared" ca="1" si="16"/>
        <v>0.14611911028623581</v>
      </c>
      <c r="J60" s="124">
        <f t="shared" ca="1" si="29"/>
        <v>-828654.0202447027</v>
      </c>
      <c r="K60" s="124">
        <f t="shared" ca="1" si="24"/>
        <v>290028.90708564594</v>
      </c>
      <c r="L60" s="126">
        <f t="shared" ca="1" si="30"/>
        <v>193381.53192025458</v>
      </c>
      <c r="M60"/>
      <c r="N60"/>
      <c r="O60" s="127"/>
      <c r="P60" s="127"/>
      <c r="Q60" s="127"/>
      <c r="R60" s="127"/>
      <c r="S60" s="127"/>
      <c r="T60" s="127"/>
    </row>
    <row r="61" spans="1:20" s="95" customFormat="1" ht="14.4">
      <c r="A61" s="177" t="s">
        <v>99</v>
      </c>
      <c r="B61" s="124">
        <f t="shared" ref="B61:C61" si="36">B60</f>
        <v>24765516.030000001</v>
      </c>
      <c r="C61" s="124">
        <f t="shared" si="36"/>
        <v>24765516.030000001</v>
      </c>
      <c r="D61" s="124">
        <f>$F$9*B61</f>
        <v>552394.83504915005</v>
      </c>
      <c r="E61" s="180"/>
      <c r="F61" s="124">
        <f t="shared" si="13"/>
        <v>-24489256.698685337</v>
      </c>
      <c r="G61" s="124">
        <f t="shared" ca="1" si="14"/>
        <v>-24765515.883880891</v>
      </c>
      <c r="H61" s="124">
        <f t="shared" si="15"/>
        <v>276259.33131466433</v>
      </c>
      <c r="I61" s="124">
        <f t="shared" ca="1" si="16"/>
        <v>0.14611911028623581</v>
      </c>
      <c r="J61" s="124">
        <f t="shared" ca="1" si="29"/>
        <v>-276259.18519555405</v>
      </c>
      <c r="K61" s="124">
        <f t="shared" ca="1" si="24"/>
        <v>96690.714818443914</v>
      </c>
      <c r="L61" s="126">
        <f t="shared" ca="1" si="30"/>
        <v>193338.19226720202</v>
      </c>
      <c r="M61"/>
      <c r="N61"/>
      <c r="O61" s="127"/>
      <c r="P61" s="127"/>
      <c r="Q61" s="127"/>
      <c r="R61" s="127"/>
      <c r="S61" s="127"/>
      <c r="T61" s="127"/>
    </row>
    <row r="62" spans="1:20" s="95" customFormat="1" ht="14.4">
      <c r="A62" s="177" t="s">
        <v>100</v>
      </c>
      <c r="B62" s="124">
        <f t="shared" ref="B62:C62" si="37">B61</f>
        <v>24765516.030000001</v>
      </c>
      <c r="C62" s="124">
        <f t="shared" si="37"/>
        <v>24765516.030000001</v>
      </c>
      <c r="D62" s="124">
        <f>$G$9*B62</f>
        <v>276259.33131465001</v>
      </c>
      <c r="E62" s="180"/>
      <c r="F62" s="124">
        <f t="shared" si="13"/>
        <v>-24765516.029999986</v>
      </c>
      <c r="G62" s="124">
        <f t="shared" ca="1" si="14"/>
        <v>-24765515.883880891</v>
      </c>
      <c r="H62" s="124">
        <f t="shared" si="15"/>
        <v>0</v>
      </c>
      <c r="I62" s="124">
        <f t="shared" ca="1" si="16"/>
        <v>0.14611911028623581</v>
      </c>
      <c r="J62" s="124">
        <f t="shared" ca="1" si="29"/>
        <v>0.14611911028623581</v>
      </c>
      <c r="K62" s="124">
        <f t="shared" ref="K62:K64" ca="1" si="38">-J62*$K$15</f>
        <v>-5.1141688600182533E-2</v>
      </c>
      <c r="L62" s="126">
        <f t="shared" ca="1" si="30"/>
        <v>96690.765960132514</v>
      </c>
      <c r="M62"/>
      <c r="N62"/>
      <c r="O62" s="127"/>
      <c r="P62" s="127"/>
      <c r="Q62" s="127"/>
      <c r="R62" s="127"/>
      <c r="S62" s="127"/>
      <c r="T62" s="127"/>
    </row>
    <row r="63" spans="1:20" s="95" customFormat="1" ht="14.4">
      <c r="A63" s="177" t="s">
        <v>101</v>
      </c>
      <c r="B63" s="124">
        <f t="shared" ref="B63:C63" si="39">B62</f>
        <v>24765516.030000001</v>
      </c>
      <c r="C63" s="124">
        <f t="shared" si="39"/>
        <v>24765516.030000001</v>
      </c>
      <c r="D63" s="180"/>
      <c r="E63" s="180"/>
      <c r="F63" s="124">
        <f t="shared" si="13"/>
        <v>-24765516.029999986</v>
      </c>
      <c r="G63" s="124">
        <f t="shared" ca="1" si="14"/>
        <v>-24765515.883880891</v>
      </c>
      <c r="H63" s="124">
        <f t="shared" si="15"/>
        <v>0</v>
      </c>
      <c r="I63" s="124">
        <f t="shared" ca="1" si="16"/>
        <v>0.14611911028623581</v>
      </c>
      <c r="J63" s="124">
        <f t="shared" ca="1" si="29"/>
        <v>0.14611911028623581</v>
      </c>
      <c r="K63" s="124">
        <f t="shared" ca="1" si="38"/>
        <v>-5.1141688600182533E-2</v>
      </c>
      <c r="L63" s="126">
        <f t="shared" ca="1" si="30"/>
        <v>0</v>
      </c>
      <c r="M63"/>
      <c r="N63"/>
      <c r="O63" s="127"/>
      <c r="P63" s="127"/>
      <c r="Q63" s="127"/>
      <c r="R63" s="127"/>
      <c r="S63" s="127"/>
      <c r="T63" s="127"/>
    </row>
    <row r="64" spans="1:20" s="95" customFormat="1" ht="14.4">
      <c r="A64" s="177" t="s">
        <v>102</v>
      </c>
      <c r="B64" s="124">
        <f t="shared" ref="B64:C64" si="40">B63</f>
        <v>24765516.030000001</v>
      </c>
      <c r="C64" s="124">
        <f t="shared" si="40"/>
        <v>24765516.030000001</v>
      </c>
      <c r="D64" s="180"/>
      <c r="E64" s="180"/>
      <c r="F64" s="124">
        <f t="shared" si="13"/>
        <v>-24765516.029999986</v>
      </c>
      <c r="G64" s="124">
        <f t="shared" ca="1" si="14"/>
        <v>-24765515.883880891</v>
      </c>
      <c r="H64" s="124">
        <f t="shared" si="15"/>
        <v>0</v>
      </c>
      <c r="I64" s="124">
        <f t="shared" ca="1" si="16"/>
        <v>0.14611911028623581</v>
      </c>
      <c r="J64" s="124">
        <f t="shared" ca="1" si="29"/>
        <v>0.14611911028623581</v>
      </c>
      <c r="K64" s="124">
        <f t="shared" ca="1" si="38"/>
        <v>-5.1141688600182533E-2</v>
      </c>
      <c r="L64" s="126">
        <f t="shared" ca="1" si="30"/>
        <v>0</v>
      </c>
      <c r="M64"/>
      <c r="N64"/>
      <c r="O64" s="127"/>
      <c r="P64" s="127"/>
      <c r="Q64" s="127"/>
      <c r="R64" s="127"/>
      <c r="S64" s="127"/>
      <c r="T64" s="127"/>
    </row>
    <row r="65" spans="1:20" s="95" customFormat="1" ht="14.4">
      <c r="A65" s="177"/>
      <c r="B65" s="172"/>
      <c r="C65" s="173"/>
      <c r="D65" s="173"/>
      <c r="E65" s="173"/>
      <c r="F65" s="124"/>
      <c r="G65" s="124"/>
      <c r="H65" s="124"/>
      <c r="I65" s="124"/>
      <c r="J65" s="124"/>
      <c r="K65" s="124"/>
      <c r="L65" s="126"/>
      <c r="M65"/>
      <c r="N65"/>
      <c r="O65" s="127"/>
      <c r="P65" s="127"/>
      <c r="Q65" s="127"/>
      <c r="R65" s="127"/>
      <c r="S65" s="127"/>
      <c r="T65" s="127"/>
    </row>
    <row r="66" spans="1:20" ht="6" customHeight="1" thickBot="1">
      <c r="A66" s="177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9"/>
      <c r="M66"/>
      <c r="N66"/>
      <c r="O66" s="130"/>
      <c r="P66" s="130"/>
      <c r="Q66" s="130"/>
      <c r="R66" s="130"/>
      <c r="S66" s="130"/>
      <c r="T66" s="130"/>
    </row>
    <row r="67" spans="1:20" ht="14.4">
      <c r="A67" s="131" t="s">
        <v>127</v>
      </c>
      <c r="B67" s="132"/>
      <c r="C67" s="132"/>
      <c r="D67" s="133">
        <f>SUM(D32:D43)</f>
        <v>893911.30110285</v>
      </c>
      <c r="E67" s="133">
        <f ca="1">SUM(E32:E43)</f>
        <v>2220221.2234758749</v>
      </c>
      <c r="F67" s="132"/>
      <c r="G67" s="132"/>
      <c r="H67" s="132"/>
      <c r="I67" s="132"/>
      <c r="J67" s="132"/>
      <c r="K67" s="132"/>
      <c r="L67" s="133">
        <f ca="1">SUM(L32:L43)</f>
        <v>-464208.47283056052</v>
      </c>
      <c r="M67"/>
      <c r="N67"/>
      <c r="O67" s="130"/>
      <c r="P67" s="130"/>
      <c r="Q67" s="130"/>
      <c r="R67" s="130"/>
      <c r="S67" s="130"/>
      <c r="T67" s="130"/>
    </row>
    <row r="68" spans="1:20" ht="14.4">
      <c r="A68" s="134" t="s">
        <v>128</v>
      </c>
      <c r="B68" s="135">
        <f>(B31+B43+SUM(B32:B42)*2)/24</f>
        <v>24765516.030000001</v>
      </c>
      <c r="C68" s="135">
        <f>(C31+C43+SUM(C32:C42)*2)/24</f>
        <v>24765516.030000001</v>
      </c>
      <c r="D68" s="136"/>
      <c r="E68" s="137"/>
      <c r="F68" s="135">
        <f>(F31+F43+SUM(F32:F42)*2)/24</f>
        <v>-13294067.091113923</v>
      </c>
      <c r="G68" s="135">
        <f ca="1">(G31+G43+SUM(G32:G42)*2)/24</f>
        <v>-1572187.2608600797</v>
      </c>
      <c r="H68" s="135">
        <f t="shared" ref="H68:I68" si="41">(H31+H43+SUM(H32:H42)*2)/24</f>
        <v>11471448.938886078</v>
      </c>
      <c r="I68" s="135">
        <f t="shared" ca="1" si="41"/>
        <v>23193328.769139919</v>
      </c>
      <c r="J68" s="137"/>
      <c r="K68" s="135">
        <f ca="1">(K31+K43+SUM(K32:K42)*2)/24</f>
        <v>-4102657.9405888463</v>
      </c>
      <c r="L68" s="138"/>
      <c r="M68"/>
      <c r="N68"/>
    </row>
    <row r="69" spans="1:20" s="95" customFormat="1" ht="14.4">
      <c r="A69" s="139"/>
      <c r="B69" s="140"/>
      <c r="C69" s="140"/>
      <c r="D69" s="141"/>
      <c r="E69" s="141"/>
      <c r="F69" s="142"/>
      <c r="G69" s="140"/>
      <c r="H69" s="140"/>
      <c r="I69" s="140"/>
      <c r="J69" s="140"/>
      <c r="K69" s="140"/>
      <c r="L69" s="140"/>
      <c r="M69"/>
      <c r="N69"/>
      <c r="O69"/>
    </row>
    <row r="70" spans="1:20" ht="14.4">
      <c r="A70"/>
      <c r="B70" s="181" t="str">
        <f>IF(ROUND(B64-D3,0)=0,"OK","not ok")</f>
        <v>OK</v>
      </c>
      <c r="C70" s="181" t="str">
        <f>IF(ROUND(C64-C3,0)=0,"OK","not ok")</f>
        <v>OK</v>
      </c>
      <c r="F70" s="181" t="str">
        <f>IF(ROUND(F64+B64,0)=0,"OK","not ok")</f>
        <v>OK</v>
      </c>
      <c r="G70" s="181" t="str">
        <f ca="1">IF(ROUND(G64+C64,0)=0,"OK","not ok")</f>
        <v>OK</v>
      </c>
      <c r="H70"/>
      <c r="I70"/>
      <c r="J70"/>
      <c r="K70"/>
      <c r="L70" s="181" t="str">
        <f ca="1">IF(ROUND(SUM(L20:L65),0)=0,"OK","not okay")</f>
        <v>OK</v>
      </c>
      <c r="M70"/>
      <c r="N70"/>
      <c r="O70"/>
    </row>
    <row r="71" spans="1:20" ht="14.4">
      <c r="A71"/>
      <c r="B71"/>
      <c r="C71"/>
      <c r="D71" s="174"/>
      <c r="E71"/>
      <c r="F71"/>
      <c r="G71" s="174"/>
      <c r="H71"/>
      <c r="I71"/>
      <c r="J71"/>
      <c r="K71"/>
      <c r="L71"/>
      <c r="M71"/>
      <c r="N71"/>
      <c r="O71"/>
    </row>
    <row r="72" spans="1:20" ht="14.4">
      <c r="A72"/>
      <c r="B72"/>
      <c r="C72"/>
      <c r="D72" s="174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20" ht="14.4">
      <c r="A73" s="19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20" ht="14.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20" ht="14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1" max="15" man="1"/>
  </rowBreaks>
  <colBreaks count="1" manualBreakCount="1">
    <brk id="15" max="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E6" sqref="E6"/>
    </sheetView>
  </sheetViews>
  <sheetFormatPr defaultRowHeight="14.4"/>
  <cols>
    <col min="1" max="1" width="22.6640625" customWidth="1"/>
    <col min="2" max="2" width="42.44140625" customWidth="1"/>
    <col min="3" max="3" width="6.33203125" style="197" bestFit="1" customWidth="1"/>
    <col min="5" max="6" width="11.5546875" bestFit="1" customWidth="1"/>
  </cols>
  <sheetData>
    <row r="1" spans="1:6">
      <c r="A1" s="212" t="s">
        <v>172</v>
      </c>
    </row>
    <row r="2" spans="1:6">
      <c r="A2" s="205" t="s">
        <v>171</v>
      </c>
    </row>
    <row r="4" spans="1:6">
      <c r="B4" s="207"/>
      <c r="C4" s="206"/>
      <c r="D4" s="237"/>
      <c r="E4" s="237"/>
      <c r="F4" s="237"/>
    </row>
    <row r="5" spans="1:6">
      <c r="A5" s="211"/>
      <c r="B5" s="210" t="s">
        <v>170</v>
      </c>
      <c r="C5" s="209" t="s">
        <v>169</v>
      </c>
      <c r="D5" s="209" t="s">
        <v>168</v>
      </c>
      <c r="E5" s="209" t="s">
        <v>167</v>
      </c>
      <c r="F5" s="209" t="s">
        <v>69</v>
      </c>
    </row>
    <row r="6" spans="1:6">
      <c r="A6" s="208" t="s">
        <v>166</v>
      </c>
      <c r="B6" s="205" t="s">
        <v>165</v>
      </c>
      <c r="C6" s="206" t="s">
        <v>27</v>
      </c>
      <c r="D6" s="204" t="s">
        <v>157</v>
      </c>
      <c r="E6" s="204">
        <v>18144000</v>
      </c>
      <c r="F6" s="204">
        <f t="shared" ref="F6:F14" si="0">SUM(D6:E6)</f>
        <v>18144000</v>
      </c>
    </row>
    <row r="7" spans="1:6">
      <c r="A7" s="238" t="s">
        <v>164</v>
      </c>
      <c r="B7" s="205" t="s">
        <v>163</v>
      </c>
      <c r="C7" s="206" t="s">
        <v>28</v>
      </c>
      <c r="D7" s="204" t="s">
        <v>157</v>
      </c>
      <c r="E7" s="204">
        <v>2835905</v>
      </c>
      <c r="F7" s="204">
        <f t="shared" si="0"/>
        <v>2835905</v>
      </c>
    </row>
    <row r="8" spans="1:6">
      <c r="A8" s="238"/>
      <c r="B8" s="205" t="s">
        <v>162</v>
      </c>
      <c r="C8" s="206" t="s">
        <v>151</v>
      </c>
      <c r="D8" s="204" t="s">
        <v>157</v>
      </c>
      <c r="E8" s="204">
        <v>648000</v>
      </c>
      <c r="F8" s="204">
        <f t="shared" si="0"/>
        <v>648000</v>
      </c>
    </row>
    <row r="9" spans="1:6">
      <c r="A9" s="238"/>
      <c r="B9" s="205" t="s">
        <v>161</v>
      </c>
      <c r="C9" s="206" t="s">
        <v>149</v>
      </c>
      <c r="D9" s="204" t="s">
        <v>157</v>
      </c>
      <c r="E9" s="204">
        <v>100000</v>
      </c>
      <c r="F9" s="204">
        <f t="shared" si="0"/>
        <v>100000</v>
      </c>
    </row>
    <row r="10" spans="1:6">
      <c r="A10" s="207"/>
      <c r="B10" s="205" t="s">
        <v>160</v>
      </c>
      <c r="C10" s="206" t="s">
        <v>147</v>
      </c>
      <c r="D10" s="204" t="s">
        <v>157</v>
      </c>
      <c r="E10" s="204">
        <v>70000</v>
      </c>
      <c r="F10" s="204">
        <f t="shared" si="0"/>
        <v>70000</v>
      </c>
    </row>
    <row r="11" spans="1:6">
      <c r="A11" s="205" t="s">
        <v>159</v>
      </c>
      <c r="B11" s="205" t="s">
        <v>158</v>
      </c>
      <c r="C11" s="206" t="s">
        <v>145</v>
      </c>
      <c r="D11" s="204" t="s">
        <v>157</v>
      </c>
      <c r="E11" s="204">
        <v>500000</v>
      </c>
      <c r="F11" s="204">
        <f t="shared" si="0"/>
        <v>500000</v>
      </c>
    </row>
    <row r="12" spans="1:6">
      <c r="A12" s="205" t="s">
        <v>156</v>
      </c>
      <c r="B12" s="205"/>
      <c r="C12" s="206"/>
      <c r="D12" s="204">
        <v>108.49</v>
      </c>
      <c r="E12" s="204">
        <v>108.49</v>
      </c>
      <c r="F12" s="204">
        <f t="shared" si="0"/>
        <v>216.98</v>
      </c>
    </row>
    <row r="13" spans="1:6">
      <c r="A13" s="205" t="s">
        <v>155</v>
      </c>
      <c r="D13" s="204">
        <v>735.37</v>
      </c>
      <c r="E13" s="204">
        <v>2453504.92</v>
      </c>
      <c r="F13" s="204">
        <f t="shared" si="0"/>
        <v>2454240.29</v>
      </c>
    </row>
    <row r="14" spans="1:6">
      <c r="A14" s="205" t="s">
        <v>154</v>
      </c>
      <c r="D14" s="204">
        <v>6576.73</v>
      </c>
      <c r="E14" s="204">
        <v>6576.73</v>
      </c>
      <c r="F14" s="204">
        <f t="shared" si="0"/>
        <v>13153.46</v>
      </c>
    </row>
    <row r="15" spans="1:6" ht="15" thickBot="1">
      <c r="D15" s="203">
        <f>SUM(D6:D14)</f>
        <v>7420.5899999999992</v>
      </c>
      <c r="E15" s="203">
        <f>SUM(E6:E14)</f>
        <v>24758095.139999997</v>
      </c>
      <c r="F15" s="203">
        <f>SUM(F6:F14)+0.3</f>
        <v>24765516.030000001</v>
      </c>
    </row>
    <row r="16" spans="1:6" ht="15" thickTop="1">
      <c r="D16" s="202"/>
      <c r="E16" s="202"/>
      <c r="F16" s="202"/>
    </row>
    <row r="17" spans="1:6">
      <c r="A17" s="201" t="s">
        <v>27</v>
      </c>
      <c r="B17" s="199" t="s">
        <v>153</v>
      </c>
    </row>
    <row r="18" spans="1:6">
      <c r="A18" s="201" t="s">
        <v>28</v>
      </c>
      <c r="B18" s="199" t="s">
        <v>152</v>
      </c>
    </row>
    <row r="19" spans="1:6">
      <c r="A19" s="201" t="s">
        <v>151</v>
      </c>
      <c r="B19" s="239" t="s">
        <v>150</v>
      </c>
      <c r="C19" s="239"/>
      <c r="D19" s="239"/>
      <c r="E19" s="239"/>
      <c r="F19" s="239"/>
    </row>
    <row r="20" spans="1:6">
      <c r="A20" s="201"/>
      <c r="B20" s="239"/>
      <c r="C20" s="239"/>
      <c r="D20" s="239"/>
      <c r="E20" s="239"/>
      <c r="F20" s="239"/>
    </row>
    <row r="21" spans="1:6">
      <c r="A21" s="200" t="s">
        <v>149</v>
      </c>
      <c r="B21" s="199" t="s">
        <v>148</v>
      </c>
    </row>
    <row r="22" spans="1:6">
      <c r="A22" s="200" t="s">
        <v>147</v>
      </c>
      <c r="B22" s="199" t="s">
        <v>146</v>
      </c>
    </row>
    <row r="23" spans="1:6">
      <c r="A23" s="200" t="s">
        <v>145</v>
      </c>
      <c r="B23" s="199" t="s">
        <v>144</v>
      </c>
    </row>
    <row r="25" spans="1:6">
      <c r="A25" s="198" t="s">
        <v>143</v>
      </c>
    </row>
  </sheetData>
  <mergeCells count="3">
    <mergeCell ref="D4:F4"/>
    <mergeCell ref="A7:A9"/>
    <mergeCell ref="B19:F20"/>
  </mergeCells>
  <pageMargins left="0.7" right="0.7" top="0.75" bottom="0.75" header="0.3" footer="0.3"/>
  <pageSetup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3"/>
  <sheetViews>
    <sheetView zoomScaleNormal="100" workbookViewId="0">
      <selection activeCell="G17" sqref="G17"/>
    </sheetView>
  </sheetViews>
  <sheetFormatPr defaultRowHeight="13.2"/>
  <cols>
    <col min="1" max="1" width="4.109375" style="147" bestFit="1" customWidth="1"/>
    <col min="2" max="2" width="12.109375" style="146" bestFit="1" customWidth="1"/>
    <col min="3" max="4" width="9.33203125" style="146" bestFit="1" customWidth="1"/>
    <col min="5" max="5" width="10" style="146" customWidth="1"/>
    <col min="6" max="6" width="3" style="146" customWidth="1"/>
    <col min="7" max="7" width="10" style="146" bestFit="1" customWidth="1"/>
    <col min="8" max="9" width="9.33203125" style="146" bestFit="1" customWidth="1"/>
    <col min="10" max="10" width="10" style="146" bestFit="1" customWidth="1"/>
    <col min="11" max="11" width="1.6640625" style="146" customWidth="1"/>
    <col min="12" max="12" width="9" style="146" bestFit="1" customWidth="1"/>
    <col min="13" max="14" width="8" style="146" bestFit="1" customWidth="1"/>
    <col min="15" max="15" width="9" style="146" bestFit="1" customWidth="1"/>
    <col min="16" max="16" width="1.6640625" style="146" customWidth="1"/>
    <col min="17" max="17" width="9" style="146" bestFit="1" customWidth="1"/>
    <col min="18" max="20" width="9.109375" style="146"/>
    <col min="21" max="21" width="3" style="146" customWidth="1"/>
    <col min="22" max="22" width="9" style="146" bestFit="1" customWidth="1"/>
    <col min="23" max="25" width="9.109375" style="146"/>
    <col min="26" max="26" width="2.6640625" style="146" customWidth="1"/>
    <col min="27" max="27" width="9" style="146" bestFit="1" customWidth="1"/>
    <col min="28" max="30" width="9.109375" style="146"/>
    <col min="31" max="31" width="1.109375" style="146" customWidth="1"/>
    <col min="32" max="32" width="9" style="146" bestFit="1" customWidth="1"/>
    <col min="33" max="34" width="8" style="146" bestFit="1" customWidth="1"/>
    <col min="35" max="35" width="9" style="146" bestFit="1" customWidth="1"/>
    <col min="36" max="36" width="1.6640625" style="146" customWidth="1"/>
    <col min="37" max="40" width="9.109375" style="146"/>
    <col min="41" max="41" width="1.5546875" style="146" customWidth="1"/>
    <col min="42" max="42" width="9" style="146" bestFit="1" customWidth="1"/>
    <col min="43" max="44" width="8" style="146" bestFit="1" customWidth="1"/>
    <col min="45" max="45" width="9" style="146" bestFit="1" customWidth="1"/>
    <col min="46" max="46" width="1.6640625" style="146" customWidth="1"/>
    <col min="47" max="47" width="9" style="146" bestFit="1" customWidth="1"/>
    <col min="48" max="49" width="8" style="146" bestFit="1" customWidth="1"/>
    <col min="50" max="50" width="9" style="146" bestFit="1" customWidth="1"/>
    <col min="51" max="251" width="9.109375" style="146"/>
    <col min="252" max="252" width="4.109375" style="146" bestFit="1" customWidth="1"/>
    <col min="253" max="253" width="12.109375" style="146" bestFit="1" customWidth="1"/>
    <col min="254" max="255" width="9.33203125" style="146" bestFit="1" customWidth="1"/>
    <col min="256" max="256" width="10" style="146" customWidth="1"/>
    <col min="257" max="257" width="3" style="146" customWidth="1"/>
    <col min="258" max="258" width="12.33203125" style="146" bestFit="1" customWidth="1"/>
    <col min="259" max="261" width="10" style="146" customWidth="1"/>
    <col min="262" max="262" width="1.6640625" style="146" customWidth="1"/>
    <col min="263" max="263" width="10" style="146" bestFit="1" customWidth="1"/>
    <col min="264" max="265" width="9.33203125" style="146" bestFit="1" customWidth="1"/>
    <col min="266" max="266" width="10" style="146" bestFit="1" customWidth="1"/>
    <col min="267" max="267" width="1.6640625" style="146" customWidth="1"/>
    <col min="268" max="268" width="8.109375" style="146" bestFit="1" customWidth="1"/>
    <col min="269" max="269" width="7.6640625" style="146" bestFit="1" customWidth="1"/>
    <col min="270" max="270" width="7" style="146" customWidth="1"/>
    <col min="271" max="271" width="8.109375" style="146" bestFit="1" customWidth="1"/>
    <col min="272" max="272" width="1.6640625" style="146" customWidth="1"/>
    <col min="273" max="273" width="8.109375" style="146" bestFit="1" customWidth="1"/>
    <col min="274" max="276" width="9.109375" style="146"/>
    <col min="277" max="277" width="3" style="146" customWidth="1"/>
    <col min="278" max="278" width="8.109375" style="146" bestFit="1" customWidth="1"/>
    <col min="279" max="281" width="9.109375" style="146"/>
    <col min="282" max="282" width="2.6640625" style="146" customWidth="1"/>
    <col min="283" max="283" width="8.33203125" style="146" bestFit="1" customWidth="1"/>
    <col min="284" max="286" width="9.109375" style="146"/>
    <col min="287" max="287" width="1.109375" style="146" customWidth="1"/>
    <col min="288" max="288" width="8.33203125" style="146" bestFit="1" customWidth="1"/>
    <col min="289" max="290" width="7.6640625" style="146" bestFit="1" customWidth="1"/>
    <col min="291" max="291" width="8.109375" style="146" bestFit="1" customWidth="1"/>
    <col min="292" max="292" width="1.6640625" style="146" customWidth="1"/>
    <col min="293" max="296" width="9.109375" style="146"/>
    <col min="297" max="297" width="1.5546875" style="146" customWidth="1"/>
    <col min="298" max="298" width="8.109375" style="146" bestFit="1" customWidth="1"/>
    <col min="299" max="300" width="7.6640625" style="146" bestFit="1" customWidth="1"/>
    <col min="301" max="301" width="8.109375" style="146" bestFit="1" customWidth="1"/>
    <col min="302" max="302" width="1.6640625" style="146" customWidth="1"/>
    <col min="303" max="303" width="8.33203125" style="146" bestFit="1" customWidth="1"/>
    <col min="304" max="305" width="7.6640625" style="146" bestFit="1" customWidth="1"/>
    <col min="306" max="306" width="8.109375" style="146" bestFit="1" customWidth="1"/>
    <col min="307" max="507" width="9.109375" style="146"/>
    <col min="508" max="508" width="4.109375" style="146" bestFit="1" customWidth="1"/>
    <col min="509" max="509" width="12.109375" style="146" bestFit="1" customWidth="1"/>
    <col min="510" max="511" width="9.33203125" style="146" bestFit="1" customWidth="1"/>
    <col min="512" max="512" width="10" style="146" customWidth="1"/>
    <col min="513" max="513" width="3" style="146" customWidth="1"/>
    <col min="514" max="514" width="12.33203125" style="146" bestFit="1" customWidth="1"/>
    <col min="515" max="517" width="10" style="146" customWidth="1"/>
    <col min="518" max="518" width="1.6640625" style="146" customWidth="1"/>
    <col min="519" max="519" width="10" style="146" bestFit="1" customWidth="1"/>
    <col min="520" max="521" width="9.33203125" style="146" bestFit="1" customWidth="1"/>
    <col min="522" max="522" width="10" style="146" bestFit="1" customWidth="1"/>
    <col min="523" max="523" width="1.6640625" style="146" customWidth="1"/>
    <col min="524" max="524" width="8.109375" style="146" bestFit="1" customWidth="1"/>
    <col min="525" max="525" width="7.6640625" style="146" bestFit="1" customWidth="1"/>
    <col min="526" max="526" width="7" style="146" customWidth="1"/>
    <col min="527" max="527" width="8.109375" style="146" bestFit="1" customWidth="1"/>
    <col min="528" max="528" width="1.6640625" style="146" customWidth="1"/>
    <col min="529" max="529" width="8.109375" style="146" bestFit="1" customWidth="1"/>
    <col min="530" max="532" width="9.109375" style="146"/>
    <col min="533" max="533" width="3" style="146" customWidth="1"/>
    <col min="534" max="534" width="8.109375" style="146" bestFit="1" customWidth="1"/>
    <col min="535" max="537" width="9.109375" style="146"/>
    <col min="538" max="538" width="2.6640625" style="146" customWidth="1"/>
    <col min="539" max="539" width="8.33203125" style="146" bestFit="1" customWidth="1"/>
    <col min="540" max="542" width="9.109375" style="146"/>
    <col min="543" max="543" width="1.109375" style="146" customWidth="1"/>
    <col min="544" max="544" width="8.33203125" style="146" bestFit="1" customWidth="1"/>
    <col min="545" max="546" width="7.6640625" style="146" bestFit="1" customWidth="1"/>
    <col min="547" max="547" width="8.109375" style="146" bestFit="1" customWidth="1"/>
    <col min="548" max="548" width="1.6640625" style="146" customWidth="1"/>
    <col min="549" max="552" width="9.109375" style="146"/>
    <col min="553" max="553" width="1.5546875" style="146" customWidth="1"/>
    <col min="554" max="554" width="8.109375" style="146" bestFit="1" customWidth="1"/>
    <col min="555" max="556" width="7.6640625" style="146" bestFit="1" customWidth="1"/>
    <col min="557" max="557" width="8.109375" style="146" bestFit="1" customWidth="1"/>
    <col min="558" max="558" width="1.6640625" style="146" customWidth="1"/>
    <col min="559" max="559" width="8.33203125" style="146" bestFit="1" customWidth="1"/>
    <col min="560" max="561" width="7.6640625" style="146" bestFit="1" customWidth="1"/>
    <col min="562" max="562" width="8.109375" style="146" bestFit="1" customWidth="1"/>
    <col min="563" max="763" width="9.109375" style="146"/>
    <col min="764" max="764" width="4.109375" style="146" bestFit="1" customWidth="1"/>
    <col min="765" max="765" width="12.109375" style="146" bestFit="1" customWidth="1"/>
    <col min="766" max="767" width="9.33203125" style="146" bestFit="1" customWidth="1"/>
    <col min="768" max="768" width="10" style="146" customWidth="1"/>
    <col min="769" max="769" width="3" style="146" customWidth="1"/>
    <col min="770" max="770" width="12.33203125" style="146" bestFit="1" customWidth="1"/>
    <col min="771" max="773" width="10" style="146" customWidth="1"/>
    <col min="774" max="774" width="1.6640625" style="146" customWidth="1"/>
    <col min="775" max="775" width="10" style="146" bestFit="1" customWidth="1"/>
    <col min="776" max="777" width="9.33203125" style="146" bestFit="1" customWidth="1"/>
    <col min="778" max="778" width="10" style="146" bestFit="1" customWidth="1"/>
    <col min="779" max="779" width="1.6640625" style="146" customWidth="1"/>
    <col min="780" max="780" width="8.109375" style="146" bestFit="1" customWidth="1"/>
    <col min="781" max="781" width="7.6640625" style="146" bestFit="1" customWidth="1"/>
    <col min="782" max="782" width="7" style="146" customWidth="1"/>
    <col min="783" max="783" width="8.109375" style="146" bestFit="1" customWidth="1"/>
    <col min="784" max="784" width="1.6640625" style="146" customWidth="1"/>
    <col min="785" max="785" width="8.109375" style="146" bestFit="1" customWidth="1"/>
    <col min="786" max="788" width="9.109375" style="146"/>
    <col min="789" max="789" width="3" style="146" customWidth="1"/>
    <col min="790" max="790" width="8.109375" style="146" bestFit="1" customWidth="1"/>
    <col min="791" max="793" width="9.109375" style="146"/>
    <col min="794" max="794" width="2.6640625" style="146" customWidth="1"/>
    <col min="795" max="795" width="8.33203125" style="146" bestFit="1" customWidth="1"/>
    <col min="796" max="798" width="9.109375" style="146"/>
    <col min="799" max="799" width="1.109375" style="146" customWidth="1"/>
    <col min="800" max="800" width="8.33203125" style="146" bestFit="1" customWidth="1"/>
    <col min="801" max="802" width="7.6640625" style="146" bestFit="1" customWidth="1"/>
    <col min="803" max="803" width="8.109375" style="146" bestFit="1" customWidth="1"/>
    <col min="804" max="804" width="1.6640625" style="146" customWidth="1"/>
    <col min="805" max="808" width="9.109375" style="146"/>
    <col min="809" max="809" width="1.5546875" style="146" customWidth="1"/>
    <col min="810" max="810" width="8.109375" style="146" bestFit="1" customWidth="1"/>
    <col min="811" max="812" width="7.6640625" style="146" bestFit="1" customWidth="1"/>
    <col min="813" max="813" width="8.109375" style="146" bestFit="1" customWidth="1"/>
    <col min="814" max="814" width="1.6640625" style="146" customWidth="1"/>
    <col min="815" max="815" width="8.33203125" style="146" bestFit="1" customWidth="1"/>
    <col min="816" max="817" width="7.6640625" style="146" bestFit="1" customWidth="1"/>
    <col min="818" max="818" width="8.109375" style="146" bestFit="1" customWidth="1"/>
    <col min="819" max="1019" width="9.109375" style="146"/>
    <col min="1020" max="1020" width="4.109375" style="146" bestFit="1" customWidth="1"/>
    <col min="1021" max="1021" width="12.109375" style="146" bestFit="1" customWidth="1"/>
    <col min="1022" max="1023" width="9.33203125" style="146" bestFit="1" customWidth="1"/>
    <col min="1024" max="1024" width="10" style="146" customWidth="1"/>
    <col min="1025" max="1025" width="3" style="146" customWidth="1"/>
    <col min="1026" max="1026" width="12.33203125" style="146" bestFit="1" customWidth="1"/>
    <col min="1027" max="1029" width="10" style="146" customWidth="1"/>
    <col min="1030" max="1030" width="1.6640625" style="146" customWidth="1"/>
    <col min="1031" max="1031" width="10" style="146" bestFit="1" customWidth="1"/>
    <col min="1032" max="1033" width="9.33203125" style="146" bestFit="1" customWidth="1"/>
    <col min="1034" max="1034" width="10" style="146" bestFit="1" customWidth="1"/>
    <col min="1035" max="1035" width="1.6640625" style="146" customWidth="1"/>
    <col min="1036" max="1036" width="8.109375" style="146" bestFit="1" customWidth="1"/>
    <col min="1037" max="1037" width="7.6640625" style="146" bestFit="1" customWidth="1"/>
    <col min="1038" max="1038" width="7" style="146" customWidth="1"/>
    <col min="1039" max="1039" width="8.109375" style="146" bestFit="1" customWidth="1"/>
    <col min="1040" max="1040" width="1.6640625" style="146" customWidth="1"/>
    <col min="1041" max="1041" width="8.109375" style="146" bestFit="1" customWidth="1"/>
    <col min="1042" max="1044" width="9.109375" style="146"/>
    <col min="1045" max="1045" width="3" style="146" customWidth="1"/>
    <col min="1046" max="1046" width="8.109375" style="146" bestFit="1" customWidth="1"/>
    <col min="1047" max="1049" width="9.109375" style="146"/>
    <col min="1050" max="1050" width="2.6640625" style="146" customWidth="1"/>
    <col min="1051" max="1051" width="8.33203125" style="146" bestFit="1" customWidth="1"/>
    <col min="1052" max="1054" width="9.109375" style="146"/>
    <col min="1055" max="1055" width="1.109375" style="146" customWidth="1"/>
    <col min="1056" max="1056" width="8.33203125" style="146" bestFit="1" customWidth="1"/>
    <col min="1057" max="1058" width="7.6640625" style="146" bestFit="1" customWidth="1"/>
    <col min="1059" max="1059" width="8.109375" style="146" bestFit="1" customWidth="1"/>
    <col min="1060" max="1060" width="1.6640625" style="146" customWidth="1"/>
    <col min="1061" max="1064" width="9.109375" style="146"/>
    <col min="1065" max="1065" width="1.5546875" style="146" customWidth="1"/>
    <col min="1066" max="1066" width="8.109375" style="146" bestFit="1" customWidth="1"/>
    <col min="1067" max="1068" width="7.6640625" style="146" bestFit="1" customWidth="1"/>
    <col min="1069" max="1069" width="8.109375" style="146" bestFit="1" customWidth="1"/>
    <col min="1070" max="1070" width="1.6640625" style="146" customWidth="1"/>
    <col min="1071" max="1071" width="8.33203125" style="146" bestFit="1" customWidth="1"/>
    <col min="1072" max="1073" width="7.6640625" style="146" bestFit="1" customWidth="1"/>
    <col min="1074" max="1074" width="8.109375" style="146" bestFit="1" customWidth="1"/>
    <col min="1075" max="1275" width="9.109375" style="146"/>
    <col min="1276" max="1276" width="4.109375" style="146" bestFit="1" customWidth="1"/>
    <col min="1277" max="1277" width="12.109375" style="146" bestFit="1" customWidth="1"/>
    <col min="1278" max="1279" width="9.33203125" style="146" bestFit="1" customWidth="1"/>
    <col min="1280" max="1280" width="10" style="146" customWidth="1"/>
    <col min="1281" max="1281" width="3" style="146" customWidth="1"/>
    <col min="1282" max="1282" width="12.33203125" style="146" bestFit="1" customWidth="1"/>
    <col min="1283" max="1285" width="10" style="146" customWidth="1"/>
    <col min="1286" max="1286" width="1.6640625" style="146" customWidth="1"/>
    <col min="1287" max="1287" width="10" style="146" bestFit="1" customWidth="1"/>
    <col min="1288" max="1289" width="9.33203125" style="146" bestFit="1" customWidth="1"/>
    <col min="1290" max="1290" width="10" style="146" bestFit="1" customWidth="1"/>
    <col min="1291" max="1291" width="1.6640625" style="146" customWidth="1"/>
    <col min="1292" max="1292" width="8.109375" style="146" bestFit="1" customWidth="1"/>
    <col min="1293" max="1293" width="7.6640625" style="146" bestFit="1" customWidth="1"/>
    <col min="1294" max="1294" width="7" style="146" customWidth="1"/>
    <col min="1295" max="1295" width="8.109375" style="146" bestFit="1" customWidth="1"/>
    <col min="1296" max="1296" width="1.6640625" style="146" customWidth="1"/>
    <col min="1297" max="1297" width="8.109375" style="146" bestFit="1" customWidth="1"/>
    <col min="1298" max="1300" width="9.109375" style="146"/>
    <col min="1301" max="1301" width="3" style="146" customWidth="1"/>
    <col min="1302" max="1302" width="8.109375" style="146" bestFit="1" customWidth="1"/>
    <col min="1303" max="1305" width="9.109375" style="146"/>
    <col min="1306" max="1306" width="2.6640625" style="146" customWidth="1"/>
    <col min="1307" max="1307" width="8.33203125" style="146" bestFit="1" customWidth="1"/>
    <col min="1308" max="1310" width="9.109375" style="146"/>
    <col min="1311" max="1311" width="1.109375" style="146" customWidth="1"/>
    <col min="1312" max="1312" width="8.33203125" style="146" bestFit="1" customWidth="1"/>
    <col min="1313" max="1314" width="7.6640625" style="146" bestFit="1" customWidth="1"/>
    <col min="1315" max="1315" width="8.109375" style="146" bestFit="1" customWidth="1"/>
    <col min="1316" max="1316" width="1.6640625" style="146" customWidth="1"/>
    <col min="1317" max="1320" width="9.109375" style="146"/>
    <col min="1321" max="1321" width="1.5546875" style="146" customWidth="1"/>
    <col min="1322" max="1322" width="8.109375" style="146" bestFit="1" customWidth="1"/>
    <col min="1323" max="1324" width="7.6640625" style="146" bestFit="1" customWidth="1"/>
    <col min="1325" max="1325" width="8.109375" style="146" bestFit="1" customWidth="1"/>
    <col min="1326" max="1326" width="1.6640625" style="146" customWidth="1"/>
    <col min="1327" max="1327" width="8.33203125" style="146" bestFit="1" customWidth="1"/>
    <col min="1328" max="1329" width="7.6640625" style="146" bestFit="1" customWidth="1"/>
    <col min="1330" max="1330" width="8.109375" style="146" bestFit="1" customWidth="1"/>
    <col min="1331" max="1531" width="9.109375" style="146"/>
    <col min="1532" max="1532" width="4.109375" style="146" bestFit="1" customWidth="1"/>
    <col min="1533" max="1533" width="12.109375" style="146" bestFit="1" customWidth="1"/>
    <col min="1534" max="1535" width="9.33203125" style="146" bestFit="1" customWidth="1"/>
    <col min="1536" max="1536" width="10" style="146" customWidth="1"/>
    <col min="1537" max="1537" width="3" style="146" customWidth="1"/>
    <col min="1538" max="1538" width="12.33203125" style="146" bestFit="1" customWidth="1"/>
    <col min="1539" max="1541" width="10" style="146" customWidth="1"/>
    <col min="1542" max="1542" width="1.6640625" style="146" customWidth="1"/>
    <col min="1543" max="1543" width="10" style="146" bestFit="1" customWidth="1"/>
    <col min="1544" max="1545" width="9.33203125" style="146" bestFit="1" customWidth="1"/>
    <col min="1546" max="1546" width="10" style="146" bestFit="1" customWidth="1"/>
    <col min="1547" max="1547" width="1.6640625" style="146" customWidth="1"/>
    <col min="1548" max="1548" width="8.109375" style="146" bestFit="1" customWidth="1"/>
    <col min="1549" max="1549" width="7.6640625" style="146" bestFit="1" customWidth="1"/>
    <col min="1550" max="1550" width="7" style="146" customWidth="1"/>
    <col min="1551" max="1551" width="8.109375" style="146" bestFit="1" customWidth="1"/>
    <col min="1552" max="1552" width="1.6640625" style="146" customWidth="1"/>
    <col min="1553" max="1553" width="8.109375" style="146" bestFit="1" customWidth="1"/>
    <col min="1554" max="1556" width="9.109375" style="146"/>
    <col min="1557" max="1557" width="3" style="146" customWidth="1"/>
    <col min="1558" max="1558" width="8.109375" style="146" bestFit="1" customWidth="1"/>
    <col min="1559" max="1561" width="9.109375" style="146"/>
    <col min="1562" max="1562" width="2.6640625" style="146" customWidth="1"/>
    <col min="1563" max="1563" width="8.33203125" style="146" bestFit="1" customWidth="1"/>
    <col min="1564" max="1566" width="9.109375" style="146"/>
    <col min="1567" max="1567" width="1.109375" style="146" customWidth="1"/>
    <col min="1568" max="1568" width="8.33203125" style="146" bestFit="1" customWidth="1"/>
    <col min="1569" max="1570" width="7.6640625" style="146" bestFit="1" customWidth="1"/>
    <col min="1571" max="1571" width="8.109375" style="146" bestFit="1" customWidth="1"/>
    <col min="1572" max="1572" width="1.6640625" style="146" customWidth="1"/>
    <col min="1573" max="1576" width="9.109375" style="146"/>
    <col min="1577" max="1577" width="1.5546875" style="146" customWidth="1"/>
    <col min="1578" max="1578" width="8.109375" style="146" bestFit="1" customWidth="1"/>
    <col min="1579" max="1580" width="7.6640625" style="146" bestFit="1" customWidth="1"/>
    <col min="1581" max="1581" width="8.109375" style="146" bestFit="1" customWidth="1"/>
    <col min="1582" max="1582" width="1.6640625" style="146" customWidth="1"/>
    <col min="1583" max="1583" width="8.33203125" style="146" bestFit="1" customWidth="1"/>
    <col min="1584" max="1585" width="7.6640625" style="146" bestFit="1" customWidth="1"/>
    <col min="1586" max="1586" width="8.109375" style="146" bestFit="1" customWidth="1"/>
    <col min="1587" max="1787" width="9.109375" style="146"/>
    <col min="1788" max="1788" width="4.109375" style="146" bestFit="1" customWidth="1"/>
    <col min="1789" max="1789" width="12.109375" style="146" bestFit="1" customWidth="1"/>
    <col min="1790" max="1791" width="9.33203125" style="146" bestFit="1" customWidth="1"/>
    <col min="1792" max="1792" width="10" style="146" customWidth="1"/>
    <col min="1793" max="1793" width="3" style="146" customWidth="1"/>
    <col min="1794" max="1794" width="12.33203125" style="146" bestFit="1" customWidth="1"/>
    <col min="1795" max="1797" width="10" style="146" customWidth="1"/>
    <col min="1798" max="1798" width="1.6640625" style="146" customWidth="1"/>
    <col min="1799" max="1799" width="10" style="146" bestFit="1" customWidth="1"/>
    <col min="1800" max="1801" width="9.33203125" style="146" bestFit="1" customWidth="1"/>
    <col min="1802" max="1802" width="10" style="146" bestFit="1" customWidth="1"/>
    <col min="1803" max="1803" width="1.6640625" style="146" customWidth="1"/>
    <col min="1804" max="1804" width="8.109375" style="146" bestFit="1" customWidth="1"/>
    <col min="1805" max="1805" width="7.6640625" style="146" bestFit="1" customWidth="1"/>
    <col min="1806" max="1806" width="7" style="146" customWidth="1"/>
    <col min="1807" max="1807" width="8.109375" style="146" bestFit="1" customWidth="1"/>
    <col min="1808" max="1808" width="1.6640625" style="146" customWidth="1"/>
    <col min="1809" max="1809" width="8.109375" style="146" bestFit="1" customWidth="1"/>
    <col min="1810" max="1812" width="9.109375" style="146"/>
    <col min="1813" max="1813" width="3" style="146" customWidth="1"/>
    <col min="1814" max="1814" width="8.109375" style="146" bestFit="1" customWidth="1"/>
    <col min="1815" max="1817" width="9.109375" style="146"/>
    <col min="1818" max="1818" width="2.6640625" style="146" customWidth="1"/>
    <col min="1819" max="1819" width="8.33203125" style="146" bestFit="1" customWidth="1"/>
    <col min="1820" max="1822" width="9.109375" style="146"/>
    <col min="1823" max="1823" width="1.109375" style="146" customWidth="1"/>
    <col min="1824" max="1824" width="8.33203125" style="146" bestFit="1" customWidth="1"/>
    <col min="1825" max="1826" width="7.6640625" style="146" bestFit="1" customWidth="1"/>
    <col min="1827" max="1827" width="8.109375" style="146" bestFit="1" customWidth="1"/>
    <col min="1828" max="1828" width="1.6640625" style="146" customWidth="1"/>
    <col min="1829" max="1832" width="9.109375" style="146"/>
    <col min="1833" max="1833" width="1.5546875" style="146" customWidth="1"/>
    <col min="1834" max="1834" width="8.109375" style="146" bestFit="1" customWidth="1"/>
    <col min="1835" max="1836" width="7.6640625" style="146" bestFit="1" customWidth="1"/>
    <col min="1837" max="1837" width="8.109375" style="146" bestFit="1" customWidth="1"/>
    <col min="1838" max="1838" width="1.6640625" style="146" customWidth="1"/>
    <col min="1839" max="1839" width="8.33203125" style="146" bestFit="1" customWidth="1"/>
    <col min="1840" max="1841" width="7.6640625" style="146" bestFit="1" customWidth="1"/>
    <col min="1842" max="1842" width="8.109375" style="146" bestFit="1" customWidth="1"/>
    <col min="1843" max="2043" width="9.109375" style="146"/>
    <col min="2044" max="2044" width="4.109375" style="146" bestFit="1" customWidth="1"/>
    <col min="2045" max="2045" width="12.109375" style="146" bestFit="1" customWidth="1"/>
    <col min="2046" max="2047" width="9.33203125" style="146" bestFit="1" customWidth="1"/>
    <col min="2048" max="2048" width="10" style="146" customWidth="1"/>
    <col min="2049" max="2049" width="3" style="146" customWidth="1"/>
    <col min="2050" max="2050" width="12.33203125" style="146" bestFit="1" customWidth="1"/>
    <col min="2051" max="2053" width="10" style="146" customWidth="1"/>
    <col min="2054" max="2054" width="1.6640625" style="146" customWidth="1"/>
    <col min="2055" max="2055" width="10" style="146" bestFit="1" customWidth="1"/>
    <col min="2056" max="2057" width="9.33203125" style="146" bestFit="1" customWidth="1"/>
    <col min="2058" max="2058" width="10" style="146" bestFit="1" customWidth="1"/>
    <col min="2059" max="2059" width="1.6640625" style="146" customWidth="1"/>
    <col min="2060" max="2060" width="8.109375" style="146" bestFit="1" customWidth="1"/>
    <col min="2061" max="2061" width="7.6640625" style="146" bestFit="1" customWidth="1"/>
    <col min="2062" max="2062" width="7" style="146" customWidth="1"/>
    <col min="2063" max="2063" width="8.109375" style="146" bestFit="1" customWidth="1"/>
    <col min="2064" max="2064" width="1.6640625" style="146" customWidth="1"/>
    <col min="2065" max="2065" width="8.109375" style="146" bestFit="1" customWidth="1"/>
    <col min="2066" max="2068" width="9.109375" style="146"/>
    <col min="2069" max="2069" width="3" style="146" customWidth="1"/>
    <col min="2070" max="2070" width="8.109375" style="146" bestFit="1" customWidth="1"/>
    <col min="2071" max="2073" width="9.109375" style="146"/>
    <col min="2074" max="2074" width="2.6640625" style="146" customWidth="1"/>
    <col min="2075" max="2075" width="8.33203125" style="146" bestFit="1" customWidth="1"/>
    <col min="2076" max="2078" width="9.109375" style="146"/>
    <col min="2079" max="2079" width="1.109375" style="146" customWidth="1"/>
    <col min="2080" max="2080" width="8.33203125" style="146" bestFit="1" customWidth="1"/>
    <col min="2081" max="2082" width="7.6640625" style="146" bestFit="1" customWidth="1"/>
    <col min="2083" max="2083" width="8.109375" style="146" bestFit="1" customWidth="1"/>
    <col min="2084" max="2084" width="1.6640625" style="146" customWidth="1"/>
    <col min="2085" max="2088" width="9.109375" style="146"/>
    <col min="2089" max="2089" width="1.5546875" style="146" customWidth="1"/>
    <col min="2090" max="2090" width="8.109375" style="146" bestFit="1" customWidth="1"/>
    <col min="2091" max="2092" width="7.6640625" style="146" bestFit="1" customWidth="1"/>
    <col min="2093" max="2093" width="8.109375" style="146" bestFit="1" customWidth="1"/>
    <col min="2094" max="2094" width="1.6640625" style="146" customWidth="1"/>
    <col min="2095" max="2095" width="8.33203125" style="146" bestFit="1" customWidth="1"/>
    <col min="2096" max="2097" width="7.6640625" style="146" bestFit="1" customWidth="1"/>
    <col min="2098" max="2098" width="8.109375" style="146" bestFit="1" customWidth="1"/>
    <col min="2099" max="2299" width="9.109375" style="146"/>
    <col min="2300" max="2300" width="4.109375" style="146" bestFit="1" customWidth="1"/>
    <col min="2301" max="2301" width="12.109375" style="146" bestFit="1" customWidth="1"/>
    <col min="2302" max="2303" width="9.33203125" style="146" bestFit="1" customWidth="1"/>
    <col min="2304" max="2304" width="10" style="146" customWidth="1"/>
    <col min="2305" max="2305" width="3" style="146" customWidth="1"/>
    <col min="2306" max="2306" width="12.33203125" style="146" bestFit="1" customWidth="1"/>
    <col min="2307" max="2309" width="10" style="146" customWidth="1"/>
    <col min="2310" max="2310" width="1.6640625" style="146" customWidth="1"/>
    <col min="2311" max="2311" width="10" style="146" bestFit="1" customWidth="1"/>
    <col min="2312" max="2313" width="9.33203125" style="146" bestFit="1" customWidth="1"/>
    <col min="2314" max="2314" width="10" style="146" bestFit="1" customWidth="1"/>
    <col min="2315" max="2315" width="1.6640625" style="146" customWidth="1"/>
    <col min="2316" max="2316" width="8.109375" style="146" bestFit="1" customWidth="1"/>
    <col min="2317" max="2317" width="7.6640625" style="146" bestFit="1" customWidth="1"/>
    <col min="2318" max="2318" width="7" style="146" customWidth="1"/>
    <col min="2319" max="2319" width="8.109375" style="146" bestFit="1" customWidth="1"/>
    <col min="2320" max="2320" width="1.6640625" style="146" customWidth="1"/>
    <col min="2321" max="2321" width="8.109375" style="146" bestFit="1" customWidth="1"/>
    <col min="2322" max="2324" width="9.109375" style="146"/>
    <col min="2325" max="2325" width="3" style="146" customWidth="1"/>
    <col min="2326" max="2326" width="8.109375" style="146" bestFit="1" customWidth="1"/>
    <col min="2327" max="2329" width="9.109375" style="146"/>
    <col min="2330" max="2330" width="2.6640625" style="146" customWidth="1"/>
    <col min="2331" max="2331" width="8.33203125" style="146" bestFit="1" customWidth="1"/>
    <col min="2332" max="2334" width="9.109375" style="146"/>
    <col min="2335" max="2335" width="1.109375" style="146" customWidth="1"/>
    <col min="2336" max="2336" width="8.33203125" style="146" bestFit="1" customWidth="1"/>
    <col min="2337" max="2338" width="7.6640625" style="146" bestFit="1" customWidth="1"/>
    <col min="2339" max="2339" width="8.109375" style="146" bestFit="1" customWidth="1"/>
    <col min="2340" max="2340" width="1.6640625" style="146" customWidth="1"/>
    <col min="2341" max="2344" width="9.109375" style="146"/>
    <col min="2345" max="2345" width="1.5546875" style="146" customWidth="1"/>
    <col min="2346" max="2346" width="8.109375" style="146" bestFit="1" customWidth="1"/>
    <col min="2347" max="2348" width="7.6640625" style="146" bestFit="1" customWidth="1"/>
    <col min="2349" max="2349" width="8.109375" style="146" bestFit="1" customWidth="1"/>
    <col min="2350" max="2350" width="1.6640625" style="146" customWidth="1"/>
    <col min="2351" max="2351" width="8.33203125" style="146" bestFit="1" customWidth="1"/>
    <col min="2352" max="2353" width="7.6640625" style="146" bestFit="1" customWidth="1"/>
    <col min="2354" max="2354" width="8.109375" style="146" bestFit="1" customWidth="1"/>
    <col min="2355" max="2555" width="9.109375" style="146"/>
    <col min="2556" max="2556" width="4.109375" style="146" bestFit="1" customWidth="1"/>
    <col min="2557" max="2557" width="12.109375" style="146" bestFit="1" customWidth="1"/>
    <col min="2558" max="2559" width="9.33203125" style="146" bestFit="1" customWidth="1"/>
    <col min="2560" max="2560" width="10" style="146" customWidth="1"/>
    <col min="2561" max="2561" width="3" style="146" customWidth="1"/>
    <col min="2562" max="2562" width="12.33203125" style="146" bestFit="1" customWidth="1"/>
    <col min="2563" max="2565" width="10" style="146" customWidth="1"/>
    <col min="2566" max="2566" width="1.6640625" style="146" customWidth="1"/>
    <col min="2567" max="2567" width="10" style="146" bestFit="1" customWidth="1"/>
    <col min="2568" max="2569" width="9.33203125" style="146" bestFit="1" customWidth="1"/>
    <col min="2570" max="2570" width="10" style="146" bestFit="1" customWidth="1"/>
    <col min="2571" max="2571" width="1.6640625" style="146" customWidth="1"/>
    <col min="2572" max="2572" width="8.109375" style="146" bestFit="1" customWidth="1"/>
    <col min="2573" max="2573" width="7.6640625" style="146" bestFit="1" customWidth="1"/>
    <col min="2574" max="2574" width="7" style="146" customWidth="1"/>
    <col min="2575" max="2575" width="8.109375" style="146" bestFit="1" customWidth="1"/>
    <col min="2576" max="2576" width="1.6640625" style="146" customWidth="1"/>
    <col min="2577" max="2577" width="8.109375" style="146" bestFit="1" customWidth="1"/>
    <col min="2578" max="2580" width="9.109375" style="146"/>
    <col min="2581" max="2581" width="3" style="146" customWidth="1"/>
    <col min="2582" max="2582" width="8.109375" style="146" bestFit="1" customWidth="1"/>
    <col min="2583" max="2585" width="9.109375" style="146"/>
    <col min="2586" max="2586" width="2.6640625" style="146" customWidth="1"/>
    <col min="2587" max="2587" width="8.33203125" style="146" bestFit="1" customWidth="1"/>
    <col min="2588" max="2590" width="9.109375" style="146"/>
    <col min="2591" max="2591" width="1.109375" style="146" customWidth="1"/>
    <col min="2592" max="2592" width="8.33203125" style="146" bestFit="1" customWidth="1"/>
    <col min="2593" max="2594" width="7.6640625" style="146" bestFit="1" customWidth="1"/>
    <col min="2595" max="2595" width="8.109375" style="146" bestFit="1" customWidth="1"/>
    <col min="2596" max="2596" width="1.6640625" style="146" customWidth="1"/>
    <col min="2597" max="2600" width="9.109375" style="146"/>
    <col min="2601" max="2601" width="1.5546875" style="146" customWidth="1"/>
    <col min="2602" max="2602" width="8.109375" style="146" bestFit="1" customWidth="1"/>
    <col min="2603" max="2604" width="7.6640625" style="146" bestFit="1" customWidth="1"/>
    <col min="2605" max="2605" width="8.109375" style="146" bestFit="1" customWidth="1"/>
    <col min="2606" max="2606" width="1.6640625" style="146" customWidth="1"/>
    <col min="2607" max="2607" width="8.33203125" style="146" bestFit="1" customWidth="1"/>
    <col min="2608" max="2609" width="7.6640625" style="146" bestFit="1" customWidth="1"/>
    <col min="2610" max="2610" width="8.109375" style="146" bestFit="1" customWidth="1"/>
    <col min="2611" max="2811" width="9.109375" style="146"/>
    <col min="2812" max="2812" width="4.109375" style="146" bestFit="1" customWidth="1"/>
    <col min="2813" max="2813" width="12.109375" style="146" bestFit="1" customWidth="1"/>
    <col min="2814" max="2815" width="9.33203125" style="146" bestFit="1" customWidth="1"/>
    <col min="2816" max="2816" width="10" style="146" customWidth="1"/>
    <col min="2817" max="2817" width="3" style="146" customWidth="1"/>
    <col min="2818" max="2818" width="12.33203125" style="146" bestFit="1" customWidth="1"/>
    <col min="2819" max="2821" width="10" style="146" customWidth="1"/>
    <col min="2822" max="2822" width="1.6640625" style="146" customWidth="1"/>
    <col min="2823" max="2823" width="10" style="146" bestFit="1" customWidth="1"/>
    <col min="2824" max="2825" width="9.33203125" style="146" bestFit="1" customWidth="1"/>
    <col min="2826" max="2826" width="10" style="146" bestFit="1" customWidth="1"/>
    <col min="2827" max="2827" width="1.6640625" style="146" customWidth="1"/>
    <col min="2828" max="2828" width="8.109375" style="146" bestFit="1" customWidth="1"/>
    <col min="2829" max="2829" width="7.6640625" style="146" bestFit="1" customWidth="1"/>
    <col min="2830" max="2830" width="7" style="146" customWidth="1"/>
    <col min="2831" max="2831" width="8.109375" style="146" bestFit="1" customWidth="1"/>
    <col min="2832" max="2832" width="1.6640625" style="146" customWidth="1"/>
    <col min="2833" max="2833" width="8.109375" style="146" bestFit="1" customWidth="1"/>
    <col min="2834" max="2836" width="9.109375" style="146"/>
    <col min="2837" max="2837" width="3" style="146" customWidth="1"/>
    <col min="2838" max="2838" width="8.109375" style="146" bestFit="1" customWidth="1"/>
    <col min="2839" max="2841" width="9.109375" style="146"/>
    <col min="2842" max="2842" width="2.6640625" style="146" customWidth="1"/>
    <col min="2843" max="2843" width="8.33203125" style="146" bestFit="1" customWidth="1"/>
    <col min="2844" max="2846" width="9.109375" style="146"/>
    <col min="2847" max="2847" width="1.109375" style="146" customWidth="1"/>
    <col min="2848" max="2848" width="8.33203125" style="146" bestFit="1" customWidth="1"/>
    <col min="2849" max="2850" width="7.6640625" style="146" bestFit="1" customWidth="1"/>
    <col min="2851" max="2851" width="8.109375" style="146" bestFit="1" customWidth="1"/>
    <col min="2852" max="2852" width="1.6640625" style="146" customWidth="1"/>
    <col min="2853" max="2856" width="9.109375" style="146"/>
    <col min="2857" max="2857" width="1.5546875" style="146" customWidth="1"/>
    <col min="2858" max="2858" width="8.109375" style="146" bestFit="1" customWidth="1"/>
    <col min="2859" max="2860" width="7.6640625" style="146" bestFit="1" customWidth="1"/>
    <col min="2861" max="2861" width="8.109375" style="146" bestFit="1" customWidth="1"/>
    <col min="2862" max="2862" width="1.6640625" style="146" customWidth="1"/>
    <col min="2863" max="2863" width="8.33203125" style="146" bestFit="1" customWidth="1"/>
    <col min="2864" max="2865" width="7.6640625" style="146" bestFit="1" customWidth="1"/>
    <col min="2866" max="2866" width="8.109375" style="146" bestFit="1" customWidth="1"/>
    <col min="2867" max="3067" width="9.109375" style="146"/>
    <col min="3068" max="3068" width="4.109375" style="146" bestFit="1" customWidth="1"/>
    <col min="3069" max="3069" width="12.109375" style="146" bestFit="1" customWidth="1"/>
    <col min="3070" max="3071" width="9.33203125" style="146" bestFit="1" customWidth="1"/>
    <col min="3072" max="3072" width="10" style="146" customWidth="1"/>
    <col min="3073" max="3073" width="3" style="146" customWidth="1"/>
    <col min="3074" max="3074" width="12.33203125" style="146" bestFit="1" customWidth="1"/>
    <col min="3075" max="3077" width="10" style="146" customWidth="1"/>
    <col min="3078" max="3078" width="1.6640625" style="146" customWidth="1"/>
    <col min="3079" max="3079" width="10" style="146" bestFit="1" customWidth="1"/>
    <col min="3080" max="3081" width="9.33203125" style="146" bestFit="1" customWidth="1"/>
    <col min="3082" max="3082" width="10" style="146" bestFit="1" customWidth="1"/>
    <col min="3083" max="3083" width="1.6640625" style="146" customWidth="1"/>
    <col min="3084" max="3084" width="8.109375" style="146" bestFit="1" customWidth="1"/>
    <col min="3085" max="3085" width="7.6640625" style="146" bestFit="1" customWidth="1"/>
    <col min="3086" max="3086" width="7" style="146" customWidth="1"/>
    <col min="3087" max="3087" width="8.109375" style="146" bestFit="1" customWidth="1"/>
    <col min="3088" max="3088" width="1.6640625" style="146" customWidth="1"/>
    <col min="3089" max="3089" width="8.109375" style="146" bestFit="1" customWidth="1"/>
    <col min="3090" max="3092" width="9.109375" style="146"/>
    <col min="3093" max="3093" width="3" style="146" customWidth="1"/>
    <col min="3094" max="3094" width="8.109375" style="146" bestFit="1" customWidth="1"/>
    <col min="3095" max="3097" width="9.109375" style="146"/>
    <col min="3098" max="3098" width="2.6640625" style="146" customWidth="1"/>
    <col min="3099" max="3099" width="8.33203125" style="146" bestFit="1" customWidth="1"/>
    <col min="3100" max="3102" width="9.109375" style="146"/>
    <col min="3103" max="3103" width="1.109375" style="146" customWidth="1"/>
    <col min="3104" max="3104" width="8.33203125" style="146" bestFit="1" customWidth="1"/>
    <col min="3105" max="3106" width="7.6640625" style="146" bestFit="1" customWidth="1"/>
    <col min="3107" max="3107" width="8.109375" style="146" bestFit="1" customWidth="1"/>
    <col min="3108" max="3108" width="1.6640625" style="146" customWidth="1"/>
    <col min="3109" max="3112" width="9.109375" style="146"/>
    <col min="3113" max="3113" width="1.5546875" style="146" customWidth="1"/>
    <col min="3114" max="3114" width="8.109375" style="146" bestFit="1" customWidth="1"/>
    <col min="3115" max="3116" width="7.6640625" style="146" bestFit="1" customWidth="1"/>
    <col min="3117" max="3117" width="8.109375" style="146" bestFit="1" customWidth="1"/>
    <col min="3118" max="3118" width="1.6640625" style="146" customWidth="1"/>
    <col min="3119" max="3119" width="8.33203125" style="146" bestFit="1" customWidth="1"/>
    <col min="3120" max="3121" width="7.6640625" style="146" bestFit="1" customWidth="1"/>
    <col min="3122" max="3122" width="8.109375" style="146" bestFit="1" customWidth="1"/>
    <col min="3123" max="3323" width="9.109375" style="146"/>
    <col min="3324" max="3324" width="4.109375" style="146" bestFit="1" customWidth="1"/>
    <col min="3325" max="3325" width="12.109375" style="146" bestFit="1" customWidth="1"/>
    <col min="3326" max="3327" width="9.33203125" style="146" bestFit="1" customWidth="1"/>
    <col min="3328" max="3328" width="10" style="146" customWidth="1"/>
    <col min="3329" max="3329" width="3" style="146" customWidth="1"/>
    <col min="3330" max="3330" width="12.33203125" style="146" bestFit="1" customWidth="1"/>
    <col min="3331" max="3333" width="10" style="146" customWidth="1"/>
    <col min="3334" max="3334" width="1.6640625" style="146" customWidth="1"/>
    <col min="3335" max="3335" width="10" style="146" bestFit="1" customWidth="1"/>
    <col min="3336" max="3337" width="9.33203125" style="146" bestFit="1" customWidth="1"/>
    <col min="3338" max="3338" width="10" style="146" bestFit="1" customWidth="1"/>
    <col min="3339" max="3339" width="1.6640625" style="146" customWidth="1"/>
    <col min="3340" max="3340" width="8.109375" style="146" bestFit="1" customWidth="1"/>
    <col min="3341" max="3341" width="7.6640625" style="146" bestFit="1" customWidth="1"/>
    <col min="3342" max="3342" width="7" style="146" customWidth="1"/>
    <col min="3343" max="3343" width="8.109375" style="146" bestFit="1" customWidth="1"/>
    <col min="3344" max="3344" width="1.6640625" style="146" customWidth="1"/>
    <col min="3345" max="3345" width="8.109375" style="146" bestFit="1" customWidth="1"/>
    <col min="3346" max="3348" width="9.109375" style="146"/>
    <col min="3349" max="3349" width="3" style="146" customWidth="1"/>
    <col min="3350" max="3350" width="8.109375" style="146" bestFit="1" customWidth="1"/>
    <col min="3351" max="3353" width="9.109375" style="146"/>
    <col min="3354" max="3354" width="2.6640625" style="146" customWidth="1"/>
    <col min="3355" max="3355" width="8.33203125" style="146" bestFit="1" customWidth="1"/>
    <col min="3356" max="3358" width="9.109375" style="146"/>
    <col min="3359" max="3359" width="1.109375" style="146" customWidth="1"/>
    <col min="3360" max="3360" width="8.33203125" style="146" bestFit="1" customWidth="1"/>
    <col min="3361" max="3362" width="7.6640625" style="146" bestFit="1" customWidth="1"/>
    <col min="3363" max="3363" width="8.109375" style="146" bestFit="1" customWidth="1"/>
    <col min="3364" max="3364" width="1.6640625" style="146" customWidth="1"/>
    <col min="3365" max="3368" width="9.109375" style="146"/>
    <col min="3369" max="3369" width="1.5546875" style="146" customWidth="1"/>
    <col min="3370" max="3370" width="8.109375" style="146" bestFit="1" customWidth="1"/>
    <col min="3371" max="3372" width="7.6640625" style="146" bestFit="1" customWidth="1"/>
    <col min="3373" max="3373" width="8.109375" style="146" bestFit="1" customWidth="1"/>
    <col min="3374" max="3374" width="1.6640625" style="146" customWidth="1"/>
    <col min="3375" max="3375" width="8.33203125" style="146" bestFit="1" customWidth="1"/>
    <col min="3376" max="3377" width="7.6640625" style="146" bestFit="1" customWidth="1"/>
    <col min="3378" max="3378" width="8.109375" style="146" bestFit="1" customWidth="1"/>
    <col min="3379" max="3579" width="9.109375" style="146"/>
    <col min="3580" max="3580" width="4.109375" style="146" bestFit="1" customWidth="1"/>
    <col min="3581" max="3581" width="12.109375" style="146" bestFit="1" customWidth="1"/>
    <col min="3582" max="3583" width="9.33203125" style="146" bestFit="1" customWidth="1"/>
    <col min="3584" max="3584" width="10" style="146" customWidth="1"/>
    <col min="3585" max="3585" width="3" style="146" customWidth="1"/>
    <col min="3586" max="3586" width="12.33203125" style="146" bestFit="1" customWidth="1"/>
    <col min="3587" max="3589" width="10" style="146" customWidth="1"/>
    <col min="3590" max="3590" width="1.6640625" style="146" customWidth="1"/>
    <col min="3591" max="3591" width="10" style="146" bestFit="1" customWidth="1"/>
    <col min="3592" max="3593" width="9.33203125" style="146" bestFit="1" customWidth="1"/>
    <col min="3594" max="3594" width="10" style="146" bestFit="1" customWidth="1"/>
    <col min="3595" max="3595" width="1.6640625" style="146" customWidth="1"/>
    <col min="3596" max="3596" width="8.109375" style="146" bestFit="1" customWidth="1"/>
    <col min="3597" max="3597" width="7.6640625" style="146" bestFit="1" customWidth="1"/>
    <col min="3598" max="3598" width="7" style="146" customWidth="1"/>
    <col min="3599" max="3599" width="8.109375" style="146" bestFit="1" customWidth="1"/>
    <col min="3600" max="3600" width="1.6640625" style="146" customWidth="1"/>
    <col min="3601" max="3601" width="8.109375" style="146" bestFit="1" customWidth="1"/>
    <col min="3602" max="3604" width="9.109375" style="146"/>
    <col min="3605" max="3605" width="3" style="146" customWidth="1"/>
    <col min="3606" max="3606" width="8.109375" style="146" bestFit="1" customWidth="1"/>
    <col min="3607" max="3609" width="9.109375" style="146"/>
    <col min="3610" max="3610" width="2.6640625" style="146" customWidth="1"/>
    <col min="3611" max="3611" width="8.33203125" style="146" bestFit="1" customWidth="1"/>
    <col min="3612" max="3614" width="9.109375" style="146"/>
    <col min="3615" max="3615" width="1.109375" style="146" customWidth="1"/>
    <col min="3616" max="3616" width="8.33203125" style="146" bestFit="1" customWidth="1"/>
    <col min="3617" max="3618" width="7.6640625" style="146" bestFit="1" customWidth="1"/>
    <col min="3619" max="3619" width="8.109375" style="146" bestFit="1" customWidth="1"/>
    <col min="3620" max="3620" width="1.6640625" style="146" customWidth="1"/>
    <col min="3621" max="3624" width="9.109375" style="146"/>
    <col min="3625" max="3625" width="1.5546875" style="146" customWidth="1"/>
    <col min="3626" max="3626" width="8.109375" style="146" bestFit="1" customWidth="1"/>
    <col min="3627" max="3628" width="7.6640625" style="146" bestFit="1" customWidth="1"/>
    <col min="3629" max="3629" width="8.109375" style="146" bestFit="1" customWidth="1"/>
    <col min="3630" max="3630" width="1.6640625" style="146" customWidth="1"/>
    <col min="3631" max="3631" width="8.33203125" style="146" bestFit="1" customWidth="1"/>
    <col min="3632" max="3633" width="7.6640625" style="146" bestFit="1" customWidth="1"/>
    <col min="3634" max="3634" width="8.109375" style="146" bestFit="1" customWidth="1"/>
    <col min="3635" max="3835" width="9.109375" style="146"/>
    <col min="3836" max="3836" width="4.109375" style="146" bestFit="1" customWidth="1"/>
    <col min="3837" max="3837" width="12.109375" style="146" bestFit="1" customWidth="1"/>
    <col min="3838" max="3839" width="9.33203125" style="146" bestFit="1" customWidth="1"/>
    <col min="3840" max="3840" width="10" style="146" customWidth="1"/>
    <col min="3841" max="3841" width="3" style="146" customWidth="1"/>
    <col min="3842" max="3842" width="12.33203125" style="146" bestFit="1" customWidth="1"/>
    <col min="3843" max="3845" width="10" style="146" customWidth="1"/>
    <col min="3846" max="3846" width="1.6640625" style="146" customWidth="1"/>
    <col min="3847" max="3847" width="10" style="146" bestFit="1" customWidth="1"/>
    <col min="3848" max="3849" width="9.33203125" style="146" bestFit="1" customWidth="1"/>
    <col min="3850" max="3850" width="10" style="146" bestFit="1" customWidth="1"/>
    <col min="3851" max="3851" width="1.6640625" style="146" customWidth="1"/>
    <col min="3852" max="3852" width="8.109375" style="146" bestFit="1" customWidth="1"/>
    <col min="3853" max="3853" width="7.6640625" style="146" bestFit="1" customWidth="1"/>
    <col min="3854" max="3854" width="7" style="146" customWidth="1"/>
    <col min="3855" max="3855" width="8.109375" style="146" bestFit="1" customWidth="1"/>
    <col min="3856" max="3856" width="1.6640625" style="146" customWidth="1"/>
    <col min="3857" max="3857" width="8.109375" style="146" bestFit="1" customWidth="1"/>
    <col min="3858" max="3860" width="9.109375" style="146"/>
    <col min="3861" max="3861" width="3" style="146" customWidth="1"/>
    <col min="3862" max="3862" width="8.109375" style="146" bestFit="1" customWidth="1"/>
    <col min="3863" max="3865" width="9.109375" style="146"/>
    <col min="3866" max="3866" width="2.6640625" style="146" customWidth="1"/>
    <col min="3867" max="3867" width="8.33203125" style="146" bestFit="1" customWidth="1"/>
    <col min="3868" max="3870" width="9.109375" style="146"/>
    <col min="3871" max="3871" width="1.109375" style="146" customWidth="1"/>
    <col min="3872" max="3872" width="8.33203125" style="146" bestFit="1" customWidth="1"/>
    <col min="3873" max="3874" width="7.6640625" style="146" bestFit="1" customWidth="1"/>
    <col min="3875" max="3875" width="8.109375" style="146" bestFit="1" customWidth="1"/>
    <col min="3876" max="3876" width="1.6640625" style="146" customWidth="1"/>
    <col min="3877" max="3880" width="9.109375" style="146"/>
    <col min="3881" max="3881" width="1.5546875" style="146" customWidth="1"/>
    <col min="3882" max="3882" width="8.109375" style="146" bestFit="1" customWidth="1"/>
    <col min="3883" max="3884" width="7.6640625" style="146" bestFit="1" customWidth="1"/>
    <col min="3885" max="3885" width="8.109375" style="146" bestFit="1" customWidth="1"/>
    <col min="3886" max="3886" width="1.6640625" style="146" customWidth="1"/>
    <col min="3887" max="3887" width="8.33203125" style="146" bestFit="1" customWidth="1"/>
    <col min="3888" max="3889" width="7.6640625" style="146" bestFit="1" customWidth="1"/>
    <col min="3890" max="3890" width="8.109375" style="146" bestFit="1" customWidth="1"/>
    <col min="3891" max="4091" width="9.109375" style="146"/>
    <col min="4092" max="4092" width="4.109375" style="146" bestFit="1" customWidth="1"/>
    <col min="4093" max="4093" width="12.109375" style="146" bestFit="1" customWidth="1"/>
    <col min="4094" max="4095" width="9.33203125" style="146" bestFit="1" customWidth="1"/>
    <col min="4096" max="4096" width="10" style="146" customWidth="1"/>
    <col min="4097" max="4097" width="3" style="146" customWidth="1"/>
    <col min="4098" max="4098" width="12.33203125" style="146" bestFit="1" customWidth="1"/>
    <col min="4099" max="4101" width="10" style="146" customWidth="1"/>
    <col min="4102" max="4102" width="1.6640625" style="146" customWidth="1"/>
    <col min="4103" max="4103" width="10" style="146" bestFit="1" customWidth="1"/>
    <col min="4104" max="4105" width="9.33203125" style="146" bestFit="1" customWidth="1"/>
    <col min="4106" max="4106" width="10" style="146" bestFit="1" customWidth="1"/>
    <col min="4107" max="4107" width="1.6640625" style="146" customWidth="1"/>
    <col min="4108" max="4108" width="8.109375" style="146" bestFit="1" customWidth="1"/>
    <col min="4109" max="4109" width="7.6640625" style="146" bestFit="1" customWidth="1"/>
    <col min="4110" max="4110" width="7" style="146" customWidth="1"/>
    <col min="4111" max="4111" width="8.109375" style="146" bestFit="1" customWidth="1"/>
    <col min="4112" max="4112" width="1.6640625" style="146" customWidth="1"/>
    <col min="4113" max="4113" width="8.109375" style="146" bestFit="1" customWidth="1"/>
    <col min="4114" max="4116" width="9.109375" style="146"/>
    <col min="4117" max="4117" width="3" style="146" customWidth="1"/>
    <col min="4118" max="4118" width="8.109375" style="146" bestFit="1" customWidth="1"/>
    <col min="4119" max="4121" width="9.109375" style="146"/>
    <col min="4122" max="4122" width="2.6640625" style="146" customWidth="1"/>
    <col min="4123" max="4123" width="8.33203125" style="146" bestFit="1" customWidth="1"/>
    <col min="4124" max="4126" width="9.109375" style="146"/>
    <col min="4127" max="4127" width="1.109375" style="146" customWidth="1"/>
    <col min="4128" max="4128" width="8.33203125" style="146" bestFit="1" customWidth="1"/>
    <col min="4129" max="4130" width="7.6640625" style="146" bestFit="1" customWidth="1"/>
    <col min="4131" max="4131" width="8.109375" style="146" bestFit="1" customWidth="1"/>
    <col min="4132" max="4132" width="1.6640625" style="146" customWidth="1"/>
    <col min="4133" max="4136" width="9.109375" style="146"/>
    <col min="4137" max="4137" width="1.5546875" style="146" customWidth="1"/>
    <col min="4138" max="4138" width="8.109375" style="146" bestFit="1" customWidth="1"/>
    <col min="4139" max="4140" width="7.6640625" style="146" bestFit="1" customWidth="1"/>
    <col min="4141" max="4141" width="8.109375" style="146" bestFit="1" customWidth="1"/>
    <col min="4142" max="4142" width="1.6640625" style="146" customWidth="1"/>
    <col min="4143" max="4143" width="8.33203125" style="146" bestFit="1" customWidth="1"/>
    <col min="4144" max="4145" width="7.6640625" style="146" bestFit="1" customWidth="1"/>
    <col min="4146" max="4146" width="8.109375" style="146" bestFit="1" customWidth="1"/>
    <col min="4147" max="4347" width="9.109375" style="146"/>
    <col min="4348" max="4348" width="4.109375" style="146" bestFit="1" customWidth="1"/>
    <col min="4349" max="4349" width="12.109375" style="146" bestFit="1" customWidth="1"/>
    <col min="4350" max="4351" width="9.33203125" style="146" bestFit="1" customWidth="1"/>
    <col min="4352" max="4352" width="10" style="146" customWidth="1"/>
    <col min="4353" max="4353" width="3" style="146" customWidth="1"/>
    <col min="4354" max="4354" width="12.33203125" style="146" bestFit="1" customWidth="1"/>
    <col min="4355" max="4357" width="10" style="146" customWidth="1"/>
    <col min="4358" max="4358" width="1.6640625" style="146" customWidth="1"/>
    <col min="4359" max="4359" width="10" style="146" bestFit="1" customWidth="1"/>
    <col min="4360" max="4361" width="9.33203125" style="146" bestFit="1" customWidth="1"/>
    <col min="4362" max="4362" width="10" style="146" bestFit="1" customWidth="1"/>
    <col min="4363" max="4363" width="1.6640625" style="146" customWidth="1"/>
    <col min="4364" max="4364" width="8.109375" style="146" bestFit="1" customWidth="1"/>
    <col min="4365" max="4365" width="7.6640625" style="146" bestFit="1" customWidth="1"/>
    <col min="4366" max="4366" width="7" style="146" customWidth="1"/>
    <col min="4367" max="4367" width="8.109375" style="146" bestFit="1" customWidth="1"/>
    <col min="4368" max="4368" width="1.6640625" style="146" customWidth="1"/>
    <col min="4369" max="4369" width="8.109375" style="146" bestFit="1" customWidth="1"/>
    <col min="4370" max="4372" width="9.109375" style="146"/>
    <col min="4373" max="4373" width="3" style="146" customWidth="1"/>
    <col min="4374" max="4374" width="8.109375" style="146" bestFit="1" customWidth="1"/>
    <col min="4375" max="4377" width="9.109375" style="146"/>
    <col min="4378" max="4378" width="2.6640625" style="146" customWidth="1"/>
    <col min="4379" max="4379" width="8.33203125" style="146" bestFit="1" customWidth="1"/>
    <col min="4380" max="4382" width="9.109375" style="146"/>
    <col min="4383" max="4383" width="1.109375" style="146" customWidth="1"/>
    <col min="4384" max="4384" width="8.33203125" style="146" bestFit="1" customWidth="1"/>
    <col min="4385" max="4386" width="7.6640625" style="146" bestFit="1" customWidth="1"/>
    <col min="4387" max="4387" width="8.109375" style="146" bestFit="1" customWidth="1"/>
    <col min="4388" max="4388" width="1.6640625" style="146" customWidth="1"/>
    <col min="4389" max="4392" width="9.109375" style="146"/>
    <col min="4393" max="4393" width="1.5546875" style="146" customWidth="1"/>
    <col min="4394" max="4394" width="8.109375" style="146" bestFit="1" customWidth="1"/>
    <col min="4395" max="4396" width="7.6640625" style="146" bestFit="1" customWidth="1"/>
    <col min="4397" max="4397" width="8.109375" style="146" bestFit="1" customWidth="1"/>
    <col min="4398" max="4398" width="1.6640625" style="146" customWidth="1"/>
    <col min="4399" max="4399" width="8.33203125" style="146" bestFit="1" customWidth="1"/>
    <col min="4400" max="4401" width="7.6640625" style="146" bestFit="1" customWidth="1"/>
    <col min="4402" max="4402" width="8.109375" style="146" bestFit="1" customWidth="1"/>
    <col min="4403" max="4603" width="9.109375" style="146"/>
    <col min="4604" max="4604" width="4.109375" style="146" bestFit="1" customWidth="1"/>
    <col min="4605" max="4605" width="12.109375" style="146" bestFit="1" customWidth="1"/>
    <col min="4606" max="4607" width="9.33203125" style="146" bestFit="1" customWidth="1"/>
    <col min="4608" max="4608" width="10" style="146" customWidth="1"/>
    <col min="4609" max="4609" width="3" style="146" customWidth="1"/>
    <col min="4610" max="4610" width="12.33203125" style="146" bestFit="1" customWidth="1"/>
    <col min="4611" max="4613" width="10" style="146" customWidth="1"/>
    <col min="4614" max="4614" width="1.6640625" style="146" customWidth="1"/>
    <col min="4615" max="4615" width="10" style="146" bestFit="1" customWidth="1"/>
    <col min="4616" max="4617" width="9.33203125" style="146" bestFit="1" customWidth="1"/>
    <col min="4618" max="4618" width="10" style="146" bestFit="1" customWidth="1"/>
    <col min="4619" max="4619" width="1.6640625" style="146" customWidth="1"/>
    <col min="4620" max="4620" width="8.109375" style="146" bestFit="1" customWidth="1"/>
    <col min="4621" max="4621" width="7.6640625" style="146" bestFit="1" customWidth="1"/>
    <col min="4622" max="4622" width="7" style="146" customWidth="1"/>
    <col min="4623" max="4623" width="8.109375" style="146" bestFit="1" customWidth="1"/>
    <col min="4624" max="4624" width="1.6640625" style="146" customWidth="1"/>
    <col min="4625" max="4625" width="8.109375" style="146" bestFit="1" customWidth="1"/>
    <col min="4626" max="4628" width="9.109375" style="146"/>
    <col min="4629" max="4629" width="3" style="146" customWidth="1"/>
    <col min="4630" max="4630" width="8.109375" style="146" bestFit="1" customWidth="1"/>
    <col min="4631" max="4633" width="9.109375" style="146"/>
    <col min="4634" max="4634" width="2.6640625" style="146" customWidth="1"/>
    <col min="4635" max="4635" width="8.33203125" style="146" bestFit="1" customWidth="1"/>
    <col min="4636" max="4638" width="9.109375" style="146"/>
    <col min="4639" max="4639" width="1.109375" style="146" customWidth="1"/>
    <col min="4640" max="4640" width="8.33203125" style="146" bestFit="1" customWidth="1"/>
    <col min="4641" max="4642" width="7.6640625" style="146" bestFit="1" customWidth="1"/>
    <col min="4643" max="4643" width="8.109375" style="146" bestFit="1" customWidth="1"/>
    <col min="4644" max="4644" width="1.6640625" style="146" customWidth="1"/>
    <col min="4645" max="4648" width="9.109375" style="146"/>
    <col min="4649" max="4649" width="1.5546875" style="146" customWidth="1"/>
    <col min="4650" max="4650" width="8.109375" style="146" bestFit="1" customWidth="1"/>
    <col min="4651" max="4652" width="7.6640625" style="146" bestFit="1" customWidth="1"/>
    <col min="4653" max="4653" width="8.109375" style="146" bestFit="1" customWidth="1"/>
    <col min="4654" max="4654" width="1.6640625" style="146" customWidth="1"/>
    <col min="4655" max="4655" width="8.33203125" style="146" bestFit="1" customWidth="1"/>
    <col min="4656" max="4657" width="7.6640625" style="146" bestFit="1" customWidth="1"/>
    <col min="4658" max="4658" width="8.109375" style="146" bestFit="1" customWidth="1"/>
    <col min="4659" max="4859" width="9.109375" style="146"/>
    <col min="4860" max="4860" width="4.109375" style="146" bestFit="1" customWidth="1"/>
    <col min="4861" max="4861" width="12.109375" style="146" bestFit="1" customWidth="1"/>
    <col min="4862" max="4863" width="9.33203125" style="146" bestFit="1" customWidth="1"/>
    <col min="4864" max="4864" width="10" style="146" customWidth="1"/>
    <col min="4865" max="4865" width="3" style="146" customWidth="1"/>
    <col min="4866" max="4866" width="12.33203125" style="146" bestFit="1" customWidth="1"/>
    <col min="4867" max="4869" width="10" style="146" customWidth="1"/>
    <col min="4870" max="4870" width="1.6640625" style="146" customWidth="1"/>
    <col min="4871" max="4871" width="10" style="146" bestFit="1" customWidth="1"/>
    <col min="4872" max="4873" width="9.33203125" style="146" bestFit="1" customWidth="1"/>
    <col min="4874" max="4874" width="10" style="146" bestFit="1" customWidth="1"/>
    <col min="4875" max="4875" width="1.6640625" style="146" customWidth="1"/>
    <col min="4876" max="4876" width="8.109375" style="146" bestFit="1" customWidth="1"/>
    <col min="4877" max="4877" width="7.6640625" style="146" bestFit="1" customWidth="1"/>
    <col min="4878" max="4878" width="7" style="146" customWidth="1"/>
    <col min="4879" max="4879" width="8.109375" style="146" bestFit="1" customWidth="1"/>
    <col min="4880" max="4880" width="1.6640625" style="146" customWidth="1"/>
    <col min="4881" max="4881" width="8.109375" style="146" bestFit="1" customWidth="1"/>
    <col min="4882" max="4884" width="9.109375" style="146"/>
    <col min="4885" max="4885" width="3" style="146" customWidth="1"/>
    <col min="4886" max="4886" width="8.109375" style="146" bestFit="1" customWidth="1"/>
    <col min="4887" max="4889" width="9.109375" style="146"/>
    <col min="4890" max="4890" width="2.6640625" style="146" customWidth="1"/>
    <col min="4891" max="4891" width="8.33203125" style="146" bestFit="1" customWidth="1"/>
    <col min="4892" max="4894" width="9.109375" style="146"/>
    <col min="4895" max="4895" width="1.109375" style="146" customWidth="1"/>
    <col min="4896" max="4896" width="8.33203125" style="146" bestFit="1" customWidth="1"/>
    <col min="4897" max="4898" width="7.6640625" style="146" bestFit="1" customWidth="1"/>
    <col min="4899" max="4899" width="8.109375" style="146" bestFit="1" customWidth="1"/>
    <col min="4900" max="4900" width="1.6640625" style="146" customWidth="1"/>
    <col min="4901" max="4904" width="9.109375" style="146"/>
    <col min="4905" max="4905" width="1.5546875" style="146" customWidth="1"/>
    <col min="4906" max="4906" width="8.109375" style="146" bestFit="1" customWidth="1"/>
    <col min="4907" max="4908" width="7.6640625" style="146" bestFit="1" customWidth="1"/>
    <col min="4909" max="4909" width="8.109375" style="146" bestFit="1" customWidth="1"/>
    <col min="4910" max="4910" width="1.6640625" style="146" customWidth="1"/>
    <col min="4911" max="4911" width="8.33203125" style="146" bestFit="1" customWidth="1"/>
    <col min="4912" max="4913" width="7.6640625" style="146" bestFit="1" customWidth="1"/>
    <col min="4914" max="4914" width="8.109375" style="146" bestFit="1" customWidth="1"/>
    <col min="4915" max="5115" width="9.109375" style="146"/>
    <col min="5116" max="5116" width="4.109375" style="146" bestFit="1" customWidth="1"/>
    <col min="5117" max="5117" width="12.109375" style="146" bestFit="1" customWidth="1"/>
    <col min="5118" max="5119" width="9.33203125" style="146" bestFit="1" customWidth="1"/>
    <col min="5120" max="5120" width="10" style="146" customWidth="1"/>
    <col min="5121" max="5121" width="3" style="146" customWidth="1"/>
    <col min="5122" max="5122" width="12.33203125" style="146" bestFit="1" customWidth="1"/>
    <col min="5123" max="5125" width="10" style="146" customWidth="1"/>
    <col min="5126" max="5126" width="1.6640625" style="146" customWidth="1"/>
    <col min="5127" max="5127" width="10" style="146" bestFit="1" customWidth="1"/>
    <col min="5128" max="5129" width="9.33203125" style="146" bestFit="1" customWidth="1"/>
    <col min="5130" max="5130" width="10" style="146" bestFit="1" customWidth="1"/>
    <col min="5131" max="5131" width="1.6640625" style="146" customWidth="1"/>
    <col min="5132" max="5132" width="8.109375" style="146" bestFit="1" customWidth="1"/>
    <col min="5133" max="5133" width="7.6640625" style="146" bestFit="1" customWidth="1"/>
    <col min="5134" max="5134" width="7" style="146" customWidth="1"/>
    <col min="5135" max="5135" width="8.109375" style="146" bestFit="1" customWidth="1"/>
    <col min="5136" max="5136" width="1.6640625" style="146" customWidth="1"/>
    <col min="5137" max="5137" width="8.109375" style="146" bestFit="1" customWidth="1"/>
    <col min="5138" max="5140" width="9.109375" style="146"/>
    <col min="5141" max="5141" width="3" style="146" customWidth="1"/>
    <col min="5142" max="5142" width="8.109375" style="146" bestFit="1" customWidth="1"/>
    <col min="5143" max="5145" width="9.109375" style="146"/>
    <col min="5146" max="5146" width="2.6640625" style="146" customWidth="1"/>
    <col min="5147" max="5147" width="8.33203125" style="146" bestFit="1" customWidth="1"/>
    <col min="5148" max="5150" width="9.109375" style="146"/>
    <col min="5151" max="5151" width="1.109375" style="146" customWidth="1"/>
    <col min="5152" max="5152" width="8.33203125" style="146" bestFit="1" customWidth="1"/>
    <col min="5153" max="5154" width="7.6640625" style="146" bestFit="1" customWidth="1"/>
    <col min="5155" max="5155" width="8.109375" style="146" bestFit="1" customWidth="1"/>
    <col min="5156" max="5156" width="1.6640625" style="146" customWidth="1"/>
    <col min="5157" max="5160" width="9.109375" style="146"/>
    <col min="5161" max="5161" width="1.5546875" style="146" customWidth="1"/>
    <col min="5162" max="5162" width="8.109375" style="146" bestFit="1" customWidth="1"/>
    <col min="5163" max="5164" width="7.6640625" style="146" bestFit="1" customWidth="1"/>
    <col min="5165" max="5165" width="8.109375" style="146" bestFit="1" customWidth="1"/>
    <col min="5166" max="5166" width="1.6640625" style="146" customWidth="1"/>
    <col min="5167" max="5167" width="8.33203125" style="146" bestFit="1" customWidth="1"/>
    <col min="5168" max="5169" width="7.6640625" style="146" bestFit="1" customWidth="1"/>
    <col min="5170" max="5170" width="8.109375" style="146" bestFit="1" customWidth="1"/>
    <col min="5171" max="5371" width="9.109375" style="146"/>
    <col min="5372" max="5372" width="4.109375" style="146" bestFit="1" customWidth="1"/>
    <col min="5373" max="5373" width="12.109375" style="146" bestFit="1" customWidth="1"/>
    <col min="5374" max="5375" width="9.33203125" style="146" bestFit="1" customWidth="1"/>
    <col min="5376" max="5376" width="10" style="146" customWidth="1"/>
    <col min="5377" max="5377" width="3" style="146" customWidth="1"/>
    <col min="5378" max="5378" width="12.33203125" style="146" bestFit="1" customWidth="1"/>
    <col min="5379" max="5381" width="10" style="146" customWidth="1"/>
    <col min="5382" max="5382" width="1.6640625" style="146" customWidth="1"/>
    <col min="5383" max="5383" width="10" style="146" bestFit="1" customWidth="1"/>
    <col min="5384" max="5385" width="9.33203125" style="146" bestFit="1" customWidth="1"/>
    <col min="5386" max="5386" width="10" style="146" bestFit="1" customWidth="1"/>
    <col min="5387" max="5387" width="1.6640625" style="146" customWidth="1"/>
    <col min="5388" max="5388" width="8.109375" style="146" bestFit="1" customWidth="1"/>
    <col min="5389" max="5389" width="7.6640625" style="146" bestFit="1" customWidth="1"/>
    <col min="5390" max="5390" width="7" style="146" customWidth="1"/>
    <col min="5391" max="5391" width="8.109375" style="146" bestFit="1" customWidth="1"/>
    <col min="5392" max="5392" width="1.6640625" style="146" customWidth="1"/>
    <col min="5393" max="5393" width="8.109375" style="146" bestFit="1" customWidth="1"/>
    <col min="5394" max="5396" width="9.109375" style="146"/>
    <col min="5397" max="5397" width="3" style="146" customWidth="1"/>
    <col min="5398" max="5398" width="8.109375" style="146" bestFit="1" customWidth="1"/>
    <col min="5399" max="5401" width="9.109375" style="146"/>
    <col min="5402" max="5402" width="2.6640625" style="146" customWidth="1"/>
    <col min="5403" max="5403" width="8.33203125" style="146" bestFit="1" customWidth="1"/>
    <col min="5404" max="5406" width="9.109375" style="146"/>
    <col min="5407" max="5407" width="1.109375" style="146" customWidth="1"/>
    <col min="5408" max="5408" width="8.33203125" style="146" bestFit="1" customWidth="1"/>
    <col min="5409" max="5410" width="7.6640625" style="146" bestFit="1" customWidth="1"/>
    <col min="5411" max="5411" width="8.109375" style="146" bestFit="1" customWidth="1"/>
    <col min="5412" max="5412" width="1.6640625" style="146" customWidth="1"/>
    <col min="5413" max="5416" width="9.109375" style="146"/>
    <col min="5417" max="5417" width="1.5546875" style="146" customWidth="1"/>
    <col min="5418" max="5418" width="8.109375" style="146" bestFit="1" customWidth="1"/>
    <col min="5419" max="5420" width="7.6640625" style="146" bestFit="1" customWidth="1"/>
    <col min="5421" max="5421" width="8.109375" style="146" bestFit="1" customWidth="1"/>
    <col min="5422" max="5422" width="1.6640625" style="146" customWidth="1"/>
    <col min="5423" max="5423" width="8.33203125" style="146" bestFit="1" customWidth="1"/>
    <col min="5424" max="5425" width="7.6640625" style="146" bestFit="1" customWidth="1"/>
    <col min="5426" max="5426" width="8.109375" style="146" bestFit="1" customWidth="1"/>
    <col min="5427" max="5627" width="9.109375" style="146"/>
    <col min="5628" max="5628" width="4.109375" style="146" bestFit="1" customWidth="1"/>
    <col min="5629" max="5629" width="12.109375" style="146" bestFit="1" customWidth="1"/>
    <col min="5630" max="5631" width="9.33203125" style="146" bestFit="1" customWidth="1"/>
    <col min="5632" max="5632" width="10" style="146" customWidth="1"/>
    <col min="5633" max="5633" width="3" style="146" customWidth="1"/>
    <col min="5634" max="5634" width="12.33203125" style="146" bestFit="1" customWidth="1"/>
    <col min="5635" max="5637" width="10" style="146" customWidth="1"/>
    <col min="5638" max="5638" width="1.6640625" style="146" customWidth="1"/>
    <col min="5639" max="5639" width="10" style="146" bestFit="1" customWidth="1"/>
    <col min="5640" max="5641" width="9.33203125" style="146" bestFit="1" customWidth="1"/>
    <col min="5642" max="5642" width="10" style="146" bestFit="1" customWidth="1"/>
    <col min="5643" max="5643" width="1.6640625" style="146" customWidth="1"/>
    <col min="5644" max="5644" width="8.109375" style="146" bestFit="1" customWidth="1"/>
    <col min="5645" max="5645" width="7.6640625" style="146" bestFit="1" customWidth="1"/>
    <col min="5646" max="5646" width="7" style="146" customWidth="1"/>
    <col min="5647" max="5647" width="8.109375" style="146" bestFit="1" customWidth="1"/>
    <col min="5648" max="5648" width="1.6640625" style="146" customWidth="1"/>
    <col min="5649" max="5649" width="8.109375" style="146" bestFit="1" customWidth="1"/>
    <col min="5650" max="5652" width="9.109375" style="146"/>
    <col min="5653" max="5653" width="3" style="146" customWidth="1"/>
    <col min="5654" max="5654" width="8.109375" style="146" bestFit="1" customWidth="1"/>
    <col min="5655" max="5657" width="9.109375" style="146"/>
    <col min="5658" max="5658" width="2.6640625" style="146" customWidth="1"/>
    <col min="5659" max="5659" width="8.33203125" style="146" bestFit="1" customWidth="1"/>
    <col min="5660" max="5662" width="9.109375" style="146"/>
    <col min="5663" max="5663" width="1.109375" style="146" customWidth="1"/>
    <col min="5664" max="5664" width="8.33203125" style="146" bestFit="1" customWidth="1"/>
    <col min="5665" max="5666" width="7.6640625" style="146" bestFit="1" customWidth="1"/>
    <col min="5667" max="5667" width="8.109375" style="146" bestFit="1" customWidth="1"/>
    <col min="5668" max="5668" width="1.6640625" style="146" customWidth="1"/>
    <col min="5669" max="5672" width="9.109375" style="146"/>
    <col min="5673" max="5673" width="1.5546875" style="146" customWidth="1"/>
    <col min="5674" max="5674" width="8.109375" style="146" bestFit="1" customWidth="1"/>
    <col min="5675" max="5676" width="7.6640625" style="146" bestFit="1" customWidth="1"/>
    <col min="5677" max="5677" width="8.109375" style="146" bestFit="1" customWidth="1"/>
    <col min="5678" max="5678" width="1.6640625" style="146" customWidth="1"/>
    <col min="5679" max="5679" width="8.33203125" style="146" bestFit="1" customWidth="1"/>
    <col min="5680" max="5681" width="7.6640625" style="146" bestFit="1" customWidth="1"/>
    <col min="5682" max="5682" width="8.109375" style="146" bestFit="1" customWidth="1"/>
    <col min="5683" max="5883" width="9.109375" style="146"/>
    <col min="5884" max="5884" width="4.109375" style="146" bestFit="1" customWidth="1"/>
    <col min="5885" max="5885" width="12.109375" style="146" bestFit="1" customWidth="1"/>
    <col min="5886" max="5887" width="9.33203125" style="146" bestFit="1" customWidth="1"/>
    <col min="5888" max="5888" width="10" style="146" customWidth="1"/>
    <col min="5889" max="5889" width="3" style="146" customWidth="1"/>
    <col min="5890" max="5890" width="12.33203125" style="146" bestFit="1" customWidth="1"/>
    <col min="5891" max="5893" width="10" style="146" customWidth="1"/>
    <col min="5894" max="5894" width="1.6640625" style="146" customWidth="1"/>
    <col min="5895" max="5895" width="10" style="146" bestFit="1" customWidth="1"/>
    <col min="5896" max="5897" width="9.33203125" style="146" bestFit="1" customWidth="1"/>
    <col min="5898" max="5898" width="10" style="146" bestFit="1" customWidth="1"/>
    <col min="5899" max="5899" width="1.6640625" style="146" customWidth="1"/>
    <col min="5900" max="5900" width="8.109375" style="146" bestFit="1" customWidth="1"/>
    <col min="5901" max="5901" width="7.6640625" style="146" bestFit="1" customWidth="1"/>
    <col min="5902" max="5902" width="7" style="146" customWidth="1"/>
    <col min="5903" max="5903" width="8.109375" style="146" bestFit="1" customWidth="1"/>
    <col min="5904" max="5904" width="1.6640625" style="146" customWidth="1"/>
    <col min="5905" max="5905" width="8.109375" style="146" bestFit="1" customWidth="1"/>
    <col min="5906" max="5908" width="9.109375" style="146"/>
    <col min="5909" max="5909" width="3" style="146" customWidth="1"/>
    <col min="5910" max="5910" width="8.109375" style="146" bestFit="1" customWidth="1"/>
    <col min="5911" max="5913" width="9.109375" style="146"/>
    <col min="5914" max="5914" width="2.6640625" style="146" customWidth="1"/>
    <col min="5915" max="5915" width="8.33203125" style="146" bestFit="1" customWidth="1"/>
    <col min="5916" max="5918" width="9.109375" style="146"/>
    <col min="5919" max="5919" width="1.109375" style="146" customWidth="1"/>
    <col min="5920" max="5920" width="8.33203125" style="146" bestFit="1" customWidth="1"/>
    <col min="5921" max="5922" width="7.6640625" style="146" bestFit="1" customWidth="1"/>
    <col min="5923" max="5923" width="8.109375" style="146" bestFit="1" customWidth="1"/>
    <col min="5924" max="5924" width="1.6640625" style="146" customWidth="1"/>
    <col min="5925" max="5928" width="9.109375" style="146"/>
    <col min="5929" max="5929" width="1.5546875" style="146" customWidth="1"/>
    <col min="5930" max="5930" width="8.109375" style="146" bestFit="1" customWidth="1"/>
    <col min="5931" max="5932" width="7.6640625" style="146" bestFit="1" customWidth="1"/>
    <col min="5933" max="5933" width="8.109375" style="146" bestFit="1" customWidth="1"/>
    <col min="5934" max="5934" width="1.6640625" style="146" customWidth="1"/>
    <col min="5935" max="5935" width="8.33203125" style="146" bestFit="1" customWidth="1"/>
    <col min="5936" max="5937" width="7.6640625" style="146" bestFit="1" customWidth="1"/>
    <col min="5938" max="5938" width="8.109375" style="146" bestFit="1" customWidth="1"/>
    <col min="5939" max="6139" width="9.109375" style="146"/>
    <col min="6140" max="6140" width="4.109375" style="146" bestFit="1" customWidth="1"/>
    <col min="6141" max="6141" width="12.109375" style="146" bestFit="1" customWidth="1"/>
    <col min="6142" max="6143" width="9.33203125" style="146" bestFit="1" customWidth="1"/>
    <col min="6144" max="6144" width="10" style="146" customWidth="1"/>
    <col min="6145" max="6145" width="3" style="146" customWidth="1"/>
    <col min="6146" max="6146" width="12.33203125" style="146" bestFit="1" customWidth="1"/>
    <col min="6147" max="6149" width="10" style="146" customWidth="1"/>
    <col min="6150" max="6150" width="1.6640625" style="146" customWidth="1"/>
    <col min="6151" max="6151" width="10" style="146" bestFit="1" customWidth="1"/>
    <col min="6152" max="6153" width="9.33203125" style="146" bestFit="1" customWidth="1"/>
    <col min="6154" max="6154" width="10" style="146" bestFit="1" customWidth="1"/>
    <col min="6155" max="6155" width="1.6640625" style="146" customWidth="1"/>
    <col min="6156" max="6156" width="8.109375" style="146" bestFit="1" customWidth="1"/>
    <col min="6157" max="6157" width="7.6640625" style="146" bestFit="1" customWidth="1"/>
    <col min="6158" max="6158" width="7" style="146" customWidth="1"/>
    <col min="6159" max="6159" width="8.109375" style="146" bestFit="1" customWidth="1"/>
    <col min="6160" max="6160" width="1.6640625" style="146" customWidth="1"/>
    <col min="6161" max="6161" width="8.109375" style="146" bestFit="1" customWidth="1"/>
    <col min="6162" max="6164" width="9.109375" style="146"/>
    <col min="6165" max="6165" width="3" style="146" customWidth="1"/>
    <col min="6166" max="6166" width="8.109375" style="146" bestFit="1" customWidth="1"/>
    <col min="6167" max="6169" width="9.109375" style="146"/>
    <col min="6170" max="6170" width="2.6640625" style="146" customWidth="1"/>
    <col min="6171" max="6171" width="8.33203125" style="146" bestFit="1" customWidth="1"/>
    <col min="6172" max="6174" width="9.109375" style="146"/>
    <col min="6175" max="6175" width="1.109375" style="146" customWidth="1"/>
    <col min="6176" max="6176" width="8.33203125" style="146" bestFit="1" customWidth="1"/>
    <col min="6177" max="6178" width="7.6640625" style="146" bestFit="1" customWidth="1"/>
    <col min="6179" max="6179" width="8.109375" style="146" bestFit="1" customWidth="1"/>
    <col min="6180" max="6180" width="1.6640625" style="146" customWidth="1"/>
    <col min="6181" max="6184" width="9.109375" style="146"/>
    <col min="6185" max="6185" width="1.5546875" style="146" customWidth="1"/>
    <col min="6186" max="6186" width="8.109375" style="146" bestFit="1" customWidth="1"/>
    <col min="6187" max="6188" width="7.6640625" style="146" bestFit="1" customWidth="1"/>
    <col min="6189" max="6189" width="8.109375" style="146" bestFit="1" customWidth="1"/>
    <col min="6190" max="6190" width="1.6640625" style="146" customWidth="1"/>
    <col min="6191" max="6191" width="8.33203125" style="146" bestFit="1" customWidth="1"/>
    <col min="6192" max="6193" width="7.6640625" style="146" bestFit="1" customWidth="1"/>
    <col min="6194" max="6194" width="8.109375" style="146" bestFit="1" customWidth="1"/>
    <col min="6195" max="6395" width="9.109375" style="146"/>
    <col min="6396" max="6396" width="4.109375" style="146" bestFit="1" customWidth="1"/>
    <col min="6397" max="6397" width="12.109375" style="146" bestFit="1" customWidth="1"/>
    <col min="6398" max="6399" width="9.33203125" style="146" bestFit="1" customWidth="1"/>
    <col min="6400" max="6400" width="10" style="146" customWidth="1"/>
    <col min="6401" max="6401" width="3" style="146" customWidth="1"/>
    <col min="6402" max="6402" width="12.33203125" style="146" bestFit="1" customWidth="1"/>
    <col min="6403" max="6405" width="10" style="146" customWidth="1"/>
    <col min="6406" max="6406" width="1.6640625" style="146" customWidth="1"/>
    <col min="6407" max="6407" width="10" style="146" bestFit="1" customWidth="1"/>
    <col min="6408" max="6409" width="9.33203125" style="146" bestFit="1" customWidth="1"/>
    <col min="6410" max="6410" width="10" style="146" bestFit="1" customWidth="1"/>
    <col min="6411" max="6411" width="1.6640625" style="146" customWidth="1"/>
    <col min="6412" max="6412" width="8.109375" style="146" bestFit="1" customWidth="1"/>
    <col min="6413" max="6413" width="7.6640625" style="146" bestFit="1" customWidth="1"/>
    <col min="6414" max="6414" width="7" style="146" customWidth="1"/>
    <col min="6415" max="6415" width="8.109375" style="146" bestFit="1" customWidth="1"/>
    <col min="6416" max="6416" width="1.6640625" style="146" customWidth="1"/>
    <col min="6417" max="6417" width="8.109375" style="146" bestFit="1" customWidth="1"/>
    <col min="6418" max="6420" width="9.109375" style="146"/>
    <col min="6421" max="6421" width="3" style="146" customWidth="1"/>
    <col min="6422" max="6422" width="8.109375" style="146" bestFit="1" customWidth="1"/>
    <col min="6423" max="6425" width="9.109375" style="146"/>
    <col min="6426" max="6426" width="2.6640625" style="146" customWidth="1"/>
    <col min="6427" max="6427" width="8.33203125" style="146" bestFit="1" customWidth="1"/>
    <col min="6428" max="6430" width="9.109375" style="146"/>
    <col min="6431" max="6431" width="1.109375" style="146" customWidth="1"/>
    <col min="6432" max="6432" width="8.33203125" style="146" bestFit="1" customWidth="1"/>
    <col min="6433" max="6434" width="7.6640625" style="146" bestFit="1" customWidth="1"/>
    <col min="6435" max="6435" width="8.109375" style="146" bestFit="1" customWidth="1"/>
    <col min="6436" max="6436" width="1.6640625" style="146" customWidth="1"/>
    <col min="6437" max="6440" width="9.109375" style="146"/>
    <col min="6441" max="6441" width="1.5546875" style="146" customWidth="1"/>
    <col min="6442" max="6442" width="8.109375" style="146" bestFit="1" customWidth="1"/>
    <col min="6443" max="6444" width="7.6640625" style="146" bestFit="1" customWidth="1"/>
    <col min="6445" max="6445" width="8.109375" style="146" bestFit="1" customWidth="1"/>
    <col min="6446" max="6446" width="1.6640625" style="146" customWidth="1"/>
    <col min="6447" max="6447" width="8.33203125" style="146" bestFit="1" customWidth="1"/>
    <col min="6448" max="6449" width="7.6640625" style="146" bestFit="1" customWidth="1"/>
    <col min="6450" max="6450" width="8.109375" style="146" bestFit="1" customWidth="1"/>
    <col min="6451" max="6651" width="9.109375" style="146"/>
    <col min="6652" max="6652" width="4.109375" style="146" bestFit="1" customWidth="1"/>
    <col min="6653" max="6653" width="12.109375" style="146" bestFit="1" customWidth="1"/>
    <col min="6654" max="6655" width="9.33203125" style="146" bestFit="1" customWidth="1"/>
    <col min="6656" max="6656" width="10" style="146" customWidth="1"/>
    <col min="6657" max="6657" width="3" style="146" customWidth="1"/>
    <col min="6658" max="6658" width="12.33203125" style="146" bestFit="1" customWidth="1"/>
    <col min="6659" max="6661" width="10" style="146" customWidth="1"/>
    <col min="6662" max="6662" width="1.6640625" style="146" customWidth="1"/>
    <col min="6663" max="6663" width="10" style="146" bestFit="1" customWidth="1"/>
    <col min="6664" max="6665" width="9.33203125" style="146" bestFit="1" customWidth="1"/>
    <col min="6666" max="6666" width="10" style="146" bestFit="1" customWidth="1"/>
    <col min="6667" max="6667" width="1.6640625" style="146" customWidth="1"/>
    <col min="6668" max="6668" width="8.109375" style="146" bestFit="1" customWidth="1"/>
    <col min="6669" max="6669" width="7.6640625" style="146" bestFit="1" customWidth="1"/>
    <col min="6670" max="6670" width="7" style="146" customWidth="1"/>
    <col min="6671" max="6671" width="8.109375" style="146" bestFit="1" customWidth="1"/>
    <col min="6672" max="6672" width="1.6640625" style="146" customWidth="1"/>
    <col min="6673" max="6673" width="8.109375" style="146" bestFit="1" customWidth="1"/>
    <col min="6674" max="6676" width="9.109375" style="146"/>
    <col min="6677" max="6677" width="3" style="146" customWidth="1"/>
    <col min="6678" max="6678" width="8.109375" style="146" bestFit="1" customWidth="1"/>
    <col min="6679" max="6681" width="9.109375" style="146"/>
    <col min="6682" max="6682" width="2.6640625" style="146" customWidth="1"/>
    <col min="6683" max="6683" width="8.33203125" style="146" bestFit="1" customWidth="1"/>
    <col min="6684" max="6686" width="9.109375" style="146"/>
    <col min="6687" max="6687" width="1.109375" style="146" customWidth="1"/>
    <col min="6688" max="6688" width="8.33203125" style="146" bestFit="1" customWidth="1"/>
    <col min="6689" max="6690" width="7.6640625" style="146" bestFit="1" customWidth="1"/>
    <col min="6691" max="6691" width="8.109375" style="146" bestFit="1" customWidth="1"/>
    <col min="6692" max="6692" width="1.6640625" style="146" customWidth="1"/>
    <col min="6693" max="6696" width="9.109375" style="146"/>
    <col min="6697" max="6697" width="1.5546875" style="146" customWidth="1"/>
    <col min="6698" max="6698" width="8.109375" style="146" bestFit="1" customWidth="1"/>
    <col min="6699" max="6700" width="7.6640625" style="146" bestFit="1" customWidth="1"/>
    <col min="6701" max="6701" width="8.109375" style="146" bestFit="1" customWidth="1"/>
    <col min="6702" max="6702" width="1.6640625" style="146" customWidth="1"/>
    <col min="6703" max="6703" width="8.33203125" style="146" bestFit="1" customWidth="1"/>
    <col min="6704" max="6705" width="7.6640625" style="146" bestFit="1" customWidth="1"/>
    <col min="6706" max="6706" width="8.109375" style="146" bestFit="1" customWidth="1"/>
    <col min="6707" max="6907" width="9.109375" style="146"/>
    <col min="6908" max="6908" width="4.109375" style="146" bestFit="1" customWidth="1"/>
    <col min="6909" max="6909" width="12.109375" style="146" bestFit="1" customWidth="1"/>
    <col min="6910" max="6911" width="9.33203125" style="146" bestFit="1" customWidth="1"/>
    <col min="6912" max="6912" width="10" style="146" customWidth="1"/>
    <col min="6913" max="6913" width="3" style="146" customWidth="1"/>
    <col min="6914" max="6914" width="12.33203125" style="146" bestFit="1" customWidth="1"/>
    <col min="6915" max="6917" width="10" style="146" customWidth="1"/>
    <col min="6918" max="6918" width="1.6640625" style="146" customWidth="1"/>
    <col min="6919" max="6919" width="10" style="146" bestFit="1" customWidth="1"/>
    <col min="6920" max="6921" width="9.33203125" style="146" bestFit="1" customWidth="1"/>
    <col min="6922" max="6922" width="10" style="146" bestFit="1" customWidth="1"/>
    <col min="6923" max="6923" width="1.6640625" style="146" customWidth="1"/>
    <col min="6924" max="6924" width="8.109375" style="146" bestFit="1" customWidth="1"/>
    <col min="6925" max="6925" width="7.6640625" style="146" bestFit="1" customWidth="1"/>
    <col min="6926" max="6926" width="7" style="146" customWidth="1"/>
    <col min="6927" max="6927" width="8.109375" style="146" bestFit="1" customWidth="1"/>
    <col min="6928" max="6928" width="1.6640625" style="146" customWidth="1"/>
    <col min="6929" max="6929" width="8.109375" style="146" bestFit="1" customWidth="1"/>
    <col min="6930" max="6932" width="9.109375" style="146"/>
    <col min="6933" max="6933" width="3" style="146" customWidth="1"/>
    <col min="6934" max="6934" width="8.109375" style="146" bestFit="1" customWidth="1"/>
    <col min="6935" max="6937" width="9.109375" style="146"/>
    <col min="6938" max="6938" width="2.6640625" style="146" customWidth="1"/>
    <col min="6939" max="6939" width="8.33203125" style="146" bestFit="1" customWidth="1"/>
    <col min="6940" max="6942" width="9.109375" style="146"/>
    <col min="6943" max="6943" width="1.109375" style="146" customWidth="1"/>
    <col min="6944" max="6944" width="8.33203125" style="146" bestFit="1" customWidth="1"/>
    <col min="6945" max="6946" width="7.6640625" style="146" bestFit="1" customWidth="1"/>
    <col min="6947" max="6947" width="8.109375" style="146" bestFit="1" customWidth="1"/>
    <col min="6948" max="6948" width="1.6640625" style="146" customWidth="1"/>
    <col min="6949" max="6952" width="9.109375" style="146"/>
    <col min="6953" max="6953" width="1.5546875" style="146" customWidth="1"/>
    <col min="6954" max="6954" width="8.109375" style="146" bestFit="1" customWidth="1"/>
    <col min="6955" max="6956" width="7.6640625" style="146" bestFit="1" customWidth="1"/>
    <col min="6957" max="6957" width="8.109375" style="146" bestFit="1" customWidth="1"/>
    <col min="6958" max="6958" width="1.6640625" style="146" customWidth="1"/>
    <col min="6959" max="6959" width="8.33203125" style="146" bestFit="1" customWidth="1"/>
    <col min="6960" max="6961" width="7.6640625" style="146" bestFit="1" customWidth="1"/>
    <col min="6962" max="6962" width="8.109375" style="146" bestFit="1" customWidth="1"/>
    <col min="6963" max="7163" width="9.109375" style="146"/>
    <col min="7164" max="7164" width="4.109375" style="146" bestFit="1" customWidth="1"/>
    <col min="7165" max="7165" width="12.109375" style="146" bestFit="1" customWidth="1"/>
    <col min="7166" max="7167" width="9.33203125" style="146" bestFit="1" customWidth="1"/>
    <col min="7168" max="7168" width="10" style="146" customWidth="1"/>
    <col min="7169" max="7169" width="3" style="146" customWidth="1"/>
    <col min="7170" max="7170" width="12.33203125" style="146" bestFit="1" customWidth="1"/>
    <col min="7171" max="7173" width="10" style="146" customWidth="1"/>
    <col min="7174" max="7174" width="1.6640625" style="146" customWidth="1"/>
    <col min="7175" max="7175" width="10" style="146" bestFit="1" customWidth="1"/>
    <col min="7176" max="7177" width="9.33203125" style="146" bestFit="1" customWidth="1"/>
    <col min="7178" max="7178" width="10" style="146" bestFit="1" customWidth="1"/>
    <col min="7179" max="7179" width="1.6640625" style="146" customWidth="1"/>
    <col min="7180" max="7180" width="8.109375" style="146" bestFit="1" customWidth="1"/>
    <col min="7181" max="7181" width="7.6640625" style="146" bestFit="1" customWidth="1"/>
    <col min="7182" max="7182" width="7" style="146" customWidth="1"/>
    <col min="7183" max="7183" width="8.109375" style="146" bestFit="1" customWidth="1"/>
    <col min="7184" max="7184" width="1.6640625" style="146" customWidth="1"/>
    <col min="7185" max="7185" width="8.109375" style="146" bestFit="1" customWidth="1"/>
    <col min="7186" max="7188" width="9.109375" style="146"/>
    <col min="7189" max="7189" width="3" style="146" customWidth="1"/>
    <col min="7190" max="7190" width="8.109375" style="146" bestFit="1" customWidth="1"/>
    <col min="7191" max="7193" width="9.109375" style="146"/>
    <col min="7194" max="7194" width="2.6640625" style="146" customWidth="1"/>
    <col min="7195" max="7195" width="8.33203125" style="146" bestFit="1" customWidth="1"/>
    <col min="7196" max="7198" width="9.109375" style="146"/>
    <col min="7199" max="7199" width="1.109375" style="146" customWidth="1"/>
    <col min="7200" max="7200" width="8.33203125" style="146" bestFit="1" customWidth="1"/>
    <col min="7201" max="7202" width="7.6640625" style="146" bestFit="1" customWidth="1"/>
    <col min="7203" max="7203" width="8.109375" style="146" bestFit="1" customWidth="1"/>
    <col min="7204" max="7204" width="1.6640625" style="146" customWidth="1"/>
    <col min="7205" max="7208" width="9.109375" style="146"/>
    <col min="7209" max="7209" width="1.5546875" style="146" customWidth="1"/>
    <col min="7210" max="7210" width="8.109375" style="146" bestFit="1" customWidth="1"/>
    <col min="7211" max="7212" width="7.6640625" style="146" bestFit="1" customWidth="1"/>
    <col min="7213" max="7213" width="8.109375" style="146" bestFit="1" customWidth="1"/>
    <col min="7214" max="7214" width="1.6640625" style="146" customWidth="1"/>
    <col min="7215" max="7215" width="8.33203125" style="146" bestFit="1" customWidth="1"/>
    <col min="7216" max="7217" width="7.6640625" style="146" bestFit="1" customWidth="1"/>
    <col min="7218" max="7218" width="8.109375" style="146" bestFit="1" customWidth="1"/>
    <col min="7219" max="7419" width="9.109375" style="146"/>
    <col min="7420" max="7420" width="4.109375" style="146" bestFit="1" customWidth="1"/>
    <col min="7421" max="7421" width="12.109375" style="146" bestFit="1" customWidth="1"/>
    <col min="7422" max="7423" width="9.33203125" style="146" bestFit="1" customWidth="1"/>
    <col min="7424" max="7424" width="10" style="146" customWidth="1"/>
    <col min="7425" max="7425" width="3" style="146" customWidth="1"/>
    <col min="7426" max="7426" width="12.33203125" style="146" bestFit="1" customWidth="1"/>
    <col min="7427" max="7429" width="10" style="146" customWidth="1"/>
    <col min="7430" max="7430" width="1.6640625" style="146" customWidth="1"/>
    <col min="7431" max="7431" width="10" style="146" bestFit="1" customWidth="1"/>
    <col min="7432" max="7433" width="9.33203125" style="146" bestFit="1" customWidth="1"/>
    <col min="7434" max="7434" width="10" style="146" bestFit="1" customWidth="1"/>
    <col min="7435" max="7435" width="1.6640625" style="146" customWidth="1"/>
    <col min="7436" max="7436" width="8.109375" style="146" bestFit="1" customWidth="1"/>
    <col min="7437" max="7437" width="7.6640625" style="146" bestFit="1" customWidth="1"/>
    <col min="7438" max="7438" width="7" style="146" customWidth="1"/>
    <col min="7439" max="7439" width="8.109375" style="146" bestFit="1" customWidth="1"/>
    <col min="7440" max="7440" width="1.6640625" style="146" customWidth="1"/>
    <col min="7441" max="7441" width="8.109375" style="146" bestFit="1" customWidth="1"/>
    <col min="7442" max="7444" width="9.109375" style="146"/>
    <col min="7445" max="7445" width="3" style="146" customWidth="1"/>
    <col min="7446" max="7446" width="8.109375" style="146" bestFit="1" customWidth="1"/>
    <col min="7447" max="7449" width="9.109375" style="146"/>
    <col min="7450" max="7450" width="2.6640625" style="146" customWidth="1"/>
    <col min="7451" max="7451" width="8.33203125" style="146" bestFit="1" customWidth="1"/>
    <col min="7452" max="7454" width="9.109375" style="146"/>
    <col min="7455" max="7455" width="1.109375" style="146" customWidth="1"/>
    <col min="7456" max="7456" width="8.33203125" style="146" bestFit="1" customWidth="1"/>
    <col min="7457" max="7458" width="7.6640625" style="146" bestFit="1" customWidth="1"/>
    <col min="7459" max="7459" width="8.109375" style="146" bestFit="1" customWidth="1"/>
    <col min="7460" max="7460" width="1.6640625" style="146" customWidth="1"/>
    <col min="7461" max="7464" width="9.109375" style="146"/>
    <col min="7465" max="7465" width="1.5546875" style="146" customWidth="1"/>
    <col min="7466" max="7466" width="8.109375" style="146" bestFit="1" customWidth="1"/>
    <col min="7467" max="7468" width="7.6640625" style="146" bestFit="1" customWidth="1"/>
    <col min="7469" max="7469" width="8.109375" style="146" bestFit="1" customWidth="1"/>
    <col min="7470" max="7470" width="1.6640625" style="146" customWidth="1"/>
    <col min="7471" max="7471" width="8.33203125" style="146" bestFit="1" customWidth="1"/>
    <col min="7472" max="7473" width="7.6640625" style="146" bestFit="1" customWidth="1"/>
    <col min="7474" max="7474" width="8.109375" style="146" bestFit="1" customWidth="1"/>
    <col min="7475" max="7675" width="9.109375" style="146"/>
    <col min="7676" max="7676" width="4.109375" style="146" bestFit="1" customWidth="1"/>
    <col min="7677" max="7677" width="12.109375" style="146" bestFit="1" customWidth="1"/>
    <col min="7678" max="7679" width="9.33203125" style="146" bestFit="1" customWidth="1"/>
    <col min="7680" max="7680" width="10" style="146" customWidth="1"/>
    <col min="7681" max="7681" width="3" style="146" customWidth="1"/>
    <col min="7682" max="7682" width="12.33203125" style="146" bestFit="1" customWidth="1"/>
    <col min="7683" max="7685" width="10" style="146" customWidth="1"/>
    <col min="7686" max="7686" width="1.6640625" style="146" customWidth="1"/>
    <col min="7687" max="7687" width="10" style="146" bestFit="1" customWidth="1"/>
    <col min="7688" max="7689" width="9.33203125" style="146" bestFit="1" customWidth="1"/>
    <col min="7690" max="7690" width="10" style="146" bestFit="1" customWidth="1"/>
    <col min="7691" max="7691" width="1.6640625" style="146" customWidth="1"/>
    <col min="7692" max="7692" width="8.109375" style="146" bestFit="1" customWidth="1"/>
    <col min="7693" max="7693" width="7.6640625" style="146" bestFit="1" customWidth="1"/>
    <col min="7694" max="7694" width="7" style="146" customWidth="1"/>
    <col min="7695" max="7695" width="8.109375" style="146" bestFit="1" customWidth="1"/>
    <col min="7696" max="7696" width="1.6640625" style="146" customWidth="1"/>
    <col min="7697" max="7697" width="8.109375" style="146" bestFit="1" customWidth="1"/>
    <col min="7698" max="7700" width="9.109375" style="146"/>
    <col min="7701" max="7701" width="3" style="146" customWidth="1"/>
    <col min="7702" max="7702" width="8.109375" style="146" bestFit="1" customWidth="1"/>
    <col min="7703" max="7705" width="9.109375" style="146"/>
    <col min="7706" max="7706" width="2.6640625" style="146" customWidth="1"/>
    <col min="7707" max="7707" width="8.33203125" style="146" bestFit="1" customWidth="1"/>
    <col min="7708" max="7710" width="9.109375" style="146"/>
    <col min="7711" max="7711" width="1.109375" style="146" customWidth="1"/>
    <col min="7712" max="7712" width="8.33203125" style="146" bestFit="1" customWidth="1"/>
    <col min="7713" max="7714" width="7.6640625" style="146" bestFit="1" customWidth="1"/>
    <col min="7715" max="7715" width="8.109375" style="146" bestFit="1" customWidth="1"/>
    <col min="7716" max="7716" width="1.6640625" style="146" customWidth="1"/>
    <col min="7717" max="7720" width="9.109375" style="146"/>
    <col min="7721" max="7721" width="1.5546875" style="146" customWidth="1"/>
    <col min="7722" max="7722" width="8.109375" style="146" bestFit="1" customWidth="1"/>
    <col min="7723" max="7724" width="7.6640625" style="146" bestFit="1" customWidth="1"/>
    <col min="7725" max="7725" width="8.109375" style="146" bestFit="1" customWidth="1"/>
    <col min="7726" max="7726" width="1.6640625" style="146" customWidth="1"/>
    <col min="7727" max="7727" width="8.33203125" style="146" bestFit="1" customWidth="1"/>
    <col min="7728" max="7729" width="7.6640625" style="146" bestFit="1" customWidth="1"/>
    <col min="7730" max="7730" width="8.109375" style="146" bestFit="1" customWidth="1"/>
    <col min="7731" max="7931" width="9.109375" style="146"/>
    <col min="7932" max="7932" width="4.109375" style="146" bestFit="1" customWidth="1"/>
    <col min="7933" max="7933" width="12.109375" style="146" bestFit="1" customWidth="1"/>
    <col min="7934" max="7935" width="9.33203125" style="146" bestFit="1" customWidth="1"/>
    <col min="7936" max="7936" width="10" style="146" customWidth="1"/>
    <col min="7937" max="7937" width="3" style="146" customWidth="1"/>
    <col min="7938" max="7938" width="12.33203125" style="146" bestFit="1" customWidth="1"/>
    <col min="7939" max="7941" width="10" style="146" customWidth="1"/>
    <col min="7942" max="7942" width="1.6640625" style="146" customWidth="1"/>
    <col min="7943" max="7943" width="10" style="146" bestFit="1" customWidth="1"/>
    <col min="7944" max="7945" width="9.33203125" style="146" bestFit="1" customWidth="1"/>
    <col min="7946" max="7946" width="10" style="146" bestFit="1" customWidth="1"/>
    <col min="7947" max="7947" width="1.6640625" style="146" customWidth="1"/>
    <col min="7948" max="7948" width="8.109375" style="146" bestFit="1" customWidth="1"/>
    <col min="7949" max="7949" width="7.6640625" style="146" bestFit="1" customWidth="1"/>
    <col min="7950" max="7950" width="7" style="146" customWidth="1"/>
    <col min="7951" max="7951" width="8.109375" style="146" bestFit="1" customWidth="1"/>
    <col min="7952" max="7952" width="1.6640625" style="146" customWidth="1"/>
    <col min="7953" max="7953" width="8.109375" style="146" bestFit="1" customWidth="1"/>
    <col min="7954" max="7956" width="9.109375" style="146"/>
    <col min="7957" max="7957" width="3" style="146" customWidth="1"/>
    <col min="7958" max="7958" width="8.109375" style="146" bestFit="1" customWidth="1"/>
    <col min="7959" max="7961" width="9.109375" style="146"/>
    <col min="7962" max="7962" width="2.6640625" style="146" customWidth="1"/>
    <col min="7963" max="7963" width="8.33203125" style="146" bestFit="1" customWidth="1"/>
    <col min="7964" max="7966" width="9.109375" style="146"/>
    <col min="7967" max="7967" width="1.109375" style="146" customWidth="1"/>
    <col min="7968" max="7968" width="8.33203125" style="146" bestFit="1" customWidth="1"/>
    <col min="7969" max="7970" width="7.6640625" style="146" bestFit="1" customWidth="1"/>
    <col min="7971" max="7971" width="8.109375" style="146" bestFit="1" customWidth="1"/>
    <col min="7972" max="7972" width="1.6640625" style="146" customWidth="1"/>
    <col min="7973" max="7976" width="9.109375" style="146"/>
    <col min="7977" max="7977" width="1.5546875" style="146" customWidth="1"/>
    <col min="7978" max="7978" width="8.109375" style="146" bestFit="1" customWidth="1"/>
    <col min="7979" max="7980" width="7.6640625" style="146" bestFit="1" customWidth="1"/>
    <col min="7981" max="7981" width="8.109375" style="146" bestFit="1" customWidth="1"/>
    <col min="7982" max="7982" width="1.6640625" style="146" customWidth="1"/>
    <col min="7983" max="7983" width="8.33203125" style="146" bestFit="1" customWidth="1"/>
    <col min="7984" max="7985" width="7.6640625" style="146" bestFit="1" customWidth="1"/>
    <col min="7986" max="7986" width="8.109375" style="146" bestFit="1" customWidth="1"/>
    <col min="7987" max="8187" width="9.109375" style="146"/>
    <col min="8188" max="8188" width="4.109375" style="146" bestFit="1" customWidth="1"/>
    <col min="8189" max="8189" width="12.109375" style="146" bestFit="1" customWidth="1"/>
    <col min="8190" max="8191" width="9.33203125" style="146" bestFit="1" customWidth="1"/>
    <col min="8192" max="8192" width="10" style="146" customWidth="1"/>
    <col min="8193" max="8193" width="3" style="146" customWidth="1"/>
    <col min="8194" max="8194" width="12.33203125" style="146" bestFit="1" customWidth="1"/>
    <col min="8195" max="8197" width="10" style="146" customWidth="1"/>
    <col min="8198" max="8198" width="1.6640625" style="146" customWidth="1"/>
    <col min="8199" max="8199" width="10" style="146" bestFit="1" customWidth="1"/>
    <col min="8200" max="8201" width="9.33203125" style="146" bestFit="1" customWidth="1"/>
    <col min="8202" max="8202" width="10" style="146" bestFit="1" customWidth="1"/>
    <col min="8203" max="8203" width="1.6640625" style="146" customWidth="1"/>
    <col min="8204" max="8204" width="8.109375" style="146" bestFit="1" customWidth="1"/>
    <col min="8205" max="8205" width="7.6640625" style="146" bestFit="1" customWidth="1"/>
    <col min="8206" max="8206" width="7" style="146" customWidth="1"/>
    <col min="8207" max="8207" width="8.109375" style="146" bestFit="1" customWidth="1"/>
    <col min="8208" max="8208" width="1.6640625" style="146" customWidth="1"/>
    <col min="8209" max="8209" width="8.109375" style="146" bestFit="1" customWidth="1"/>
    <col min="8210" max="8212" width="9.109375" style="146"/>
    <col min="8213" max="8213" width="3" style="146" customWidth="1"/>
    <col min="8214" max="8214" width="8.109375" style="146" bestFit="1" customWidth="1"/>
    <col min="8215" max="8217" width="9.109375" style="146"/>
    <col min="8218" max="8218" width="2.6640625" style="146" customWidth="1"/>
    <col min="8219" max="8219" width="8.33203125" style="146" bestFit="1" customWidth="1"/>
    <col min="8220" max="8222" width="9.109375" style="146"/>
    <col min="8223" max="8223" width="1.109375" style="146" customWidth="1"/>
    <col min="8224" max="8224" width="8.33203125" style="146" bestFit="1" customWidth="1"/>
    <col min="8225" max="8226" width="7.6640625" style="146" bestFit="1" customWidth="1"/>
    <col min="8227" max="8227" width="8.109375" style="146" bestFit="1" customWidth="1"/>
    <col min="8228" max="8228" width="1.6640625" style="146" customWidth="1"/>
    <col min="8229" max="8232" width="9.109375" style="146"/>
    <col min="8233" max="8233" width="1.5546875" style="146" customWidth="1"/>
    <col min="8234" max="8234" width="8.109375" style="146" bestFit="1" customWidth="1"/>
    <col min="8235" max="8236" width="7.6640625" style="146" bestFit="1" customWidth="1"/>
    <col min="8237" max="8237" width="8.109375" style="146" bestFit="1" customWidth="1"/>
    <col min="8238" max="8238" width="1.6640625" style="146" customWidth="1"/>
    <col min="8239" max="8239" width="8.33203125" style="146" bestFit="1" customWidth="1"/>
    <col min="8240" max="8241" width="7.6640625" style="146" bestFit="1" customWidth="1"/>
    <col min="8242" max="8242" width="8.109375" style="146" bestFit="1" customWidth="1"/>
    <col min="8243" max="8443" width="9.109375" style="146"/>
    <col min="8444" max="8444" width="4.109375" style="146" bestFit="1" customWidth="1"/>
    <col min="8445" max="8445" width="12.109375" style="146" bestFit="1" customWidth="1"/>
    <col min="8446" max="8447" width="9.33203125" style="146" bestFit="1" customWidth="1"/>
    <col min="8448" max="8448" width="10" style="146" customWidth="1"/>
    <col min="8449" max="8449" width="3" style="146" customWidth="1"/>
    <col min="8450" max="8450" width="12.33203125" style="146" bestFit="1" customWidth="1"/>
    <col min="8451" max="8453" width="10" style="146" customWidth="1"/>
    <col min="8454" max="8454" width="1.6640625" style="146" customWidth="1"/>
    <col min="8455" max="8455" width="10" style="146" bestFit="1" customWidth="1"/>
    <col min="8456" max="8457" width="9.33203125" style="146" bestFit="1" customWidth="1"/>
    <col min="8458" max="8458" width="10" style="146" bestFit="1" customWidth="1"/>
    <col min="8459" max="8459" width="1.6640625" style="146" customWidth="1"/>
    <col min="8460" max="8460" width="8.109375" style="146" bestFit="1" customWidth="1"/>
    <col min="8461" max="8461" width="7.6640625" style="146" bestFit="1" customWidth="1"/>
    <col min="8462" max="8462" width="7" style="146" customWidth="1"/>
    <col min="8463" max="8463" width="8.109375" style="146" bestFit="1" customWidth="1"/>
    <col min="8464" max="8464" width="1.6640625" style="146" customWidth="1"/>
    <col min="8465" max="8465" width="8.109375" style="146" bestFit="1" customWidth="1"/>
    <col min="8466" max="8468" width="9.109375" style="146"/>
    <col min="8469" max="8469" width="3" style="146" customWidth="1"/>
    <col min="8470" max="8470" width="8.109375" style="146" bestFit="1" customWidth="1"/>
    <col min="8471" max="8473" width="9.109375" style="146"/>
    <col min="8474" max="8474" width="2.6640625" style="146" customWidth="1"/>
    <col min="8475" max="8475" width="8.33203125" style="146" bestFit="1" customWidth="1"/>
    <col min="8476" max="8478" width="9.109375" style="146"/>
    <col min="8479" max="8479" width="1.109375" style="146" customWidth="1"/>
    <col min="8480" max="8480" width="8.33203125" style="146" bestFit="1" customWidth="1"/>
    <col min="8481" max="8482" width="7.6640625" style="146" bestFit="1" customWidth="1"/>
    <col min="8483" max="8483" width="8.109375" style="146" bestFit="1" customWidth="1"/>
    <col min="8484" max="8484" width="1.6640625" style="146" customWidth="1"/>
    <col min="8485" max="8488" width="9.109375" style="146"/>
    <col min="8489" max="8489" width="1.5546875" style="146" customWidth="1"/>
    <col min="8490" max="8490" width="8.109375" style="146" bestFit="1" customWidth="1"/>
    <col min="8491" max="8492" width="7.6640625" style="146" bestFit="1" customWidth="1"/>
    <col min="8493" max="8493" width="8.109375" style="146" bestFit="1" customWidth="1"/>
    <col min="8494" max="8494" width="1.6640625" style="146" customWidth="1"/>
    <col min="8495" max="8495" width="8.33203125" style="146" bestFit="1" customWidth="1"/>
    <col min="8496" max="8497" width="7.6640625" style="146" bestFit="1" customWidth="1"/>
    <col min="8498" max="8498" width="8.109375" style="146" bestFit="1" customWidth="1"/>
    <col min="8499" max="8699" width="9.109375" style="146"/>
    <col min="8700" max="8700" width="4.109375" style="146" bestFit="1" customWidth="1"/>
    <col min="8701" max="8701" width="12.109375" style="146" bestFit="1" customWidth="1"/>
    <col min="8702" max="8703" width="9.33203125" style="146" bestFit="1" customWidth="1"/>
    <col min="8704" max="8704" width="10" style="146" customWidth="1"/>
    <col min="8705" max="8705" width="3" style="146" customWidth="1"/>
    <col min="8706" max="8706" width="12.33203125" style="146" bestFit="1" customWidth="1"/>
    <col min="8707" max="8709" width="10" style="146" customWidth="1"/>
    <col min="8710" max="8710" width="1.6640625" style="146" customWidth="1"/>
    <col min="8711" max="8711" width="10" style="146" bestFit="1" customWidth="1"/>
    <col min="8712" max="8713" width="9.33203125" style="146" bestFit="1" customWidth="1"/>
    <col min="8714" max="8714" width="10" style="146" bestFit="1" customWidth="1"/>
    <col min="8715" max="8715" width="1.6640625" style="146" customWidth="1"/>
    <col min="8716" max="8716" width="8.109375" style="146" bestFit="1" customWidth="1"/>
    <col min="8717" max="8717" width="7.6640625" style="146" bestFit="1" customWidth="1"/>
    <col min="8718" max="8718" width="7" style="146" customWidth="1"/>
    <col min="8719" max="8719" width="8.109375" style="146" bestFit="1" customWidth="1"/>
    <col min="8720" max="8720" width="1.6640625" style="146" customWidth="1"/>
    <col min="8721" max="8721" width="8.109375" style="146" bestFit="1" customWidth="1"/>
    <col min="8722" max="8724" width="9.109375" style="146"/>
    <col min="8725" max="8725" width="3" style="146" customWidth="1"/>
    <col min="8726" max="8726" width="8.109375" style="146" bestFit="1" customWidth="1"/>
    <col min="8727" max="8729" width="9.109375" style="146"/>
    <col min="8730" max="8730" width="2.6640625" style="146" customWidth="1"/>
    <col min="8731" max="8731" width="8.33203125" style="146" bestFit="1" customWidth="1"/>
    <col min="8732" max="8734" width="9.109375" style="146"/>
    <col min="8735" max="8735" width="1.109375" style="146" customWidth="1"/>
    <col min="8736" max="8736" width="8.33203125" style="146" bestFit="1" customWidth="1"/>
    <col min="8737" max="8738" width="7.6640625" style="146" bestFit="1" customWidth="1"/>
    <col min="8739" max="8739" width="8.109375" style="146" bestFit="1" customWidth="1"/>
    <col min="8740" max="8740" width="1.6640625" style="146" customWidth="1"/>
    <col min="8741" max="8744" width="9.109375" style="146"/>
    <col min="8745" max="8745" width="1.5546875" style="146" customWidth="1"/>
    <col min="8746" max="8746" width="8.109375" style="146" bestFit="1" customWidth="1"/>
    <col min="8747" max="8748" width="7.6640625" style="146" bestFit="1" customWidth="1"/>
    <col min="8749" max="8749" width="8.109375" style="146" bestFit="1" customWidth="1"/>
    <col min="8750" max="8750" width="1.6640625" style="146" customWidth="1"/>
    <col min="8751" max="8751" width="8.33203125" style="146" bestFit="1" customWidth="1"/>
    <col min="8752" max="8753" width="7.6640625" style="146" bestFit="1" customWidth="1"/>
    <col min="8754" max="8754" width="8.109375" style="146" bestFit="1" customWidth="1"/>
    <col min="8755" max="8955" width="9.109375" style="146"/>
    <col min="8956" max="8956" width="4.109375" style="146" bestFit="1" customWidth="1"/>
    <col min="8957" max="8957" width="12.109375" style="146" bestFit="1" customWidth="1"/>
    <col min="8958" max="8959" width="9.33203125" style="146" bestFit="1" customWidth="1"/>
    <col min="8960" max="8960" width="10" style="146" customWidth="1"/>
    <col min="8961" max="8961" width="3" style="146" customWidth="1"/>
    <col min="8962" max="8962" width="12.33203125" style="146" bestFit="1" customWidth="1"/>
    <col min="8963" max="8965" width="10" style="146" customWidth="1"/>
    <col min="8966" max="8966" width="1.6640625" style="146" customWidth="1"/>
    <col min="8967" max="8967" width="10" style="146" bestFit="1" customWidth="1"/>
    <col min="8968" max="8969" width="9.33203125" style="146" bestFit="1" customWidth="1"/>
    <col min="8970" max="8970" width="10" style="146" bestFit="1" customWidth="1"/>
    <col min="8971" max="8971" width="1.6640625" style="146" customWidth="1"/>
    <col min="8972" max="8972" width="8.109375" style="146" bestFit="1" customWidth="1"/>
    <col min="8973" max="8973" width="7.6640625" style="146" bestFit="1" customWidth="1"/>
    <col min="8974" max="8974" width="7" style="146" customWidth="1"/>
    <col min="8975" max="8975" width="8.109375" style="146" bestFit="1" customWidth="1"/>
    <col min="8976" max="8976" width="1.6640625" style="146" customWidth="1"/>
    <col min="8977" max="8977" width="8.109375" style="146" bestFit="1" customWidth="1"/>
    <col min="8978" max="8980" width="9.109375" style="146"/>
    <col min="8981" max="8981" width="3" style="146" customWidth="1"/>
    <col min="8982" max="8982" width="8.109375" style="146" bestFit="1" customWidth="1"/>
    <col min="8983" max="8985" width="9.109375" style="146"/>
    <col min="8986" max="8986" width="2.6640625" style="146" customWidth="1"/>
    <col min="8987" max="8987" width="8.33203125" style="146" bestFit="1" customWidth="1"/>
    <col min="8988" max="8990" width="9.109375" style="146"/>
    <col min="8991" max="8991" width="1.109375" style="146" customWidth="1"/>
    <col min="8992" max="8992" width="8.33203125" style="146" bestFit="1" customWidth="1"/>
    <col min="8993" max="8994" width="7.6640625" style="146" bestFit="1" customWidth="1"/>
    <col min="8995" max="8995" width="8.109375" style="146" bestFit="1" customWidth="1"/>
    <col min="8996" max="8996" width="1.6640625" style="146" customWidth="1"/>
    <col min="8997" max="9000" width="9.109375" style="146"/>
    <col min="9001" max="9001" width="1.5546875" style="146" customWidth="1"/>
    <col min="9002" max="9002" width="8.109375" style="146" bestFit="1" customWidth="1"/>
    <col min="9003" max="9004" width="7.6640625" style="146" bestFit="1" customWidth="1"/>
    <col min="9005" max="9005" width="8.109375" style="146" bestFit="1" customWidth="1"/>
    <col min="9006" max="9006" width="1.6640625" style="146" customWidth="1"/>
    <col min="9007" max="9007" width="8.33203125" style="146" bestFit="1" customWidth="1"/>
    <col min="9008" max="9009" width="7.6640625" style="146" bestFit="1" customWidth="1"/>
    <col min="9010" max="9010" width="8.109375" style="146" bestFit="1" customWidth="1"/>
    <col min="9011" max="9211" width="9.109375" style="146"/>
    <col min="9212" max="9212" width="4.109375" style="146" bestFit="1" customWidth="1"/>
    <col min="9213" max="9213" width="12.109375" style="146" bestFit="1" customWidth="1"/>
    <col min="9214" max="9215" width="9.33203125" style="146" bestFit="1" customWidth="1"/>
    <col min="9216" max="9216" width="10" style="146" customWidth="1"/>
    <col min="9217" max="9217" width="3" style="146" customWidth="1"/>
    <col min="9218" max="9218" width="12.33203125" style="146" bestFit="1" customWidth="1"/>
    <col min="9219" max="9221" width="10" style="146" customWidth="1"/>
    <col min="9222" max="9222" width="1.6640625" style="146" customWidth="1"/>
    <col min="9223" max="9223" width="10" style="146" bestFit="1" customWidth="1"/>
    <col min="9224" max="9225" width="9.33203125" style="146" bestFit="1" customWidth="1"/>
    <col min="9226" max="9226" width="10" style="146" bestFit="1" customWidth="1"/>
    <col min="9227" max="9227" width="1.6640625" style="146" customWidth="1"/>
    <col min="9228" max="9228" width="8.109375" style="146" bestFit="1" customWidth="1"/>
    <col min="9229" max="9229" width="7.6640625" style="146" bestFit="1" customWidth="1"/>
    <col min="9230" max="9230" width="7" style="146" customWidth="1"/>
    <col min="9231" max="9231" width="8.109375" style="146" bestFit="1" customWidth="1"/>
    <col min="9232" max="9232" width="1.6640625" style="146" customWidth="1"/>
    <col min="9233" max="9233" width="8.109375" style="146" bestFit="1" customWidth="1"/>
    <col min="9234" max="9236" width="9.109375" style="146"/>
    <col min="9237" max="9237" width="3" style="146" customWidth="1"/>
    <col min="9238" max="9238" width="8.109375" style="146" bestFit="1" customWidth="1"/>
    <col min="9239" max="9241" width="9.109375" style="146"/>
    <col min="9242" max="9242" width="2.6640625" style="146" customWidth="1"/>
    <col min="9243" max="9243" width="8.33203125" style="146" bestFit="1" customWidth="1"/>
    <col min="9244" max="9246" width="9.109375" style="146"/>
    <col min="9247" max="9247" width="1.109375" style="146" customWidth="1"/>
    <col min="9248" max="9248" width="8.33203125" style="146" bestFit="1" customWidth="1"/>
    <col min="9249" max="9250" width="7.6640625" style="146" bestFit="1" customWidth="1"/>
    <col min="9251" max="9251" width="8.109375" style="146" bestFit="1" customWidth="1"/>
    <col min="9252" max="9252" width="1.6640625" style="146" customWidth="1"/>
    <col min="9253" max="9256" width="9.109375" style="146"/>
    <col min="9257" max="9257" width="1.5546875" style="146" customWidth="1"/>
    <col min="9258" max="9258" width="8.109375" style="146" bestFit="1" customWidth="1"/>
    <col min="9259" max="9260" width="7.6640625" style="146" bestFit="1" customWidth="1"/>
    <col min="9261" max="9261" width="8.109375" style="146" bestFit="1" customWidth="1"/>
    <col min="9262" max="9262" width="1.6640625" style="146" customWidth="1"/>
    <col min="9263" max="9263" width="8.33203125" style="146" bestFit="1" customWidth="1"/>
    <col min="9264" max="9265" width="7.6640625" style="146" bestFit="1" customWidth="1"/>
    <col min="9266" max="9266" width="8.109375" style="146" bestFit="1" customWidth="1"/>
    <col min="9267" max="9467" width="9.109375" style="146"/>
    <col min="9468" max="9468" width="4.109375" style="146" bestFit="1" customWidth="1"/>
    <col min="9469" max="9469" width="12.109375" style="146" bestFit="1" customWidth="1"/>
    <col min="9470" max="9471" width="9.33203125" style="146" bestFit="1" customWidth="1"/>
    <col min="9472" max="9472" width="10" style="146" customWidth="1"/>
    <col min="9473" max="9473" width="3" style="146" customWidth="1"/>
    <col min="9474" max="9474" width="12.33203125" style="146" bestFit="1" customWidth="1"/>
    <col min="9475" max="9477" width="10" style="146" customWidth="1"/>
    <col min="9478" max="9478" width="1.6640625" style="146" customWidth="1"/>
    <col min="9479" max="9479" width="10" style="146" bestFit="1" customWidth="1"/>
    <col min="9480" max="9481" width="9.33203125" style="146" bestFit="1" customWidth="1"/>
    <col min="9482" max="9482" width="10" style="146" bestFit="1" customWidth="1"/>
    <col min="9483" max="9483" width="1.6640625" style="146" customWidth="1"/>
    <col min="9484" max="9484" width="8.109375" style="146" bestFit="1" customWidth="1"/>
    <col min="9485" max="9485" width="7.6640625" style="146" bestFit="1" customWidth="1"/>
    <col min="9486" max="9486" width="7" style="146" customWidth="1"/>
    <col min="9487" max="9487" width="8.109375" style="146" bestFit="1" customWidth="1"/>
    <col min="9488" max="9488" width="1.6640625" style="146" customWidth="1"/>
    <col min="9489" max="9489" width="8.109375" style="146" bestFit="1" customWidth="1"/>
    <col min="9490" max="9492" width="9.109375" style="146"/>
    <col min="9493" max="9493" width="3" style="146" customWidth="1"/>
    <col min="9494" max="9494" width="8.109375" style="146" bestFit="1" customWidth="1"/>
    <col min="9495" max="9497" width="9.109375" style="146"/>
    <col min="9498" max="9498" width="2.6640625" style="146" customWidth="1"/>
    <col min="9499" max="9499" width="8.33203125" style="146" bestFit="1" customWidth="1"/>
    <col min="9500" max="9502" width="9.109375" style="146"/>
    <col min="9503" max="9503" width="1.109375" style="146" customWidth="1"/>
    <col min="9504" max="9504" width="8.33203125" style="146" bestFit="1" customWidth="1"/>
    <col min="9505" max="9506" width="7.6640625" style="146" bestFit="1" customWidth="1"/>
    <col min="9507" max="9507" width="8.109375" style="146" bestFit="1" customWidth="1"/>
    <col min="9508" max="9508" width="1.6640625" style="146" customWidth="1"/>
    <col min="9509" max="9512" width="9.109375" style="146"/>
    <col min="9513" max="9513" width="1.5546875" style="146" customWidth="1"/>
    <col min="9514" max="9514" width="8.109375" style="146" bestFit="1" customWidth="1"/>
    <col min="9515" max="9516" width="7.6640625" style="146" bestFit="1" customWidth="1"/>
    <col min="9517" max="9517" width="8.109375" style="146" bestFit="1" customWidth="1"/>
    <col min="9518" max="9518" width="1.6640625" style="146" customWidth="1"/>
    <col min="9519" max="9519" width="8.33203125" style="146" bestFit="1" customWidth="1"/>
    <col min="9520" max="9521" width="7.6640625" style="146" bestFit="1" customWidth="1"/>
    <col min="9522" max="9522" width="8.109375" style="146" bestFit="1" customWidth="1"/>
    <col min="9523" max="9723" width="9.109375" style="146"/>
    <col min="9724" max="9724" width="4.109375" style="146" bestFit="1" customWidth="1"/>
    <col min="9725" max="9725" width="12.109375" style="146" bestFit="1" customWidth="1"/>
    <col min="9726" max="9727" width="9.33203125" style="146" bestFit="1" customWidth="1"/>
    <col min="9728" max="9728" width="10" style="146" customWidth="1"/>
    <col min="9729" max="9729" width="3" style="146" customWidth="1"/>
    <col min="9730" max="9730" width="12.33203125" style="146" bestFit="1" customWidth="1"/>
    <col min="9731" max="9733" width="10" style="146" customWidth="1"/>
    <col min="9734" max="9734" width="1.6640625" style="146" customWidth="1"/>
    <col min="9735" max="9735" width="10" style="146" bestFit="1" customWidth="1"/>
    <col min="9736" max="9737" width="9.33203125" style="146" bestFit="1" customWidth="1"/>
    <col min="9738" max="9738" width="10" style="146" bestFit="1" customWidth="1"/>
    <col min="9739" max="9739" width="1.6640625" style="146" customWidth="1"/>
    <col min="9740" max="9740" width="8.109375" style="146" bestFit="1" customWidth="1"/>
    <col min="9741" max="9741" width="7.6640625" style="146" bestFit="1" customWidth="1"/>
    <col min="9742" max="9742" width="7" style="146" customWidth="1"/>
    <col min="9743" max="9743" width="8.109375" style="146" bestFit="1" customWidth="1"/>
    <col min="9744" max="9744" width="1.6640625" style="146" customWidth="1"/>
    <col min="9745" max="9745" width="8.109375" style="146" bestFit="1" customWidth="1"/>
    <col min="9746" max="9748" width="9.109375" style="146"/>
    <col min="9749" max="9749" width="3" style="146" customWidth="1"/>
    <col min="9750" max="9750" width="8.109375" style="146" bestFit="1" customWidth="1"/>
    <col min="9751" max="9753" width="9.109375" style="146"/>
    <col min="9754" max="9754" width="2.6640625" style="146" customWidth="1"/>
    <col min="9755" max="9755" width="8.33203125" style="146" bestFit="1" customWidth="1"/>
    <col min="9756" max="9758" width="9.109375" style="146"/>
    <col min="9759" max="9759" width="1.109375" style="146" customWidth="1"/>
    <col min="9760" max="9760" width="8.33203125" style="146" bestFit="1" customWidth="1"/>
    <col min="9761" max="9762" width="7.6640625" style="146" bestFit="1" customWidth="1"/>
    <col min="9763" max="9763" width="8.109375" style="146" bestFit="1" customWidth="1"/>
    <col min="9764" max="9764" width="1.6640625" style="146" customWidth="1"/>
    <col min="9765" max="9768" width="9.109375" style="146"/>
    <col min="9769" max="9769" width="1.5546875" style="146" customWidth="1"/>
    <col min="9770" max="9770" width="8.109375" style="146" bestFit="1" customWidth="1"/>
    <col min="9771" max="9772" width="7.6640625" style="146" bestFit="1" customWidth="1"/>
    <col min="9773" max="9773" width="8.109375" style="146" bestFit="1" customWidth="1"/>
    <col min="9774" max="9774" width="1.6640625" style="146" customWidth="1"/>
    <col min="9775" max="9775" width="8.33203125" style="146" bestFit="1" customWidth="1"/>
    <col min="9776" max="9777" width="7.6640625" style="146" bestFit="1" customWidth="1"/>
    <col min="9778" max="9778" width="8.109375" style="146" bestFit="1" customWidth="1"/>
    <col min="9779" max="9979" width="9.109375" style="146"/>
    <col min="9980" max="9980" width="4.109375" style="146" bestFit="1" customWidth="1"/>
    <col min="9981" max="9981" width="12.109375" style="146" bestFit="1" customWidth="1"/>
    <col min="9982" max="9983" width="9.33203125" style="146" bestFit="1" customWidth="1"/>
    <col min="9984" max="9984" width="10" style="146" customWidth="1"/>
    <col min="9985" max="9985" width="3" style="146" customWidth="1"/>
    <col min="9986" max="9986" width="12.33203125" style="146" bestFit="1" customWidth="1"/>
    <col min="9987" max="9989" width="10" style="146" customWidth="1"/>
    <col min="9990" max="9990" width="1.6640625" style="146" customWidth="1"/>
    <col min="9991" max="9991" width="10" style="146" bestFit="1" customWidth="1"/>
    <col min="9992" max="9993" width="9.33203125" style="146" bestFit="1" customWidth="1"/>
    <col min="9994" max="9994" width="10" style="146" bestFit="1" customWidth="1"/>
    <col min="9995" max="9995" width="1.6640625" style="146" customWidth="1"/>
    <col min="9996" max="9996" width="8.109375" style="146" bestFit="1" customWidth="1"/>
    <col min="9997" max="9997" width="7.6640625" style="146" bestFit="1" customWidth="1"/>
    <col min="9998" max="9998" width="7" style="146" customWidth="1"/>
    <col min="9999" max="9999" width="8.109375" style="146" bestFit="1" customWidth="1"/>
    <col min="10000" max="10000" width="1.6640625" style="146" customWidth="1"/>
    <col min="10001" max="10001" width="8.109375" style="146" bestFit="1" customWidth="1"/>
    <col min="10002" max="10004" width="9.109375" style="146"/>
    <col min="10005" max="10005" width="3" style="146" customWidth="1"/>
    <col min="10006" max="10006" width="8.109375" style="146" bestFit="1" customWidth="1"/>
    <col min="10007" max="10009" width="9.109375" style="146"/>
    <col min="10010" max="10010" width="2.6640625" style="146" customWidth="1"/>
    <col min="10011" max="10011" width="8.33203125" style="146" bestFit="1" customWidth="1"/>
    <col min="10012" max="10014" width="9.109375" style="146"/>
    <col min="10015" max="10015" width="1.109375" style="146" customWidth="1"/>
    <col min="10016" max="10016" width="8.33203125" style="146" bestFit="1" customWidth="1"/>
    <col min="10017" max="10018" width="7.6640625" style="146" bestFit="1" customWidth="1"/>
    <col min="10019" max="10019" width="8.109375" style="146" bestFit="1" customWidth="1"/>
    <col min="10020" max="10020" width="1.6640625" style="146" customWidth="1"/>
    <col min="10021" max="10024" width="9.109375" style="146"/>
    <col min="10025" max="10025" width="1.5546875" style="146" customWidth="1"/>
    <col min="10026" max="10026" width="8.109375" style="146" bestFit="1" customWidth="1"/>
    <col min="10027" max="10028" width="7.6640625" style="146" bestFit="1" customWidth="1"/>
    <col min="10029" max="10029" width="8.109375" style="146" bestFit="1" customWidth="1"/>
    <col min="10030" max="10030" width="1.6640625" style="146" customWidth="1"/>
    <col min="10031" max="10031" width="8.33203125" style="146" bestFit="1" customWidth="1"/>
    <col min="10032" max="10033" width="7.6640625" style="146" bestFit="1" customWidth="1"/>
    <col min="10034" max="10034" width="8.109375" style="146" bestFit="1" customWidth="1"/>
    <col min="10035" max="10235" width="9.109375" style="146"/>
    <col min="10236" max="10236" width="4.109375" style="146" bestFit="1" customWidth="1"/>
    <col min="10237" max="10237" width="12.109375" style="146" bestFit="1" customWidth="1"/>
    <col min="10238" max="10239" width="9.33203125" style="146" bestFit="1" customWidth="1"/>
    <col min="10240" max="10240" width="10" style="146" customWidth="1"/>
    <col min="10241" max="10241" width="3" style="146" customWidth="1"/>
    <col min="10242" max="10242" width="12.33203125" style="146" bestFit="1" customWidth="1"/>
    <col min="10243" max="10245" width="10" style="146" customWidth="1"/>
    <col min="10246" max="10246" width="1.6640625" style="146" customWidth="1"/>
    <col min="10247" max="10247" width="10" style="146" bestFit="1" customWidth="1"/>
    <col min="10248" max="10249" width="9.33203125" style="146" bestFit="1" customWidth="1"/>
    <col min="10250" max="10250" width="10" style="146" bestFit="1" customWidth="1"/>
    <col min="10251" max="10251" width="1.6640625" style="146" customWidth="1"/>
    <col min="10252" max="10252" width="8.109375" style="146" bestFit="1" customWidth="1"/>
    <col min="10253" max="10253" width="7.6640625" style="146" bestFit="1" customWidth="1"/>
    <col min="10254" max="10254" width="7" style="146" customWidth="1"/>
    <col min="10255" max="10255" width="8.109375" style="146" bestFit="1" customWidth="1"/>
    <col min="10256" max="10256" width="1.6640625" style="146" customWidth="1"/>
    <col min="10257" max="10257" width="8.109375" style="146" bestFit="1" customWidth="1"/>
    <col min="10258" max="10260" width="9.109375" style="146"/>
    <col min="10261" max="10261" width="3" style="146" customWidth="1"/>
    <col min="10262" max="10262" width="8.109375" style="146" bestFit="1" customWidth="1"/>
    <col min="10263" max="10265" width="9.109375" style="146"/>
    <col min="10266" max="10266" width="2.6640625" style="146" customWidth="1"/>
    <col min="10267" max="10267" width="8.33203125" style="146" bestFit="1" customWidth="1"/>
    <col min="10268" max="10270" width="9.109375" style="146"/>
    <col min="10271" max="10271" width="1.109375" style="146" customWidth="1"/>
    <col min="10272" max="10272" width="8.33203125" style="146" bestFit="1" customWidth="1"/>
    <col min="10273" max="10274" width="7.6640625" style="146" bestFit="1" customWidth="1"/>
    <col min="10275" max="10275" width="8.109375" style="146" bestFit="1" customWidth="1"/>
    <col min="10276" max="10276" width="1.6640625" style="146" customWidth="1"/>
    <col min="10277" max="10280" width="9.109375" style="146"/>
    <col min="10281" max="10281" width="1.5546875" style="146" customWidth="1"/>
    <col min="10282" max="10282" width="8.109375" style="146" bestFit="1" customWidth="1"/>
    <col min="10283" max="10284" width="7.6640625" style="146" bestFit="1" customWidth="1"/>
    <col min="10285" max="10285" width="8.109375" style="146" bestFit="1" customWidth="1"/>
    <col min="10286" max="10286" width="1.6640625" style="146" customWidth="1"/>
    <col min="10287" max="10287" width="8.33203125" style="146" bestFit="1" customWidth="1"/>
    <col min="10288" max="10289" width="7.6640625" style="146" bestFit="1" customWidth="1"/>
    <col min="10290" max="10290" width="8.109375" style="146" bestFit="1" customWidth="1"/>
    <col min="10291" max="10491" width="9.109375" style="146"/>
    <col min="10492" max="10492" width="4.109375" style="146" bestFit="1" customWidth="1"/>
    <col min="10493" max="10493" width="12.109375" style="146" bestFit="1" customWidth="1"/>
    <col min="10494" max="10495" width="9.33203125" style="146" bestFit="1" customWidth="1"/>
    <col min="10496" max="10496" width="10" style="146" customWidth="1"/>
    <col min="10497" max="10497" width="3" style="146" customWidth="1"/>
    <col min="10498" max="10498" width="12.33203125" style="146" bestFit="1" customWidth="1"/>
    <col min="10499" max="10501" width="10" style="146" customWidth="1"/>
    <col min="10502" max="10502" width="1.6640625" style="146" customWidth="1"/>
    <col min="10503" max="10503" width="10" style="146" bestFit="1" customWidth="1"/>
    <col min="10504" max="10505" width="9.33203125" style="146" bestFit="1" customWidth="1"/>
    <col min="10506" max="10506" width="10" style="146" bestFit="1" customWidth="1"/>
    <col min="10507" max="10507" width="1.6640625" style="146" customWidth="1"/>
    <col min="10508" max="10508" width="8.109375" style="146" bestFit="1" customWidth="1"/>
    <col min="10509" max="10509" width="7.6640625" style="146" bestFit="1" customWidth="1"/>
    <col min="10510" max="10510" width="7" style="146" customWidth="1"/>
    <col min="10511" max="10511" width="8.109375" style="146" bestFit="1" customWidth="1"/>
    <col min="10512" max="10512" width="1.6640625" style="146" customWidth="1"/>
    <col min="10513" max="10513" width="8.109375" style="146" bestFit="1" customWidth="1"/>
    <col min="10514" max="10516" width="9.109375" style="146"/>
    <col min="10517" max="10517" width="3" style="146" customWidth="1"/>
    <col min="10518" max="10518" width="8.109375" style="146" bestFit="1" customWidth="1"/>
    <col min="10519" max="10521" width="9.109375" style="146"/>
    <col min="10522" max="10522" width="2.6640625" style="146" customWidth="1"/>
    <col min="10523" max="10523" width="8.33203125" style="146" bestFit="1" customWidth="1"/>
    <col min="10524" max="10526" width="9.109375" style="146"/>
    <col min="10527" max="10527" width="1.109375" style="146" customWidth="1"/>
    <col min="10528" max="10528" width="8.33203125" style="146" bestFit="1" customWidth="1"/>
    <col min="10529" max="10530" width="7.6640625" style="146" bestFit="1" customWidth="1"/>
    <col min="10531" max="10531" width="8.109375" style="146" bestFit="1" customWidth="1"/>
    <col min="10532" max="10532" width="1.6640625" style="146" customWidth="1"/>
    <col min="10533" max="10536" width="9.109375" style="146"/>
    <col min="10537" max="10537" width="1.5546875" style="146" customWidth="1"/>
    <col min="10538" max="10538" width="8.109375" style="146" bestFit="1" customWidth="1"/>
    <col min="10539" max="10540" width="7.6640625" style="146" bestFit="1" customWidth="1"/>
    <col min="10541" max="10541" width="8.109375" style="146" bestFit="1" customWidth="1"/>
    <col min="10542" max="10542" width="1.6640625" style="146" customWidth="1"/>
    <col min="10543" max="10543" width="8.33203125" style="146" bestFit="1" customWidth="1"/>
    <col min="10544" max="10545" width="7.6640625" style="146" bestFit="1" customWidth="1"/>
    <col min="10546" max="10546" width="8.109375" style="146" bestFit="1" customWidth="1"/>
    <col min="10547" max="10747" width="9.109375" style="146"/>
    <col min="10748" max="10748" width="4.109375" style="146" bestFit="1" customWidth="1"/>
    <col min="10749" max="10749" width="12.109375" style="146" bestFit="1" customWidth="1"/>
    <col min="10750" max="10751" width="9.33203125" style="146" bestFit="1" customWidth="1"/>
    <col min="10752" max="10752" width="10" style="146" customWidth="1"/>
    <col min="10753" max="10753" width="3" style="146" customWidth="1"/>
    <col min="10754" max="10754" width="12.33203125" style="146" bestFit="1" customWidth="1"/>
    <col min="10755" max="10757" width="10" style="146" customWidth="1"/>
    <col min="10758" max="10758" width="1.6640625" style="146" customWidth="1"/>
    <col min="10759" max="10759" width="10" style="146" bestFit="1" customWidth="1"/>
    <col min="10760" max="10761" width="9.33203125" style="146" bestFit="1" customWidth="1"/>
    <col min="10762" max="10762" width="10" style="146" bestFit="1" customWidth="1"/>
    <col min="10763" max="10763" width="1.6640625" style="146" customWidth="1"/>
    <col min="10764" max="10764" width="8.109375" style="146" bestFit="1" customWidth="1"/>
    <col min="10765" max="10765" width="7.6640625" style="146" bestFit="1" customWidth="1"/>
    <col min="10766" max="10766" width="7" style="146" customWidth="1"/>
    <col min="10767" max="10767" width="8.109375" style="146" bestFit="1" customWidth="1"/>
    <col min="10768" max="10768" width="1.6640625" style="146" customWidth="1"/>
    <col min="10769" max="10769" width="8.109375" style="146" bestFit="1" customWidth="1"/>
    <col min="10770" max="10772" width="9.109375" style="146"/>
    <col min="10773" max="10773" width="3" style="146" customWidth="1"/>
    <col min="10774" max="10774" width="8.109375" style="146" bestFit="1" customWidth="1"/>
    <col min="10775" max="10777" width="9.109375" style="146"/>
    <col min="10778" max="10778" width="2.6640625" style="146" customWidth="1"/>
    <col min="10779" max="10779" width="8.33203125" style="146" bestFit="1" customWidth="1"/>
    <col min="10780" max="10782" width="9.109375" style="146"/>
    <col min="10783" max="10783" width="1.109375" style="146" customWidth="1"/>
    <col min="10784" max="10784" width="8.33203125" style="146" bestFit="1" customWidth="1"/>
    <col min="10785" max="10786" width="7.6640625" style="146" bestFit="1" customWidth="1"/>
    <col min="10787" max="10787" width="8.109375" style="146" bestFit="1" customWidth="1"/>
    <col min="10788" max="10788" width="1.6640625" style="146" customWidth="1"/>
    <col min="10789" max="10792" width="9.109375" style="146"/>
    <col min="10793" max="10793" width="1.5546875" style="146" customWidth="1"/>
    <col min="10794" max="10794" width="8.109375" style="146" bestFit="1" customWidth="1"/>
    <col min="10795" max="10796" width="7.6640625" style="146" bestFit="1" customWidth="1"/>
    <col min="10797" max="10797" width="8.109375" style="146" bestFit="1" customWidth="1"/>
    <col min="10798" max="10798" width="1.6640625" style="146" customWidth="1"/>
    <col min="10799" max="10799" width="8.33203125" style="146" bestFit="1" customWidth="1"/>
    <col min="10800" max="10801" width="7.6640625" style="146" bestFit="1" customWidth="1"/>
    <col min="10802" max="10802" width="8.109375" style="146" bestFit="1" customWidth="1"/>
    <col min="10803" max="11003" width="9.109375" style="146"/>
    <col min="11004" max="11004" width="4.109375" style="146" bestFit="1" customWidth="1"/>
    <col min="11005" max="11005" width="12.109375" style="146" bestFit="1" customWidth="1"/>
    <col min="11006" max="11007" width="9.33203125" style="146" bestFit="1" customWidth="1"/>
    <col min="11008" max="11008" width="10" style="146" customWidth="1"/>
    <col min="11009" max="11009" width="3" style="146" customWidth="1"/>
    <col min="11010" max="11010" width="12.33203125" style="146" bestFit="1" customWidth="1"/>
    <col min="11011" max="11013" width="10" style="146" customWidth="1"/>
    <col min="11014" max="11014" width="1.6640625" style="146" customWidth="1"/>
    <col min="11015" max="11015" width="10" style="146" bestFit="1" customWidth="1"/>
    <col min="11016" max="11017" width="9.33203125" style="146" bestFit="1" customWidth="1"/>
    <col min="11018" max="11018" width="10" style="146" bestFit="1" customWidth="1"/>
    <col min="11019" max="11019" width="1.6640625" style="146" customWidth="1"/>
    <col min="11020" max="11020" width="8.109375" style="146" bestFit="1" customWidth="1"/>
    <col min="11021" max="11021" width="7.6640625" style="146" bestFit="1" customWidth="1"/>
    <col min="11022" max="11022" width="7" style="146" customWidth="1"/>
    <col min="11023" max="11023" width="8.109375" style="146" bestFit="1" customWidth="1"/>
    <col min="11024" max="11024" width="1.6640625" style="146" customWidth="1"/>
    <col min="11025" max="11025" width="8.109375" style="146" bestFit="1" customWidth="1"/>
    <col min="11026" max="11028" width="9.109375" style="146"/>
    <col min="11029" max="11029" width="3" style="146" customWidth="1"/>
    <col min="11030" max="11030" width="8.109375" style="146" bestFit="1" customWidth="1"/>
    <col min="11031" max="11033" width="9.109375" style="146"/>
    <col min="11034" max="11034" width="2.6640625" style="146" customWidth="1"/>
    <col min="11035" max="11035" width="8.33203125" style="146" bestFit="1" customWidth="1"/>
    <col min="11036" max="11038" width="9.109375" style="146"/>
    <col min="11039" max="11039" width="1.109375" style="146" customWidth="1"/>
    <col min="11040" max="11040" width="8.33203125" style="146" bestFit="1" customWidth="1"/>
    <col min="11041" max="11042" width="7.6640625" style="146" bestFit="1" customWidth="1"/>
    <col min="11043" max="11043" width="8.109375" style="146" bestFit="1" customWidth="1"/>
    <col min="11044" max="11044" width="1.6640625" style="146" customWidth="1"/>
    <col min="11045" max="11048" width="9.109375" style="146"/>
    <col min="11049" max="11049" width="1.5546875" style="146" customWidth="1"/>
    <col min="11050" max="11050" width="8.109375" style="146" bestFit="1" customWidth="1"/>
    <col min="11051" max="11052" width="7.6640625" style="146" bestFit="1" customWidth="1"/>
    <col min="11053" max="11053" width="8.109375" style="146" bestFit="1" customWidth="1"/>
    <col min="11054" max="11054" width="1.6640625" style="146" customWidth="1"/>
    <col min="11055" max="11055" width="8.33203125" style="146" bestFit="1" customWidth="1"/>
    <col min="11056" max="11057" width="7.6640625" style="146" bestFit="1" customWidth="1"/>
    <col min="11058" max="11058" width="8.109375" style="146" bestFit="1" customWidth="1"/>
    <col min="11059" max="11259" width="9.109375" style="146"/>
    <col min="11260" max="11260" width="4.109375" style="146" bestFit="1" customWidth="1"/>
    <col min="11261" max="11261" width="12.109375" style="146" bestFit="1" customWidth="1"/>
    <col min="11262" max="11263" width="9.33203125" style="146" bestFit="1" customWidth="1"/>
    <col min="11264" max="11264" width="10" style="146" customWidth="1"/>
    <col min="11265" max="11265" width="3" style="146" customWidth="1"/>
    <col min="11266" max="11266" width="12.33203125" style="146" bestFit="1" customWidth="1"/>
    <col min="11267" max="11269" width="10" style="146" customWidth="1"/>
    <col min="11270" max="11270" width="1.6640625" style="146" customWidth="1"/>
    <col min="11271" max="11271" width="10" style="146" bestFit="1" customWidth="1"/>
    <col min="11272" max="11273" width="9.33203125" style="146" bestFit="1" customWidth="1"/>
    <col min="11274" max="11274" width="10" style="146" bestFit="1" customWidth="1"/>
    <col min="11275" max="11275" width="1.6640625" style="146" customWidth="1"/>
    <col min="11276" max="11276" width="8.109375" style="146" bestFit="1" customWidth="1"/>
    <col min="11277" max="11277" width="7.6640625" style="146" bestFit="1" customWidth="1"/>
    <col min="11278" max="11278" width="7" style="146" customWidth="1"/>
    <col min="11279" max="11279" width="8.109375" style="146" bestFit="1" customWidth="1"/>
    <col min="11280" max="11280" width="1.6640625" style="146" customWidth="1"/>
    <col min="11281" max="11281" width="8.109375" style="146" bestFit="1" customWidth="1"/>
    <col min="11282" max="11284" width="9.109375" style="146"/>
    <col min="11285" max="11285" width="3" style="146" customWidth="1"/>
    <col min="11286" max="11286" width="8.109375" style="146" bestFit="1" customWidth="1"/>
    <col min="11287" max="11289" width="9.109375" style="146"/>
    <col min="11290" max="11290" width="2.6640625" style="146" customWidth="1"/>
    <col min="11291" max="11291" width="8.33203125" style="146" bestFit="1" customWidth="1"/>
    <col min="11292" max="11294" width="9.109375" style="146"/>
    <col min="11295" max="11295" width="1.109375" style="146" customWidth="1"/>
    <col min="11296" max="11296" width="8.33203125" style="146" bestFit="1" customWidth="1"/>
    <col min="11297" max="11298" width="7.6640625" style="146" bestFit="1" customWidth="1"/>
    <col min="11299" max="11299" width="8.109375" style="146" bestFit="1" customWidth="1"/>
    <col min="11300" max="11300" width="1.6640625" style="146" customWidth="1"/>
    <col min="11301" max="11304" width="9.109375" style="146"/>
    <col min="11305" max="11305" width="1.5546875" style="146" customWidth="1"/>
    <col min="11306" max="11306" width="8.109375" style="146" bestFit="1" customWidth="1"/>
    <col min="11307" max="11308" width="7.6640625" style="146" bestFit="1" customWidth="1"/>
    <col min="11309" max="11309" width="8.109375" style="146" bestFit="1" customWidth="1"/>
    <col min="11310" max="11310" width="1.6640625" style="146" customWidth="1"/>
    <col min="11311" max="11311" width="8.33203125" style="146" bestFit="1" customWidth="1"/>
    <col min="11312" max="11313" width="7.6640625" style="146" bestFit="1" customWidth="1"/>
    <col min="11314" max="11314" width="8.109375" style="146" bestFit="1" customWidth="1"/>
    <col min="11315" max="11515" width="9.109375" style="146"/>
    <col min="11516" max="11516" width="4.109375" style="146" bestFit="1" customWidth="1"/>
    <col min="11517" max="11517" width="12.109375" style="146" bestFit="1" customWidth="1"/>
    <col min="11518" max="11519" width="9.33203125" style="146" bestFit="1" customWidth="1"/>
    <col min="11520" max="11520" width="10" style="146" customWidth="1"/>
    <col min="11521" max="11521" width="3" style="146" customWidth="1"/>
    <col min="11522" max="11522" width="12.33203125" style="146" bestFit="1" customWidth="1"/>
    <col min="11523" max="11525" width="10" style="146" customWidth="1"/>
    <col min="11526" max="11526" width="1.6640625" style="146" customWidth="1"/>
    <col min="11527" max="11527" width="10" style="146" bestFit="1" customWidth="1"/>
    <col min="11528" max="11529" width="9.33203125" style="146" bestFit="1" customWidth="1"/>
    <col min="11530" max="11530" width="10" style="146" bestFit="1" customWidth="1"/>
    <col min="11531" max="11531" width="1.6640625" style="146" customWidth="1"/>
    <col min="11532" max="11532" width="8.109375" style="146" bestFit="1" customWidth="1"/>
    <col min="11533" max="11533" width="7.6640625" style="146" bestFit="1" customWidth="1"/>
    <col min="11534" max="11534" width="7" style="146" customWidth="1"/>
    <col min="11535" max="11535" width="8.109375" style="146" bestFit="1" customWidth="1"/>
    <col min="11536" max="11536" width="1.6640625" style="146" customWidth="1"/>
    <col min="11537" max="11537" width="8.109375" style="146" bestFit="1" customWidth="1"/>
    <col min="11538" max="11540" width="9.109375" style="146"/>
    <col min="11541" max="11541" width="3" style="146" customWidth="1"/>
    <col min="11542" max="11542" width="8.109375" style="146" bestFit="1" customWidth="1"/>
    <col min="11543" max="11545" width="9.109375" style="146"/>
    <col min="11546" max="11546" width="2.6640625" style="146" customWidth="1"/>
    <col min="11547" max="11547" width="8.33203125" style="146" bestFit="1" customWidth="1"/>
    <col min="11548" max="11550" width="9.109375" style="146"/>
    <col min="11551" max="11551" width="1.109375" style="146" customWidth="1"/>
    <col min="11552" max="11552" width="8.33203125" style="146" bestFit="1" customWidth="1"/>
    <col min="11553" max="11554" width="7.6640625" style="146" bestFit="1" customWidth="1"/>
    <col min="11555" max="11555" width="8.109375" style="146" bestFit="1" customWidth="1"/>
    <col min="11556" max="11556" width="1.6640625" style="146" customWidth="1"/>
    <col min="11557" max="11560" width="9.109375" style="146"/>
    <col min="11561" max="11561" width="1.5546875" style="146" customWidth="1"/>
    <col min="11562" max="11562" width="8.109375" style="146" bestFit="1" customWidth="1"/>
    <col min="11563" max="11564" width="7.6640625" style="146" bestFit="1" customWidth="1"/>
    <col min="11565" max="11565" width="8.109375" style="146" bestFit="1" customWidth="1"/>
    <col min="11566" max="11566" width="1.6640625" style="146" customWidth="1"/>
    <col min="11567" max="11567" width="8.33203125" style="146" bestFit="1" customWidth="1"/>
    <col min="11568" max="11569" width="7.6640625" style="146" bestFit="1" customWidth="1"/>
    <col min="11570" max="11570" width="8.109375" style="146" bestFit="1" customWidth="1"/>
    <col min="11571" max="11771" width="9.109375" style="146"/>
    <col min="11772" max="11772" width="4.109375" style="146" bestFit="1" customWidth="1"/>
    <col min="11773" max="11773" width="12.109375" style="146" bestFit="1" customWidth="1"/>
    <col min="11774" max="11775" width="9.33203125" style="146" bestFit="1" customWidth="1"/>
    <col min="11776" max="11776" width="10" style="146" customWidth="1"/>
    <col min="11777" max="11777" width="3" style="146" customWidth="1"/>
    <col min="11778" max="11778" width="12.33203125" style="146" bestFit="1" customWidth="1"/>
    <col min="11779" max="11781" width="10" style="146" customWidth="1"/>
    <col min="11782" max="11782" width="1.6640625" style="146" customWidth="1"/>
    <col min="11783" max="11783" width="10" style="146" bestFit="1" customWidth="1"/>
    <col min="11784" max="11785" width="9.33203125" style="146" bestFit="1" customWidth="1"/>
    <col min="11786" max="11786" width="10" style="146" bestFit="1" customWidth="1"/>
    <col min="11787" max="11787" width="1.6640625" style="146" customWidth="1"/>
    <col min="11788" max="11788" width="8.109375" style="146" bestFit="1" customWidth="1"/>
    <col min="11789" max="11789" width="7.6640625" style="146" bestFit="1" customWidth="1"/>
    <col min="11790" max="11790" width="7" style="146" customWidth="1"/>
    <col min="11791" max="11791" width="8.109375" style="146" bestFit="1" customWidth="1"/>
    <col min="11792" max="11792" width="1.6640625" style="146" customWidth="1"/>
    <col min="11793" max="11793" width="8.109375" style="146" bestFit="1" customWidth="1"/>
    <col min="11794" max="11796" width="9.109375" style="146"/>
    <col min="11797" max="11797" width="3" style="146" customWidth="1"/>
    <col min="11798" max="11798" width="8.109375" style="146" bestFit="1" customWidth="1"/>
    <col min="11799" max="11801" width="9.109375" style="146"/>
    <col min="11802" max="11802" width="2.6640625" style="146" customWidth="1"/>
    <col min="11803" max="11803" width="8.33203125" style="146" bestFit="1" customWidth="1"/>
    <col min="11804" max="11806" width="9.109375" style="146"/>
    <col min="11807" max="11807" width="1.109375" style="146" customWidth="1"/>
    <col min="11808" max="11808" width="8.33203125" style="146" bestFit="1" customWidth="1"/>
    <col min="11809" max="11810" width="7.6640625" style="146" bestFit="1" customWidth="1"/>
    <col min="11811" max="11811" width="8.109375" style="146" bestFit="1" customWidth="1"/>
    <col min="11812" max="11812" width="1.6640625" style="146" customWidth="1"/>
    <col min="11813" max="11816" width="9.109375" style="146"/>
    <col min="11817" max="11817" width="1.5546875" style="146" customWidth="1"/>
    <col min="11818" max="11818" width="8.109375" style="146" bestFit="1" customWidth="1"/>
    <col min="11819" max="11820" width="7.6640625" style="146" bestFit="1" customWidth="1"/>
    <col min="11821" max="11821" width="8.109375" style="146" bestFit="1" customWidth="1"/>
    <col min="11822" max="11822" width="1.6640625" style="146" customWidth="1"/>
    <col min="11823" max="11823" width="8.33203125" style="146" bestFit="1" customWidth="1"/>
    <col min="11824" max="11825" width="7.6640625" style="146" bestFit="1" customWidth="1"/>
    <col min="11826" max="11826" width="8.109375" style="146" bestFit="1" customWidth="1"/>
    <col min="11827" max="12027" width="9.109375" style="146"/>
    <col min="12028" max="12028" width="4.109375" style="146" bestFit="1" customWidth="1"/>
    <col min="12029" max="12029" width="12.109375" style="146" bestFit="1" customWidth="1"/>
    <col min="12030" max="12031" width="9.33203125" style="146" bestFit="1" customWidth="1"/>
    <col min="12032" max="12032" width="10" style="146" customWidth="1"/>
    <col min="12033" max="12033" width="3" style="146" customWidth="1"/>
    <col min="12034" max="12034" width="12.33203125" style="146" bestFit="1" customWidth="1"/>
    <col min="12035" max="12037" width="10" style="146" customWidth="1"/>
    <col min="12038" max="12038" width="1.6640625" style="146" customWidth="1"/>
    <col min="12039" max="12039" width="10" style="146" bestFit="1" customWidth="1"/>
    <col min="12040" max="12041" width="9.33203125" style="146" bestFit="1" customWidth="1"/>
    <col min="12042" max="12042" width="10" style="146" bestFit="1" customWidth="1"/>
    <col min="12043" max="12043" width="1.6640625" style="146" customWidth="1"/>
    <col min="12044" max="12044" width="8.109375" style="146" bestFit="1" customWidth="1"/>
    <col min="12045" max="12045" width="7.6640625" style="146" bestFit="1" customWidth="1"/>
    <col min="12046" max="12046" width="7" style="146" customWidth="1"/>
    <col min="12047" max="12047" width="8.109375" style="146" bestFit="1" customWidth="1"/>
    <col min="12048" max="12048" width="1.6640625" style="146" customWidth="1"/>
    <col min="12049" max="12049" width="8.109375" style="146" bestFit="1" customWidth="1"/>
    <col min="12050" max="12052" width="9.109375" style="146"/>
    <col min="12053" max="12053" width="3" style="146" customWidth="1"/>
    <col min="12054" max="12054" width="8.109375" style="146" bestFit="1" customWidth="1"/>
    <col min="12055" max="12057" width="9.109375" style="146"/>
    <col min="12058" max="12058" width="2.6640625" style="146" customWidth="1"/>
    <col min="12059" max="12059" width="8.33203125" style="146" bestFit="1" customWidth="1"/>
    <col min="12060" max="12062" width="9.109375" style="146"/>
    <col min="12063" max="12063" width="1.109375" style="146" customWidth="1"/>
    <col min="12064" max="12064" width="8.33203125" style="146" bestFit="1" customWidth="1"/>
    <col min="12065" max="12066" width="7.6640625" style="146" bestFit="1" customWidth="1"/>
    <col min="12067" max="12067" width="8.109375" style="146" bestFit="1" customWidth="1"/>
    <col min="12068" max="12068" width="1.6640625" style="146" customWidth="1"/>
    <col min="12069" max="12072" width="9.109375" style="146"/>
    <col min="12073" max="12073" width="1.5546875" style="146" customWidth="1"/>
    <col min="12074" max="12074" width="8.109375" style="146" bestFit="1" customWidth="1"/>
    <col min="12075" max="12076" width="7.6640625" style="146" bestFit="1" customWidth="1"/>
    <col min="12077" max="12077" width="8.109375" style="146" bestFit="1" customWidth="1"/>
    <col min="12078" max="12078" width="1.6640625" style="146" customWidth="1"/>
    <col min="12079" max="12079" width="8.33203125" style="146" bestFit="1" customWidth="1"/>
    <col min="12080" max="12081" width="7.6640625" style="146" bestFit="1" customWidth="1"/>
    <col min="12082" max="12082" width="8.109375" style="146" bestFit="1" customWidth="1"/>
    <col min="12083" max="12283" width="9.109375" style="146"/>
    <col min="12284" max="12284" width="4.109375" style="146" bestFit="1" customWidth="1"/>
    <col min="12285" max="12285" width="12.109375" style="146" bestFit="1" customWidth="1"/>
    <col min="12286" max="12287" width="9.33203125" style="146" bestFit="1" customWidth="1"/>
    <col min="12288" max="12288" width="10" style="146" customWidth="1"/>
    <col min="12289" max="12289" width="3" style="146" customWidth="1"/>
    <col min="12290" max="12290" width="12.33203125" style="146" bestFit="1" customWidth="1"/>
    <col min="12291" max="12293" width="10" style="146" customWidth="1"/>
    <col min="12294" max="12294" width="1.6640625" style="146" customWidth="1"/>
    <col min="12295" max="12295" width="10" style="146" bestFit="1" customWidth="1"/>
    <col min="12296" max="12297" width="9.33203125" style="146" bestFit="1" customWidth="1"/>
    <col min="12298" max="12298" width="10" style="146" bestFit="1" customWidth="1"/>
    <col min="12299" max="12299" width="1.6640625" style="146" customWidth="1"/>
    <col min="12300" max="12300" width="8.109375" style="146" bestFit="1" customWidth="1"/>
    <col min="12301" max="12301" width="7.6640625" style="146" bestFit="1" customWidth="1"/>
    <col min="12302" max="12302" width="7" style="146" customWidth="1"/>
    <col min="12303" max="12303" width="8.109375" style="146" bestFit="1" customWidth="1"/>
    <col min="12304" max="12304" width="1.6640625" style="146" customWidth="1"/>
    <col min="12305" max="12305" width="8.109375" style="146" bestFit="1" customWidth="1"/>
    <col min="12306" max="12308" width="9.109375" style="146"/>
    <col min="12309" max="12309" width="3" style="146" customWidth="1"/>
    <col min="12310" max="12310" width="8.109375" style="146" bestFit="1" customWidth="1"/>
    <col min="12311" max="12313" width="9.109375" style="146"/>
    <col min="12314" max="12314" width="2.6640625" style="146" customWidth="1"/>
    <col min="12315" max="12315" width="8.33203125" style="146" bestFit="1" customWidth="1"/>
    <col min="12316" max="12318" width="9.109375" style="146"/>
    <col min="12319" max="12319" width="1.109375" style="146" customWidth="1"/>
    <col min="12320" max="12320" width="8.33203125" style="146" bestFit="1" customWidth="1"/>
    <col min="12321" max="12322" width="7.6640625" style="146" bestFit="1" customWidth="1"/>
    <col min="12323" max="12323" width="8.109375" style="146" bestFit="1" customWidth="1"/>
    <col min="12324" max="12324" width="1.6640625" style="146" customWidth="1"/>
    <col min="12325" max="12328" width="9.109375" style="146"/>
    <col min="12329" max="12329" width="1.5546875" style="146" customWidth="1"/>
    <col min="12330" max="12330" width="8.109375" style="146" bestFit="1" customWidth="1"/>
    <col min="12331" max="12332" width="7.6640625" style="146" bestFit="1" customWidth="1"/>
    <col min="12333" max="12333" width="8.109375" style="146" bestFit="1" customWidth="1"/>
    <col min="12334" max="12334" width="1.6640625" style="146" customWidth="1"/>
    <col min="12335" max="12335" width="8.33203125" style="146" bestFit="1" customWidth="1"/>
    <col min="12336" max="12337" width="7.6640625" style="146" bestFit="1" customWidth="1"/>
    <col min="12338" max="12338" width="8.109375" style="146" bestFit="1" customWidth="1"/>
    <col min="12339" max="12539" width="9.109375" style="146"/>
    <col min="12540" max="12540" width="4.109375" style="146" bestFit="1" customWidth="1"/>
    <col min="12541" max="12541" width="12.109375" style="146" bestFit="1" customWidth="1"/>
    <col min="12542" max="12543" width="9.33203125" style="146" bestFit="1" customWidth="1"/>
    <col min="12544" max="12544" width="10" style="146" customWidth="1"/>
    <col min="12545" max="12545" width="3" style="146" customWidth="1"/>
    <col min="12546" max="12546" width="12.33203125" style="146" bestFit="1" customWidth="1"/>
    <col min="12547" max="12549" width="10" style="146" customWidth="1"/>
    <col min="12550" max="12550" width="1.6640625" style="146" customWidth="1"/>
    <col min="12551" max="12551" width="10" style="146" bestFit="1" customWidth="1"/>
    <col min="12552" max="12553" width="9.33203125" style="146" bestFit="1" customWidth="1"/>
    <col min="12554" max="12554" width="10" style="146" bestFit="1" customWidth="1"/>
    <col min="12555" max="12555" width="1.6640625" style="146" customWidth="1"/>
    <col min="12556" max="12556" width="8.109375" style="146" bestFit="1" customWidth="1"/>
    <col min="12557" max="12557" width="7.6640625" style="146" bestFit="1" customWidth="1"/>
    <col min="12558" max="12558" width="7" style="146" customWidth="1"/>
    <col min="12559" max="12559" width="8.109375" style="146" bestFit="1" customWidth="1"/>
    <col min="12560" max="12560" width="1.6640625" style="146" customWidth="1"/>
    <col min="12561" max="12561" width="8.109375" style="146" bestFit="1" customWidth="1"/>
    <col min="12562" max="12564" width="9.109375" style="146"/>
    <col min="12565" max="12565" width="3" style="146" customWidth="1"/>
    <col min="12566" max="12566" width="8.109375" style="146" bestFit="1" customWidth="1"/>
    <col min="12567" max="12569" width="9.109375" style="146"/>
    <col min="12570" max="12570" width="2.6640625" style="146" customWidth="1"/>
    <col min="12571" max="12571" width="8.33203125" style="146" bestFit="1" customWidth="1"/>
    <col min="12572" max="12574" width="9.109375" style="146"/>
    <col min="12575" max="12575" width="1.109375" style="146" customWidth="1"/>
    <col min="12576" max="12576" width="8.33203125" style="146" bestFit="1" customWidth="1"/>
    <col min="12577" max="12578" width="7.6640625" style="146" bestFit="1" customWidth="1"/>
    <col min="12579" max="12579" width="8.109375" style="146" bestFit="1" customWidth="1"/>
    <col min="12580" max="12580" width="1.6640625" style="146" customWidth="1"/>
    <col min="12581" max="12584" width="9.109375" style="146"/>
    <col min="12585" max="12585" width="1.5546875" style="146" customWidth="1"/>
    <col min="12586" max="12586" width="8.109375" style="146" bestFit="1" customWidth="1"/>
    <col min="12587" max="12588" width="7.6640625" style="146" bestFit="1" customWidth="1"/>
    <col min="12589" max="12589" width="8.109375" style="146" bestFit="1" customWidth="1"/>
    <col min="12590" max="12590" width="1.6640625" style="146" customWidth="1"/>
    <col min="12591" max="12591" width="8.33203125" style="146" bestFit="1" customWidth="1"/>
    <col min="12592" max="12593" width="7.6640625" style="146" bestFit="1" customWidth="1"/>
    <col min="12594" max="12594" width="8.109375" style="146" bestFit="1" customWidth="1"/>
    <col min="12595" max="12795" width="9.109375" style="146"/>
    <col min="12796" max="12796" width="4.109375" style="146" bestFit="1" customWidth="1"/>
    <col min="12797" max="12797" width="12.109375" style="146" bestFit="1" customWidth="1"/>
    <col min="12798" max="12799" width="9.33203125" style="146" bestFit="1" customWidth="1"/>
    <col min="12800" max="12800" width="10" style="146" customWidth="1"/>
    <col min="12801" max="12801" width="3" style="146" customWidth="1"/>
    <col min="12802" max="12802" width="12.33203125" style="146" bestFit="1" customWidth="1"/>
    <col min="12803" max="12805" width="10" style="146" customWidth="1"/>
    <col min="12806" max="12806" width="1.6640625" style="146" customWidth="1"/>
    <col min="12807" max="12807" width="10" style="146" bestFit="1" customWidth="1"/>
    <col min="12808" max="12809" width="9.33203125" style="146" bestFit="1" customWidth="1"/>
    <col min="12810" max="12810" width="10" style="146" bestFit="1" customWidth="1"/>
    <col min="12811" max="12811" width="1.6640625" style="146" customWidth="1"/>
    <col min="12812" max="12812" width="8.109375" style="146" bestFit="1" customWidth="1"/>
    <col min="12813" max="12813" width="7.6640625" style="146" bestFit="1" customWidth="1"/>
    <col min="12814" max="12814" width="7" style="146" customWidth="1"/>
    <col min="12815" max="12815" width="8.109375" style="146" bestFit="1" customWidth="1"/>
    <col min="12816" max="12816" width="1.6640625" style="146" customWidth="1"/>
    <col min="12817" max="12817" width="8.109375" style="146" bestFit="1" customWidth="1"/>
    <col min="12818" max="12820" width="9.109375" style="146"/>
    <col min="12821" max="12821" width="3" style="146" customWidth="1"/>
    <col min="12822" max="12822" width="8.109375" style="146" bestFit="1" customWidth="1"/>
    <col min="12823" max="12825" width="9.109375" style="146"/>
    <col min="12826" max="12826" width="2.6640625" style="146" customWidth="1"/>
    <col min="12827" max="12827" width="8.33203125" style="146" bestFit="1" customWidth="1"/>
    <col min="12828" max="12830" width="9.109375" style="146"/>
    <col min="12831" max="12831" width="1.109375" style="146" customWidth="1"/>
    <col min="12832" max="12832" width="8.33203125" style="146" bestFit="1" customWidth="1"/>
    <col min="12833" max="12834" width="7.6640625" style="146" bestFit="1" customWidth="1"/>
    <col min="12835" max="12835" width="8.109375" style="146" bestFit="1" customWidth="1"/>
    <col min="12836" max="12836" width="1.6640625" style="146" customWidth="1"/>
    <col min="12837" max="12840" width="9.109375" style="146"/>
    <col min="12841" max="12841" width="1.5546875" style="146" customWidth="1"/>
    <col min="12842" max="12842" width="8.109375" style="146" bestFit="1" customWidth="1"/>
    <col min="12843" max="12844" width="7.6640625" style="146" bestFit="1" customWidth="1"/>
    <col min="12845" max="12845" width="8.109375" style="146" bestFit="1" customWidth="1"/>
    <col min="12846" max="12846" width="1.6640625" style="146" customWidth="1"/>
    <col min="12847" max="12847" width="8.33203125" style="146" bestFit="1" customWidth="1"/>
    <col min="12848" max="12849" width="7.6640625" style="146" bestFit="1" customWidth="1"/>
    <col min="12850" max="12850" width="8.109375" style="146" bestFit="1" customWidth="1"/>
    <col min="12851" max="13051" width="9.109375" style="146"/>
    <col min="13052" max="13052" width="4.109375" style="146" bestFit="1" customWidth="1"/>
    <col min="13053" max="13053" width="12.109375" style="146" bestFit="1" customWidth="1"/>
    <col min="13054" max="13055" width="9.33203125" style="146" bestFit="1" customWidth="1"/>
    <col min="13056" max="13056" width="10" style="146" customWidth="1"/>
    <col min="13057" max="13057" width="3" style="146" customWidth="1"/>
    <col min="13058" max="13058" width="12.33203125" style="146" bestFit="1" customWidth="1"/>
    <col min="13059" max="13061" width="10" style="146" customWidth="1"/>
    <col min="13062" max="13062" width="1.6640625" style="146" customWidth="1"/>
    <col min="13063" max="13063" width="10" style="146" bestFit="1" customWidth="1"/>
    <col min="13064" max="13065" width="9.33203125" style="146" bestFit="1" customWidth="1"/>
    <col min="13066" max="13066" width="10" style="146" bestFit="1" customWidth="1"/>
    <col min="13067" max="13067" width="1.6640625" style="146" customWidth="1"/>
    <col min="13068" max="13068" width="8.109375" style="146" bestFit="1" customWidth="1"/>
    <col min="13069" max="13069" width="7.6640625" style="146" bestFit="1" customWidth="1"/>
    <col min="13070" max="13070" width="7" style="146" customWidth="1"/>
    <col min="13071" max="13071" width="8.109375" style="146" bestFit="1" customWidth="1"/>
    <col min="13072" max="13072" width="1.6640625" style="146" customWidth="1"/>
    <col min="13073" max="13073" width="8.109375" style="146" bestFit="1" customWidth="1"/>
    <col min="13074" max="13076" width="9.109375" style="146"/>
    <col min="13077" max="13077" width="3" style="146" customWidth="1"/>
    <col min="13078" max="13078" width="8.109375" style="146" bestFit="1" customWidth="1"/>
    <col min="13079" max="13081" width="9.109375" style="146"/>
    <col min="13082" max="13082" width="2.6640625" style="146" customWidth="1"/>
    <col min="13083" max="13083" width="8.33203125" style="146" bestFit="1" customWidth="1"/>
    <col min="13084" max="13086" width="9.109375" style="146"/>
    <col min="13087" max="13087" width="1.109375" style="146" customWidth="1"/>
    <col min="13088" max="13088" width="8.33203125" style="146" bestFit="1" customWidth="1"/>
    <col min="13089" max="13090" width="7.6640625" style="146" bestFit="1" customWidth="1"/>
    <col min="13091" max="13091" width="8.109375" style="146" bestFit="1" customWidth="1"/>
    <col min="13092" max="13092" width="1.6640625" style="146" customWidth="1"/>
    <col min="13093" max="13096" width="9.109375" style="146"/>
    <col min="13097" max="13097" width="1.5546875" style="146" customWidth="1"/>
    <col min="13098" max="13098" width="8.109375" style="146" bestFit="1" customWidth="1"/>
    <col min="13099" max="13100" width="7.6640625" style="146" bestFit="1" customWidth="1"/>
    <col min="13101" max="13101" width="8.109375" style="146" bestFit="1" customWidth="1"/>
    <col min="13102" max="13102" width="1.6640625" style="146" customWidth="1"/>
    <col min="13103" max="13103" width="8.33203125" style="146" bestFit="1" customWidth="1"/>
    <col min="13104" max="13105" width="7.6640625" style="146" bestFit="1" customWidth="1"/>
    <col min="13106" max="13106" width="8.109375" style="146" bestFit="1" customWidth="1"/>
    <col min="13107" max="13307" width="9.109375" style="146"/>
    <col min="13308" max="13308" width="4.109375" style="146" bestFit="1" customWidth="1"/>
    <col min="13309" max="13309" width="12.109375" style="146" bestFit="1" customWidth="1"/>
    <col min="13310" max="13311" width="9.33203125" style="146" bestFit="1" customWidth="1"/>
    <col min="13312" max="13312" width="10" style="146" customWidth="1"/>
    <col min="13313" max="13313" width="3" style="146" customWidth="1"/>
    <col min="13314" max="13314" width="12.33203125" style="146" bestFit="1" customWidth="1"/>
    <col min="13315" max="13317" width="10" style="146" customWidth="1"/>
    <col min="13318" max="13318" width="1.6640625" style="146" customWidth="1"/>
    <col min="13319" max="13319" width="10" style="146" bestFit="1" customWidth="1"/>
    <col min="13320" max="13321" width="9.33203125" style="146" bestFit="1" customWidth="1"/>
    <col min="13322" max="13322" width="10" style="146" bestFit="1" customWidth="1"/>
    <col min="13323" max="13323" width="1.6640625" style="146" customWidth="1"/>
    <col min="13324" max="13324" width="8.109375" style="146" bestFit="1" customWidth="1"/>
    <col min="13325" max="13325" width="7.6640625" style="146" bestFit="1" customWidth="1"/>
    <col min="13326" max="13326" width="7" style="146" customWidth="1"/>
    <col min="13327" max="13327" width="8.109375" style="146" bestFit="1" customWidth="1"/>
    <col min="13328" max="13328" width="1.6640625" style="146" customWidth="1"/>
    <col min="13329" max="13329" width="8.109375" style="146" bestFit="1" customWidth="1"/>
    <col min="13330" max="13332" width="9.109375" style="146"/>
    <col min="13333" max="13333" width="3" style="146" customWidth="1"/>
    <col min="13334" max="13334" width="8.109375" style="146" bestFit="1" customWidth="1"/>
    <col min="13335" max="13337" width="9.109375" style="146"/>
    <col min="13338" max="13338" width="2.6640625" style="146" customWidth="1"/>
    <col min="13339" max="13339" width="8.33203125" style="146" bestFit="1" customWidth="1"/>
    <col min="13340" max="13342" width="9.109375" style="146"/>
    <col min="13343" max="13343" width="1.109375" style="146" customWidth="1"/>
    <col min="13344" max="13344" width="8.33203125" style="146" bestFit="1" customWidth="1"/>
    <col min="13345" max="13346" width="7.6640625" style="146" bestFit="1" customWidth="1"/>
    <col min="13347" max="13347" width="8.109375" style="146" bestFit="1" customWidth="1"/>
    <col min="13348" max="13348" width="1.6640625" style="146" customWidth="1"/>
    <col min="13349" max="13352" width="9.109375" style="146"/>
    <col min="13353" max="13353" width="1.5546875" style="146" customWidth="1"/>
    <col min="13354" max="13354" width="8.109375" style="146" bestFit="1" customWidth="1"/>
    <col min="13355" max="13356" width="7.6640625" style="146" bestFit="1" customWidth="1"/>
    <col min="13357" max="13357" width="8.109375" style="146" bestFit="1" customWidth="1"/>
    <col min="13358" max="13358" width="1.6640625" style="146" customWidth="1"/>
    <col min="13359" max="13359" width="8.33203125" style="146" bestFit="1" customWidth="1"/>
    <col min="13360" max="13361" width="7.6640625" style="146" bestFit="1" customWidth="1"/>
    <col min="13362" max="13362" width="8.109375" style="146" bestFit="1" customWidth="1"/>
    <col min="13363" max="13563" width="9.109375" style="146"/>
    <col min="13564" max="13564" width="4.109375" style="146" bestFit="1" customWidth="1"/>
    <col min="13565" max="13565" width="12.109375" style="146" bestFit="1" customWidth="1"/>
    <col min="13566" max="13567" width="9.33203125" style="146" bestFit="1" customWidth="1"/>
    <col min="13568" max="13568" width="10" style="146" customWidth="1"/>
    <col min="13569" max="13569" width="3" style="146" customWidth="1"/>
    <col min="13570" max="13570" width="12.33203125" style="146" bestFit="1" customWidth="1"/>
    <col min="13571" max="13573" width="10" style="146" customWidth="1"/>
    <col min="13574" max="13574" width="1.6640625" style="146" customWidth="1"/>
    <col min="13575" max="13575" width="10" style="146" bestFit="1" customWidth="1"/>
    <col min="13576" max="13577" width="9.33203125" style="146" bestFit="1" customWidth="1"/>
    <col min="13578" max="13578" width="10" style="146" bestFit="1" customWidth="1"/>
    <col min="13579" max="13579" width="1.6640625" style="146" customWidth="1"/>
    <col min="13580" max="13580" width="8.109375" style="146" bestFit="1" customWidth="1"/>
    <col min="13581" max="13581" width="7.6640625" style="146" bestFit="1" customWidth="1"/>
    <col min="13582" max="13582" width="7" style="146" customWidth="1"/>
    <col min="13583" max="13583" width="8.109375" style="146" bestFit="1" customWidth="1"/>
    <col min="13584" max="13584" width="1.6640625" style="146" customWidth="1"/>
    <col min="13585" max="13585" width="8.109375" style="146" bestFit="1" customWidth="1"/>
    <col min="13586" max="13588" width="9.109375" style="146"/>
    <col min="13589" max="13589" width="3" style="146" customWidth="1"/>
    <col min="13590" max="13590" width="8.109375" style="146" bestFit="1" customWidth="1"/>
    <col min="13591" max="13593" width="9.109375" style="146"/>
    <col min="13594" max="13594" width="2.6640625" style="146" customWidth="1"/>
    <col min="13595" max="13595" width="8.33203125" style="146" bestFit="1" customWidth="1"/>
    <col min="13596" max="13598" width="9.109375" style="146"/>
    <col min="13599" max="13599" width="1.109375" style="146" customWidth="1"/>
    <col min="13600" max="13600" width="8.33203125" style="146" bestFit="1" customWidth="1"/>
    <col min="13601" max="13602" width="7.6640625" style="146" bestFit="1" customWidth="1"/>
    <col min="13603" max="13603" width="8.109375" style="146" bestFit="1" customWidth="1"/>
    <col min="13604" max="13604" width="1.6640625" style="146" customWidth="1"/>
    <col min="13605" max="13608" width="9.109375" style="146"/>
    <col min="13609" max="13609" width="1.5546875" style="146" customWidth="1"/>
    <col min="13610" max="13610" width="8.109375" style="146" bestFit="1" customWidth="1"/>
    <col min="13611" max="13612" width="7.6640625" style="146" bestFit="1" customWidth="1"/>
    <col min="13613" max="13613" width="8.109375" style="146" bestFit="1" customWidth="1"/>
    <col min="13614" max="13614" width="1.6640625" style="146" customWidth="1"/>
    <col min="13615" max="13615" width="8.33203125" style="146" bestFit="1" customWidth="1"/>
    <col min="13616" max="13617" width="7.6640625" style="146" bestFit="1" customWidth="1"/>
    <col min="13618" max="13618" width="8.109375" style="146" bestFit="1" customWidth="1"/>
    <col min="13619" max="13819" width="9.109375" style="146"/>
    <col min="13820" max="13820" width="4.109375" style="146" bestFit="1" customWidth="1"/>
    <col min="13821" max="13821" width="12.109375" style="146" bestFit="1" customWidth="1"/>
    <col min="13822" max="13823" width="9.33203125" style="146" bestFit="1" customWidth="1"/>
    <col min="13824" max="13824" width="10" style="146" customWidth="1"/>
    <col min="13825" max="13825" width="3" style="146" customWidth="1"/>
    <col min="13826" max="13826" width="12.33203125" style="146" bestFit="1" customWidth="1"/>
    <col min="13827" max="13829" width="10" style="146" customWidth="1"/>
    <col min="13830" max="13830" width="1.6640625" style="146" customWidth="1"/>
    <col min="13831" max="13831" width="10" style="146" bestFit="1" customWidth="1"/>
    <col min="13832" max="13833" width="9.33203125" style="146" bestFit="1" customWidth="1"/>
    <col min="13834" max="13834" width="10" style="146" bestFit="1" customWidth="1"/>
    <col min="13835" max="13835" width="1.6640625" style="146" customWidth="1"/>
    <col min="13836" max="13836" width="8.109375" style="146" bestFit="1" customWidth="1"/>
    <col min="13837" max="13837" width="7.6640625" style="146" bestFit="1" customWidth="1"/>
    <col min="13838" max="13838" width="7" style="146" customWidth="1"/>
    <col min="13839" max="13839" width="8.109375" style="146" bestFit="1" customWidth="1"/>
    <col min="13840" max="13840" width="1.6640625" style="146" customWidth="1"/>
    <col min="13841" max="13841" width="8.109375" style="146" bestFit="1" customWidth="1"/>
    <col min="13842" max="13844" width="9.109375" style="146"/>
    <col min="13845" max="13845" width="3" style="146" customWidth="1"/>
    <col min="13846" max="13846" width="8.109375" style="146" bestFit="1" customWidth="1"/>
    <col min="13847" max="13849" width="9.109375" style="146"/>
    <col min="13850" max="13850" width="2.6640625" style="146" customWidth="1"/>
    <col min="13851" max="13851" width="8.33203125" style="146" bestFit="1" customWidth="1"/>
    <col min="13852" max="13854" width="9.109375" style="146"/>
    <col min="13855" max="13855" width="1.109375" style="146" customWidth="1"/>
    <col min="13856" max="13856" width="8.33203125" style="146" bestFit="1" customWidth="1"/>
    <col min="13857" max="13858" width="7.6640625" style="146" bestFit="1" customWidth="1"/>
    <col min="13859" max="13859" width="8.109375" style="146" bestFit="1" customWidth="1"/>
    <col min="13860" max="13860" width="1.6640625" style="146" customWidth="1"/>
    <col min="13861" max="13864" width="9.109375" style="146"/>
    <col min="13865" max="13865" width="1.5546875" style="146" customWidth="1"/>
    <col min="13866" max="13866" width="8.109375" style="146" bestFit="1" customWidth="1"/>
    <col min="13867" max="13868" width="7.6640625" style="146" bestFit="1" customWidth="1"/>
    <col min="13869" max="13869" width="8.109375" style="146" bestFit="1" customWidth="1"/>
    <col min="13870" max="13870" width="1.6640625" style="146" customWidth="1"/>
    <col min="13871" max="13871" width="8.33203125" style="146" bestFit="1" customWidth="1"/>
    <col min="13872" max="13873" width="7.6640625" style="146" bestFit="1" customWidth="1"/>
    <col min="13874" max="13874" width="8.109375" style="146" bestFit="1" customWidth="1"/>
    <col min="13875" max="14075" width="9.109375" style="146"/>
    <col min="14076" max="14076" width="4.109375" style="146" bestFit="1" customWidth="1"/>
    <col min="14077" max="14077" width="12.109375" style="146" bestFit="1" customWidth="1"/>
    <col min="14078" max="14079" width="9.33203125" style="146" bestFit="1" customWidth="1"/>
    <col min="14080" max="14080" width="10" style="146" customWidth="1"/>
    <col min="14081" max="14081" width="3" style="146" customWidth="1"/>
    <col min="14082" max="14082" width="12.33203125" style="146" bestFit="1" customWidth="1"/>
    <col min="14083" max="14085" width="10" style="146" customWidth="1"/>
    <col min="14086" max="14086" width="1.6640625" style="146" customWidth="1"/>
    <col min="14087" max="14087" width="10" style="146" bestFit="1" customWidth="1"/>
    <col min="14088" max="14089" width="9.33203125" style="146" bestFit="1" customWidth="1"/>
    <col min="14090" max="14090" width="10" style="146" bestFit="1" customWidth="1"/>
    <col min="14091" max="14091" width="1.6640625" style="146" customWidth="1"/>
    <col min="14092" max="14092" width="8.109375" style="146" bestFit="1" customWidth="1"/>
    <col min="14093" max="14093" width="7.6640625" style="146" bestFit="1" customWidth="1"/>
    <col min="14094" max="14094" width="7" style="146" customWidth="1"/>
    <col min="14095" max="14095" width="8.109375" style="146" bestFit="1" customWidth="1"/>
    <col min="14096" max="14096" width="1.6640625" style="146" customWidth="1"/>
    <col min="14097" max="14097" width="8.109375" style="146" bestFit="1" customWidth="1"/>
    <col min="14098" max="14100" width="9.109375" style="146"/>
    <col min="14101" max="14101" width="3" style="146" customWidth="1"/>
    <col min="14102" max="14102" width="8.109375" style="146" bestFit="1" customWidth="1"/>
    <col min="14103" max="14105" width="9.109375" style="146"/>
    <col min="14106" max="14106" width="2.6640625" style="146" customWidth="1"/>
    <col min="14107" max="14107" width="8.33203125" style="146" bestFit="1" customWidth="1"/>
    <col min="14108" max="14110" width="9.109375" style="146"/>
    <col min="14111" max="14111" width="1.109375" style="146" customWidth="1"/>
    <col min="14112" max="14112" width="8.33203125" style="146" bestFit="1" customWidth="1"/>
    <col min="14113" max="14114" width="7.6640625" style="146" bestFit="1" customWidth="1"/>
    <col min="14115" max="14115" width="8.109375" style="146" bestFit="1" customWidth="1"/>
    <col min="14116" max="14116" width="1.6640625" style="146" customWidth="1"/>
    <col min="14117" max="14120" width="9.109375" style="146"/>
    <col min="14121" max="14121" width="1.5546875" style="146" customWidth="1"/>
    <col min="14122" max="14122" width="8.109375" style="146" bestFit="1" customWidth="1"/>
    <col min="14123" max="14124" width="7.6640625" style="146" bestFit="1" customWidth="1"/>
    <col min="14125" max="14125" width="8.109375" style="146" bestFit="1" customWidth="1"/>
    <col min="14126" max="14126" width="1.6640625" style="146" customWidth="1"/>
    <col min="14127" max="14127" width="8.33203125" style="146" bestFit="1" customWidth="1"/>
    <col min="14128" max="14129" width="7.6640625" style="146" bestFit="1" customWidth="1"/>
    <col min="14130" max="14130" width="8.109375" style="146" bestFit="1" customWidth="1"/>
    <col min="14131" max="14331" width="9.109375" style="146"/>
    <col min="14332" max="14332" width="4.109375" style="146" bestFit="1" customWidth="1"/>
    <col min="14333" max="14333" width="12.109375" style="146" bestFit="1" customWidth="1"/>
    <col min="14334" max="14335" width="9.33203125" style="146" bestFit="1" customWidth="1"/>
    <col min="14336" max="14336" width="10" style="146" customWidth="1"/>
    <col min="14337" max="14337" width="3" style="146" customWidth="1"/>
    <col min="14338" max="14338" width="12.33203125" style="146" bestFit="1" customWidth="1"/>
    <col min="14339" max="14341" width="10" style="146" customWidth="1"/>
    <col min="14342" max="14342" width="1.6640625" style="146" customWidth="1"/>
    <col min="14343" max="14343" width="10" style="146" bestFit="1" customWidth="1"/>
    <col min="14344" max="14345" width="9.33203125" style="146" bestFit="1" customWidth="1"/>
    <col min="14346" max="14346" width="10" style="146" bestFit="1" customWidth="1"/>
    <col min="14347" max="14347" width="1.6640625" style="146" customWidth="1"/>
    <col min="14348" max="14348" width="8.109375" style="146" bestFit="1" customWidth="1"/>
    <col min="14349" max="14349" width="7.6640625" style="146" bestFit="1" customWidth="1"/>
    <col min="14350" max="14350" width="7" style="146" customWidth="1"/>
    <col min="14351" max="14351" width="8.109375" style="146" bestFit="1" customWidth="1"/>
    <col min="14352" max="14352" width="1.6640625" style="146" customWidth="1"/>
    <col min="14353" max="14353" width="8.109375" style="146" bestFit="1" customWidth="1"/>
    <col min="14354" max="14356" width="9.109375" style="146"/>
    <col min="14357" max="14357" width="3" style="146" customWidth="1"/>
    <col min="14358" max="14358" width="8.109375" style="146" bestFit="1" customWidth="1"/>
    <col min="14359" max="14361" width="9.109375" style="146"/>
    <col min="14362" max="14362" width="2.6640625" style="146" customWidth="1"/>
    <col min="14363" max="14363" width="8.33203125" style="146" bestFit="1" customWidth="1"/>
    <col min="14364" max="14366" width="9.109375" style="146"/>
    <col min="14367" max="14367" width="1.109375" style="146" customWidth="1"/>
    <col min="14368" max="14368" width="8.33203125" style="146" bestFit="1" customWidth="1"/>
    <col min="14369" max="14370" width="7.6640625" style="146" bestFit="1" customWidth="1"/>
    <col min="14371" max="14371" width="8.109375" style="146" bestFit="1" customWidth="1"/>
    <col min="14372" max="14372" width="1.6640625" style="146" customWidth="1"/>
    <col min="14373" max="14376" width="9.109375" style="146"/>
    <col min="14377" max="14377" width="1.5546875" style="146" customWidth="1"/>
    <col min="14378" max="14378" width="8.109375" style="146" bestFit="1" customWidth="1"/>
    <col min="14379" max="14380" width="7.6640625" style="146" bestFit="1" customWidth="1"/>
    <col min="14381" max="14381" width="8.109375" style="146" bestFit="1" customWidth="1"/>
    <col min="14382" max="14382" width="1.6640625" style="146" customWidth="1"/>
    <col min="14383" max="14383" width="8.33203125" style="146" bestFit="1" customWidth="1"/>
    <col min="14384" max="14385" width="7.6640625" style="146" bestFit="1" customWidth="1"/>
    <col min="14386" max="14386" width="8.109375" style="146" bestFit="1" customWidth="1"/>
    <col min="14387" max="14587" width="9.109375" style="146"/>
    <col min="14588" max="14588" width="4.109375" style="146" bestFit="1" customWidth="1"/>
    <col min="14589" max="14589" width="12.109375" style="146" bestFit="1" customWidth="1"/>
    <col min="14590" max="14591" width="9.33203125" style="146" bestFit="1" customWidth="1"/>
    <col min="14592" max="14592" width="10" style="146" customWidth="1"/>
    <col min="14593" max="14593" width="3" style="146" customWidth="1"/>
    <col min="14594" max="14594" width="12.33203125" style="146" bestFit="1" customWidth="1"/>
    <col min="14595" max="14597" width="10" style="146" customWidth="1"/>
    <col min="14598" max="14598" width="1.6640625" style="146" customWidth="1"/>
    <col min="14599" max="14599" width="10" style="146" bestFit="1" customWidth="1"/>
    <col min="14600" max="14601" width="9.33203125" style="146" bestFit="1" customWidth="1"/>
    <col min="14602" max="14602" width="10" style="146" bestFit="1" customWidth="1"/>
    <col min="14603" max="14603" width="1.6640625" style="146" customWidth="1"/>
    <col min="14604" max="14604" width="8.109375" style="146" bestFit="1" customWidth="1"/>
    <col min="14605" max="14605" width="7.6640625" style="146" bestFit="1" customWidth="1"/>
    <col min="14606" max="14606" width="7" style="146" customWidth="1"/>
    <col min="14607" max="14607" width="8.109375" style="146" bestFit="1" customWidth="1"/>
    <col min="14608" max="14608" width="1.6640625" style="146" customWidth="1"/>
    <col min="14609" max="14609" width="8.109375" style="146" bestFit="1" customWidth="1"/>
    <col min="14610" max="14612" width="9.109375" style="146"/>
    <col min="14613" max="14613" width="3" style="146" customWidth="1"/>
    <col min="14614" max="14614" width="8.109375" style="146" bestFit="1" customWidth="1"/>
    <col min="14615" max="14617" width="9.109375" style="146"/>
    <col min="14618" max="14618" width="2.6640625" style="146" customWidth="1"/>
    <col min="14619" max="14619" width="8.33203125" style="146" bestFit="1" customWidth="1"/>
    <col min="14620" max="14622" width="9.109375" style="146"/>
    <col min="14623" max="14623" width="1.109375" style="146" customWidth="1"/>
    <col min="14624" max="14624" width="8.33203125" style="146" bestFit="1" customWidth="1"/>
    <col min="14625" max="14626" width="7.6640625" style="146" bestFit="1" customWidth="1"/>
    <col min="14627" max="14627" width="8.109375" style="146" bestFit="1" customWidth="1"/>
    <col min="14628" max="14628" width="1.6640625" style="146" customWidth="1"/>
    <col min="14629" max="14632" width="9.109375" style="146"/>
    <col min="14633" max="14633" width="1.5546875" style="146" customWidth="1"/>
    <col min="14634" max="14634" width="8.109375" style="146" bestFit="1" customWidth="1"/>
    <col min="14635" max="14636" width="7.6640625" style="146" bestFit="1" customWidth="1"/>
    <col min="14637" max="14637" width="8.109375" style="146" bestFit="1" customWidth="1"/>
    <col min="14638" max="14638" width="1.6640625" style="146" customWidth="1"/>
    <col min="14639" max="14639" width="8.33203125" style="146" bestFit="1" customWidth="1"/>
    <col min="14640" max="14641" width="7.6640625" style="146" bestFit="1" customWidth="1"/>
    <col min="14642" max="14642" width="8.109375" style="146" bestFit="1" customWidth="1"/>
    <col min="14643" max="14843" width="9.109375" style="146"/>
    <col min="14844" max="14844" width="4.109375" style="146" bestFit="1" customWidth="1"/>
    <col min="14845" max="14845" width="12.109375" style="146" bestFit="1" customWidth="1"/>
    <col min="14846" max="14847" width="9.33203125" style="146" bestFit="1" customWidth="1"/>
    <col min="14848" max="14848" width="10" style="146" customWidth="1"/>
    <col min="14849" max="14849" width="3" style="146" customWidth="1"/>
    <col min="14850" max="14850" width="12.33203125" style="146" bestFit="1" customWidth="1"/>
    <col min="14851" max="14853" width="10" style="146" customWidth="1"/>
    <col min="14854" max="14854" width="1.6640625" style="146" customWidth="1"/>
    <col min="14855" max="14855" width="10" style="146" bestFit="1" customWidth="1"/>
    <col min="14856" max="14857" width="9.33203125" style="146" bestFit="1" customWidth="1"/>
    <col min="14858" max="14858" width="10" style="146" bestFit="1" customWidth="1"/>
    <col min="14859" max="14859" width="1.6640625" style="146" customWidth="1"/>
    <col min="14860" max="14860" width="8.109375" style="146" bestFit="1" customWidth="1"/>
    <col min="14861" max="14861" width="7.6640625" style="146" bestFit="1" customWidth="1"/>
    <col min="14862" max="14862" width="7" style="146" customWidth="1"/>
    <col min="14863" max="14863" width="8.109375" style="146" bestFit="1" customWidth="1"/>
    <col min="14864" max="14864" width="1.6640625" style="146" customWidth="1"/>
    <col min="14865" max="14865" width="8.109375" style="146" bestFit="1" customWidth="1"/>
    <col min="14866" max="14868" width="9.109375" style="146"/>
    <col min="14869" max="14869" width="3" style="146" customWidth="1"/>
    <col min="14870" max="14870" width="8.109375" style="146" bestFit="1" customWidth="1"/>
    <col min="14871" max="14873" width="9.109375" style="146"/>
    <col min="14874" max="14874" width="2.6640625" style="146" customWidth="1"/>
    <col min="14875" max="14875" width="8.33203125" style="146" bestFit="1" customWidth="1"/>
    <col min="14876" max="14878" width="9.109375" style="146"/>
    <col min="14879" max="14879" width="1.109375" style="146" customWidth="1"/>
    <col min="14880" max="14880" width="8.33203125" style="146" bestFit="1" customWidth="1"/>
    <col min="14881" max="14882" width="7.6640625" style="146" bestFit="1" customWidth="1"/>
    <col min="14883" max="14883" width="8.109375" style="146" bestFit="1" customWidth="1"/>
    <col min="14884" max="14884" width="1.6640625" style="146" customWidth="1"/>
    <col min="14885" max="14888" width="9.109375" style="146"/>
    <col min="14889" max="14889" width="1.5546875" style="146" customWidth="1"/>
    <col min="14890" max="14890" width="8.109375" style="146" bestFit="1" customWidth="1"/>
    <col min="14891" max="14892" width="7.6640625" style="146" bestFit="1" customWidth="1"/>
    <col min="14893" max="14893" width="8.109375" style="146" bestFit="1" customWidth="1"/>
    <col min="14894" max="14894" width="1.6640625" style="146" customWidth="1"/>
    <col min="14895" max="14895" width="8.33203125" style="146" bestFit="1" customWidth="1"/>
    <col min="14896" max="14897" width="7.6640625" style="146" bestFit="1" customWidth="1"/>
    <col min="14898" max="14898" width="8.109375" style="146" bestFit="1" customWidth="1"/>
    <col min="14899" max="15099" width="9.109375" style="146"/>
    <col min="15100" max="15100" width="4.109375" style="146" bestFit="1" customWidth="1"/>
    <col min="15101" max="15101" width="12.109375" style="146" bestFit="1" customWidth="1"/>
    <col min="15102" max="15103" width="9.33203125" style="146" bestFit="1" customWidth="1"/>
    <col min="15104" max="15104" width="10" style="146" customWidth="1"/>
    <col min="15105" max="15105" width="3" style="146" customWidth="1"/>
    <col min="15106" max="15106" width="12.33203125" style="146" bestFit="1" customWidth="1"/>
    <col min="15107" max="15109" width="10" style="146" customWidth="1"/>
    <col min="15110" max="15110" width="1.6640625" style="146" customWidth="1"/>
    <col min="15111" max="15111" width="10" style="146" bestFit="1" customWidth="1"/>
    <col min="15112" max="15113" width="9.33203125" style="146" bestFit="1" customWidth="1"/>
    <col min="15114" max="15114" width="10" style="146" bestFit="1" customWidth="1"/>
    <col min="15115" max="15115" width="1.6640625" style="146" customWidth="1"/>
    <col min="15116" max="15116" width="8.109375" style="146" bestFit="1" customWidth="1"/>
    <col min="15117" max="15117" width="7.6640625" style="146" bestFit="1" customWidth="1"/>
    <col min="15118" max="15118" width="7" style="146" customWidth="1"/>
    <col min="15119" max="15119" width="8.109375" style="146" bestFit="1" customWidth="1"/>
    <col min="15120" max="15120" width="1.6640625" style="146" customWidth="1"/>
    <col min="15121" max="15121" width="8.109375" style="146" bestFit="1" customWidth="1"/>
    <col min="15122" max="15124" width="9.109375" style="146"/>
    <col min="15125" max="15125" width="3" style="146" customWidth="1"/>
    <col min="15126" max="15126" width="8.109375" style="146" bestFit="1" customWidth="1"/>
    <col min="15127" max="15129" width="9.109375" style="146"/>
    <col min="15130" max="15130" width="2.6640625" style="146" customWidth="1"/>
    <col min="15131" max="15131" width="8.33203125" style="146" bestFit="1" customWidth="1"/>
    <col min="15132" max="15134" width="9.109375" style="146"/>
    <col min="15135" max="15135" width="1.109375" style="146" customWidth="1"/>
    <col min="15136" max="15136" width="8.33203125" style="146" bestFit="1" customWidth="1"/>
    <col min="15137" max="15138" width="7.6640625" style="146" bestFit="1" customWidth="1"/>
    <col min="15139" max="15139" width="8.109375" style="146" bestFit="1" customWidth="1"/>
    <col min="15140" max="15140" width="1.6640625" style="146" customWidth="1"/>
    <col min="15141" max="15144" width="9.109375" style="146"/>
    <col min="15145" max="15145" width="1.5546875" style="146" customWidth="1"/>
    <col min="15146" max="15146" width="8.109375" style="146" bestFit="1" customWidth="1"/>
    <col min="15147" max="15148" width="7.6640625" style="146" bestFit="1" customWidth="1"/>
    <col min="15149" max="15149" width="8.109375" style="146" bestFit="1" customWidth="1"/>
    <col min="15150" max="15150" width="1.6640625" style="146" customWidth="1"/>
    <col min="15151" max="15151" width="8.33203125" style="146" bestFit="1" customWidth="1"/>
    <col min="15152" max="15153" width="7.6640625" style="146" bestFit="1" customWidth="1"/>
    <col min="15154" max="15154" width="8.109375" style="146" bestFit="1" customWidth="1"/>
    <col min="15155" max="15355" width="9.109375" style="146"/>
    <col min="15356" max="15356" width="4.109375" style="146" bestFit="1" customWidth="1"/>
    <col min="15357" max="15357" width="12.109375" style="146" bestFit="1" customWidth="1"/>
    <col min="15358" max="15359" width="9.33203125" style="146" bestFit="1" customWidth="1"/>
    <col min="15360" max="15360" width="10" style="146" customWidth="1"/>
    <col min="15361" max="15361" width="3" style="146" customWidth="1"/>
    <col min="15362" max="15362" width="12.33203125" style="146" bestFit="1" customWidth="1"/>
    <col min="15363" max="15365" width="10" style="146" customWidth="1"/>
    <col min="15366" max="15366" width="1.6640625" style="146" customWidth="1"/>
    <col min="15367" max="15367" width="10" style="146" bestFit="1" customWidth="1"/>
    <col min="15368" max="15369" width="9.33203125" style="146" bestFit="1" customWidth="1"/>
    <col min="15370" max="15370" width="10" style="146" bestFit="1" customWidth="1"/>
    <col min="15371" max="15371" width="1.6640625" style="146" customWidth="1"/>
    <col min="15372" max="15372" width="8.109375" style="146" bestFit="1" customWidth="1"/>
    <col min="15373" max="15373" width="7.6640625" style="146" bestFit="1" customWidth="1"/>
    <col min="15374" max="15374" width="7" style="146" customWidth="1"/>
    <col min="15375" max="15375" width="8.109375" style="146" bestFit="1" customWidth="1"/>
    <col min="15376" max="15376" width="1.6640625" style="146" customWidth="1"/>
    <col min="15377" max="15377" width="8.109375" style="146" bestFit="1" customWidth="1"/>
    <col min="15378" max="15380" width="9.109375" style="146"/>
    <col min="15381" max="15381" width="3" style="146" customWidth="1"/>
    <col min="15382" max="15382" width="8.109375" style="146" bestFit="1" customWidth="1"/>
    <col min="15383" max="15385" width="9.109375" style="146"/>
    <col min="15386" max="15386" width="2.6640625" style="146" customWidth="1"/>
    <col min="15387" max="15387" width="8.33203125" style="146" bestFit="1" customWidth="1"/>
    <col min="15388" max="15390" width="9.109375" style="146"/>
    <col min="15391" max="15391" width="1.109375" style="146" customWidth="1"/>
    <col min="15392" max="15392" width="8.33203125" style="146" bestFit="1" customWidth="1"/>
    <col min="15393" max="15394" width="7.6640625" style="146" bestFit="1" customWidth="1"/>
    <col min="15395" max="15395" width="8.109375" style="146" bestFit="1" customWidth="1"/>
    <col min="15396" max="15396" width="1.6640625" style="146" customWidth="1"/>
    <col min="15397" max="15400" width="9.109375" style="146"/>
    <col min="15401" max="15401" width="1.5546875" style="146" customWidth="1"/>
    <col min="15402" max="15402" width="8.109375" style="146" bestFit="1" customWidth="1"/>
    <col min="15403" max="15404" width="7.6640625" style="146" bestFit="1" customWidth="1"/>
    <col min="15405" max="15405" width="8.109375" style="146" bestFit="1" customWidth="1"/>
    <col min="15406" max="15406" width="1.6640625" style="146" customWidth="1"/>
    <col min="15407" max="15407" width="8.33203125" style="146" bestFit="1" customWidth="1"/>
    <col min="15408" max="15409" width="7.6640625" style="146" bestFit="1" customWidth="1"/>
    <col min="15410" max="15410" width="8.109375" style="146" bestFit="1" customWidth="1"/>
    <col min="15411" max="15611" width="9.109375" style="146"/>
    <col min="15612" max="15612" width="4.109375" style="146" bestFit="1" customWidth="1"/>
    <col min="15613" max="15613" width="12.109375" style="146" bestFit="1" customWidth="1"/>
    <col min="15614" max="15615" width="9.33203125" style="146" bestFit="1" customWidth="1"/>
    <col min="15616" max="15616" width="10" style="146" customWidth="1"/>
    <col min="15617" max="15617" width="3" style="146" customWidth="1"/>
    <col min="15618" max="15618" width="12.33203125" style="146" bestFit="1" customWidth="1"/>
    <col min="15619" max="15621" width="10" style="146" customWidth="1"/>
    <col min="15622" max="15622" width="1.6640625" style="146" customWidth="1"/>
    <col min="15623" max="15623" width="10" style="146" bestFit="1" customWidth="1"/>
    <col min="15624" max="15625" width="9.33203125" style="146" bestFit="1" customWidth="1"/>
    <col min="15626" max="15626" width="10" style="146" bestFit="1" customWidth="1"/>
    <col min="15627" max="15627" width="1.6640625" style="146" customWidth="1"/>
    <col min="15628" max="15628" width="8.109375" style="146" bestFit="1" customWidth="1"/>
    <col min="15629" max="15629" width="7.6640625" style="146" bestFit="1" customWidth="1"/>
    <col min="15630" max="15630" width="7" style="146" customWidth="1"/>
    <col min="15631" max="15631" width="8.109375" style="146" bestFit="1" customWidth="1"/>
    <col min="15632" max="15632" width="1.6640625" style="146" customWidth="1"/>
    <col min="15633" max="15633" width="8.109375" style="146" bestFit="1" customWidth="1"/>
    <col min="15634" max="15636" width="9.109375" style="146"/>
    <col min="15637" max="15637" width="3" style="146" customWidth="1"/>
    <col min="15638" max="15638" width="8.109375" style="146" bestFit="1" customWidth="1"/>
    <col min="15639" max="15641" width="9.109375" style="146"/>
    <col min="15642" max="15642" width="2.6640625" style="146" customWidth="1"/>
    <col min="15643" max="15643" width="8.33203125" style="146" bestFit="1" customWidth="1"/>
    <col min="15644" max="15646" width="9.109375" style="146"/>
    <col min="15647" max="15647" width="1.109375" style="146" customWidth="1"/>
    <col min="15648" max="15648" width="8.33203125" style="146" bestFit="1" customWidth="1"/>
    <col min="15649" max="15650" width="7.6640625" style="146" bestFit="1" customWidth="1"/>
    <col min="15651" max="15651" width="8.109375" style="146" bestFit="1" customWidth="1"/>
    <col min="15652" max="15652" width="1.6640625" style="146" customWidth="1"/>
    <col min="15653" max="15656" width="9.109375" style="146"/>
    <col min="15657" max="15657" width="1.5546875" style="146" customWidth="1"/>
    <col min="15658" max="15658" width="8.109375" style="146" bestFit="1" customWidth="1"/>
    <col min="15659" max="15660" width="7.6640625" style="146" bestFit="1" customWidth="1"/>
    <col min="15661" max="15661" width="8.109375" style="146" bestFit="1" customWidth="1"/>
    <col min="15662" max="15662" width="1.6640625" style="146" customWidth="1"/>
    <col min="15663" max="15663" width="8.33203125" style="146" bestFit="1" customWidth="1"/>
    <col min="15664" max="15665" width="7.6640625" style="146" bestFit="1" customWidth="1"/>
    <col min="15666" max="15666" width="8.109375" style="146" bestFit="1" customWidth="1"/>
    <col min="15667" max="15867" width="9.109375" style="146"/>
    <col min="15868" max="15868" width="4.109375" style="146" bestFit="1" customWidth="1"/>
    <col min="15869" max="15869" width="12.109375" style="146" bestFit="1" customWidth="1"/>
    <col min="15870" max="15871" width="9.33203125" style="146" bestFit="1" customWidth="1"/>
    <col min="15872" max="15872" width="10" style="146" customWidth="1"/>
    <col min="15873" max="15873" width="3" style="146" customWidth="1"/>
    <col min="15874" max="15874" width="12.33203125" style="146" bestFit="1" customWidth="1"/>
    <col min="15875" max="15877" width="10" style="146" customWidth="1"/>
    <col min="15878" max="15878" width="1.6640625" style="146" customWidth="1"/>
    <col min="15879" max="15879" width="10" style="146" bestFit="1" customWidth="1"/>
    <col min="15880" max="15881" width="9.33203125" style="146" bestFit="1" customWidth="1"/>
    <col min="15882" max="15882" width="10" style="146" bestFit="1" customWidth="1"/>
    <col min="15883" max="15883" width="1.6640625" style="146" customWidth="1"/>
    <col min="15884" max="15884" width="8.109375" style="146" bestFit="1" customWidth="1"/>
    <col min="15885" max="15885" width="7.6640625" style="146" bestFit="1" customWidth="1"/>
    <col min="15886" max="15886" width="7" style="146" customWidth="1"/>
    <col min="15887" max="15887" width="8.109375" style="146" bestFit="1" customWidth="1"/>
    <col min="15888" max="15888" width="1.6640625" style="146" customWidth="1"/>
    <col min="15889" max="15889" width="8.109375" style="146" bestFit="1" customWidth="1"/>
    <col min="15890" max="15892" width="9.109375" style="146"/>
    <col min="15893" max="15893" width="3" style="146" customWidth="1"/>
    <col min="15894" max="15894" width="8.109375" style="146" bestFit="1" customWidth="1"/>
    <col min="15895" max="15897" width="9.109375" style="146"/>
    <col min="15898" max="15898" width="2.6640625" style="146" customWidth="1"/>
    <col min="15899" max="15899" width="8.33203125" style="146" bestFit="1" customWidth="1"/>
    <col min="15900" max="15902" width="9.109375" style="146"/>
    <col min="15903" max="15903" width="1.109375" style="146" customWidth="1"/>
    <col min="15904" max="15904" width="8.33203125" style="146" bestFit="1" customWidth="1"/>
    <col min="15905" max="15906" width="7.6640625" style="146" bestFit="1" customWidth="1"/>
    <col min="15907" max="15907" width="8.109375" style="146" bestFit="1" customWidth="1"/>
    <col min="15908" max="15908" width="1.6640625" style="146" customWidth="1"/>
    <col min="15909" max="15912" width="9.109375" style="146"/>
    <col min="15913" max="15913" width="1.5546875" style="146" customWidth="1"/>
    <col min="15914" max="15914" width="8.109375" style="146" bestFit="1" customWidth="1"/>
    <col min="15915" max="15916" width="7.6640625" style="146" bestFit="1" customWidth="1"/>
    <col min="15917" max="15917" width="8.109375" style="146" bestFit="1" customWidth="1"/>
    <col min="15918" max="15918" width="1.6640625" style="146" customWidth="1"/>
    <col min="15919" max="15919" width="8.33203125" style="146" bestFit="1" customWidth="1"/>
    <col min="15920" max="15921" width="7.6640625" style="146" bestFit="1" customWidth="1"/>
    <col min="15922" max="15922" width="8.109375" style="146" bestFit="1" customWidth="1"/>
    <col min="15923" max="16123" width="9.109375" style="146"/>
    <col min="16124" max="16124" width="4.109375" style="146" bestFit="1" customWidth="1"/>
    <col min="16125" max="16125" width="12.109375" style="146" bestFit="1" customWidth="1"/>
    <col min="16126" max="16127" width="9.33203125" style="146" bestFit="1" customWidth="1"/>
    <col min="16128" max="16128" width="10" style="146" customWidth="1"/>
    <col min="16129" max="16129" width="3" style="146" customWidth="1"/>
    <col min="16130" max="16130" width="12.33203125" style="146" bestFit="1" customWidth="1"/>
    <col min="16131" max="16133" width="10" style="146" customWidth="1"/>
    <col min="16134" max="16134" width="1.6640625" style="146" customWidth="1"/>
    <col min="16135" max="16135" width="10" style="146" bestFit="1" customWidth="1"/>
    <col min="16136" max="16137" width="9.33203125" style="146" bestFit="1" customWidth="1"/>
    <col min="16138" max="16138" width="10" style="146" bestFit="1" customWidth="1"/>
    <col min="16139" max="16139" width="1.6640625" style="146" customWidth="1"/>
    <col min="16140" max="16140" width="8.109375" style="146" bestFit="1" customWidth="1"/>
    <col min="16141" max="16141" width="7.6640625" style="146" bestFit="1" customWidth="1"/>
    <col min="16142" max="16142" width="7" style="146" customWidth="1"/>
    <col min="16143" max="16143" width="8.109375" style="146" bestFit="1" customWidth="1"/>
    <col min="16144" max="16144" width="1.6640625" style="146" customWidth="1"/>
    <col min="16145" max="16145" width="8.109375" style="146" bestFit="1" customWidth="1"/>
    <col min="16146" max="16148" width="9.109375" style="146"/>
    <col min="16149" max="16149" width="3" style="146" customWidth="1"/>
    <col min="16150" max="16150" width="8.109375" style="146" bestFit="1" customWidth="1"/>
    <col min="16151" max="16153" width="9.109375" style="146"/>
    <col min="16154" max="16154" width="2.6640625" style="146" customWidth="1"/>
    <col min="16155" max="16155" width="8.33203125" style="146" bestFit="1" customWidth="1"/>
    <col min="16156" max="16158" width="9.109375" style="146"/>
    <col min="16159" max="16159" width="1.109375" style="146" customWidth="1"/>
    <col min="16160" max="16160" width="8.33203125" style="146" bestFit="1" customWidth="1"/>
    <col min="16161" max="16162" width="7.6640625" style="146" bestFit="1" customWidth="1"/>
    <col min="16163" max="16163" width="8.109375" style="146" bestFit="1" customWidth="1"/>
    <col min="16164" max="16164" width="1.6640625" style="146" customWidth="1"/>
    <col min="16165" max="16168" width="9.109375" style="146"/>
    <col min="16169" max="16169" width="1.5546875" style="146" customWidth="1"/>
    <col min="16170" max="16170" width="8.109375" style="146" bestFit="1" customWidth="1"/>
    <col min="16171" max="16172" width="7.6640625" style="146" bestFit="1" customWidth="1"/>
    <col min="16173" max="16173" width="8.109375" style="146" bestFit="1" customWidth="1"/>
    <col min="16174" max="16174" width="1.6640625" style="146" customWidth="1"/>
    <col min="16175" max="16175" width="8.33203125" style="146" bestFit="1" customWidth="1"/>
    <col min="16176" max="16177" width="7.6640625" style="146" bestFit="1" customWidth="1"/>
    <col min="16178" max="16178" width="8.109375" style="146" bestFit="1" customWidth="1"/>
    <col min="16179" max="16384" width="9.109375" style="146"/>
  </cols>
  <sheetData>
    <row r="1" spans="1:55" ht="18">
      <c r="A1" s="145" t="s">
        <v>65</v>
      </c>
    </row>
    <row r="4" spans="1:55">
      <c r="AF4" s="148" t="s">
        <v>66</v>
      </c>
      <c r="AK4" s="146" t="s">
        <v>67</v>
      </c>
      <c r="AU4" s="148" t="s">
        <v>68</v>
      </c>
      <c r="AZ4" s="148" t="s">
        <v>68</v>
      </c>
    </row>
    <row r="5" spans="1:55">
      <c r="A5" s="149" t="s">
        <v>69</v>
      </c>
      <c r="B5" s="149" t="s">
        <v>70</v>
      </c>
      <c r="C5" s="149"/>
      <c r="D5" s="149"/>
      <c r="E5" s="149"/>
      <c r="F5" s="150"/>
      <c r="G5" s="149" t="s">
        <v>71</v>
      </c>
      <c r="H5" s="149"/>
      <c r="I5" s="149"/>
      <c r="J5" s="149"/>
      <c r="L5" s="149" t="s">
        <v>72</v>
      </c>
      <c r="M5" s="149"/>
      <c r="N5" s="149"/>
      <c r="O5" s="149"/>
      <c r="Q5" s="149" t="s">
        <v>73</v>
      </c>
      <c r="R5" s="149"/>
      <c r="S5" s="149"/>
      <c r="T5" s="149"/>
      <c r="V5" s="149" t="s">
        <v>74</v>
      </c>
      <c r="W5" s="151"/>
      <c r="X5" s="151"/>
      <c r="Y5" s="151"/>
      <c r="AA5" s="149" t="s">
        <v>75</v>
      </c>
      <c r="AB5" s="151"/>
      <c r="AC5" s="151"/>
      <c r="AD5" s="151"/>
      <c r="AF5" s="152" t="s">
        <v>76</v>
      </c>
      <c r="AG5" s="149"/>
      <c r="AH5" s="149"/>
      <c r="AI5" s="149"/>
      <c r="AK5" s="149" t="s">
        <v>75</v>
      </c>
      <c r="AL5" s="151"/>
      <c r="AM5" s="151"/>
      <c r="AN5" s="151"/>
      <c r="AP5" s="149" t="s">
        <v>77</v>
      </c>
      <c r="AQ5" s="149"/>
      <c r="AR5" s="149"/>
      <c r="AS5" s="149"/>
      <c r="AU5" s="152" t="s">
        <v>76</v>
      </c>
      <c r="AV5" s="149"/>
      <c r="AW5" s="149"/>
      <c r="AX5" s="149"/>
      <c r="AZ5" s="152" t="s">
        <v>72</v>
      </c>
      <c r="BB5" s="149">
        <f>+AR6</f>
        <v>5.5555E-2</v>
      </c>
    </row>
    <row r="6" spans="1:55">
      <c r="A6" s="147">
        <v>1</v>
      </c>
      <c r="B6" s="153">
        <v>3.7499999999999999E-2</v>
      </c>
      <c r="C6" s="153">
        <v>0.5</v>
      </c>
      <c r="D6" s="153">
        <f>B6*0.5</f>
        <v>1.8749999999999999E-2</v>
      </c>
      <c r="E6" s="153">
        <f t="shared" ref="E6:E26" si="0">SUM(C6:D6)</f>
        <v>0.51875000000000004</v>
      </c>
      <c r="F6" s="153"/>
      <c r="G6" s="153">
        <v>0.05</v>
      </c>
      <c r="H6" s="153">
        <v>0.5</v>
      </c>
      <c r="I6" s="153">
        <f>G6*0.5</f>
        <v>2.5000000000000001E-2</v>
      </c>
      <c r="J6" s="153">
        <f t="shared" ref="J6:J21" si="1">SUM(H6:I6)</f>
        <v>0.52500000000000002</v>
      </c>
      <c r="L6" s="153">
        <v>8.3299999999999999E-2</v>
      </c>
      <c r="M6" s="153">
        <v>0.5</v>
      </c>
      <c r="N6" s="153">
        <f>L6*0.5</f>
        <v>4.165E-2</v>
      </c>
      <c r="O6" s="153">
        <f t="shared" ref="O6:O18" si="2">SUM(M6:N6)</f>
        <v>0.54164999999999996</v>
      </c>
      <c r="Q6" s="153">
        <v>0.1429</v>
      </c>
      <c r="R6" s="153">
        <v>0.5</v>
      </c>
      <c r="S6" s="153">
        <f>Q6*0.5</f>
        <v>7.145E-2</v>
      </c>
      <c r="T6" s="153">
        <f t="shared" ref="T6:T13" si="3">SUM(R6:S6)</f>
        <v>0.57145000000000001</v>
      </c>
      <c r="V6" s="153">
        <v>0.2</v>
      </c>
      <c r="W6" s="153">
        <v>0.5</v>
      </c>
      <c r="X6" s="153">
        <f t="shared" ref="X6:X11" si="4">V6*0.5</f>
        <v>0.1</v>
      </c>
      <c r="Y6" s="153">
        <f t="shared" ref="Y6:Y11" si="5">SUM(W6:X6)</f>
        <v>0.6</v>
      </c>
      <c r="AA6" s="153">
        <v>0.33329999999999999</v>
      </c>
      <c r="AB6" s="153">
        <v>0.5</v>
      </c>
      <c r="AC6" s="153">
        <f>AA6*0.5</f>
        <v>0.16664999999999999</v>
      </c>
      <c r="AD6" s="153">
        <f>SUM(AB6:AC6)</f>
        <v>0.66664999999999996</v>
      </c>
      <c r="AF6" s="153">
        <v>0.1</v>
      </c>
      <c r="AG6" s="153">
        <v>0.5</v>
      </c>
      <c r="AH6" s="153">
        <f>AF6*0.5</f>
        <v>0.05</v>
      </c>
      <c r="AI6" s="153">
        <f t="shared" ref="AI6:AI16" si="6">SUM(AG6:AH6)</f>
        <v>0.55000000000000004</v>
      </c>
      <c r="AK6" s="153">
        <f>1/3/2</f>
        <v>0.16666666666666666</v>
      </c>
      <c r="AL6" s="153">
        <v>0.5</v>
      </c>
      <c r="AM6" s="153">
        <f>AK6*0.5</f>
        <v>8.3333333333333329E-2</v>
      </c>
      <c r="AN6" s="153">
        <f>SUM(AL6:AM6)</f>
        <v>0.58333333333333337</v>
      </c>
      <c r="AP6" s="153">
        <v>0.11111</v>
      </c>
      <c r="AQ6" s="153">
        <v>0.5</v>
      </c>
      <c r="AR6" s="153">
        <f>AP6*0.5</f>
        <v>5.5555E-2</v>
      </c>
      <c r="AS6" s="153">
        <f t="shared" ref="AS6:AS15" si="7">SUM(AQ6:AR6)</f>
        <v>0.55555500000000002</v>
      </c>
      <c r="AU6" s="153">
        <v>7.4999999999999997E-2</v>
      </c>
      <c r="AV6" s="153">
        <v>0.5</v>
      </c>
      <c r="AW6" s="153">
        <f>AU6*0.5</f>
        <v>3.7499999999999999E-2</v>
      </c>
      <c r="AX6" s="153">
        <f t="shared" ref="AX6:AX16" si="8">SUM(AV6:AW6)</f>
        <v>0.53749999999999998</v>
      </c>
      <c r="AZ6" s="153">
        <v>6.25E-2</v>
      </c>
      <c r="BA6" s="146">
        <v>0.5</v>
      </c>
      <c r="BB6" s="153">
        <f>AZ6*$BA$6</f>
        <v>3.125E-2</v>
      </c>
      <c r="BC6" s="153">
        <f>BA6+BB6</f>
        <v>0.53125</v>
      </c>
    </row>
    <row r="7" spans="1:55">
      <c r="A7" s="147">
        <v>2</v>
      </c>
      <c r="B7" s="153">
        <v>7.2190000000000004E-2</v>
      </c>
      <c r="C7" s="153"/>
      <c r="D7" s="153">
        <f>B7*0.5</f>
        <v>3.6095000000000002E-2</v>
      </c>
      <c r="E7" s="153">
        <f t="shared" si="0"/>
        <v>3.6095000000000002E-2</v>
      </c>
      <c r="F7" s="153"/>
      <c r="G7" s="153">
        <v>9.5000000000000001E-2</v>
      </c>
      <c r="H7" s="153"/>
      <c r="I7" s="153">
        <f t="shared" ref="I7:I21" si="9">G7*0.5</f>
        <v>4.7500000000000001E-2</v>
      </c>
      <c r="J7" s="153">
        <f t="shared" si="1"/>
        <v>4.7500000000000001E-2</v>
      </c>
      <c r="L7" s="153">
        <v>0.15279999999999999</v>
      </c>
      <c r="M7" s="153"/>
      <c r="N7" s="153">
        <f t="shared" ref="N7:N18" si="10">L7*0.5</f>
        <v>7.6399999999999996E-2</v>
      </c>
      <c r="O7" s="153">
        <f t="shared" si="2"/>
        <v>7.6399999999999996E-2</v>
      </c>
      <c r="Q7" s="153">
        <v>0.24490000000000001</v>
      </c>
      <c r="R7" s="153"/>
      <c r="S7" s="153">
        <f t="shared" ref="S7:S13" si="11">Q7*0.5</f>
        <v>0.12245</v>
      </c>
      <c r="T7" s="153">
        <f t="shared" si="3"/>
        <v>0.12245</v>
      </c>
      <c r="V7" s="153">
        <v>0.32</v>
      </c>
      <c r="W7" s="153"/>
      <c r="X7" s="153">
        <f t="shared" si="4"/>
        <v>0.16</v>
      </c>
      <c r="Y7" s="153">
        <f t="shared" si="5"/>
        <v>0.16</v>
      </c>
      <c r="AA7" s="153">
        <v>0.44450000000000001</v>
      </c>
      <c r="AB7" s="153"/>
      <c r="AC7" s="153">
        <f>AA7*0.5</f>
        <v>0.22225</v>
      </c>
      <c r="AD7" s="153">
        <f>SUM(AB7:AC7)</f>
        <v>0.22225</v>
      </c>
      <c r="AF7" s="153">
        <v>0.18</v>
      </c>
      <c r="AG7" s="153"/>
      <c r="AH7" s="153">
        <f t="shared" ref="AH7:AH16" si="12">AF7*0.5</f>
        <v>0.09</v>
      </c>
      <c r="AI7" s="153">
        <f t="shared" si="6"/>
        <v>0.09</v>
      </c>
      <c r="AK7" s="153">
        <f>1/3</f>
        <v>0.33333333333333331</v>
      </c>
      <c r="AL7" s="153"/>
      <c r="AM7" s="153">
        <f>AK7*0.5</f>
        <v>0.16666666666666666</v>
      </c>
      <c r="AN7" s="153">
        <f>SUM(AL7:AM7)</f>
        <v>0.16666666666666666</v>
      </c>
      <c r="AP7" s="153">
        <v>0.19753000000000001</v>
      </c>
      <c r="AQ7" s="153"/>
      <c r="AR7" s="153">
        <f t="shared" ref="AR7:AR15" si="13">AP7*0.5</f>
        <v>9.8765000000000006E-2</v>
      </c>
      <c r="AS7" s="153">
        <f t="shared" si="7"/>
        <v>9.8765000000000006E-2</v>
      </c>
      <c r="AU7" s="153">
        <v>0.13875000000000001</v>
      </c>
      <c r="AV7" s="153"/>
      <c r="AW7" s="153">
        <f t="shared" ref="AW7:AW16" si="14">AU7*0.5</f>
        <v>6.9375000000000006E-2</v>
      </c>
      <c r="AX7" s="153">
        <f t="shared" si="8"/>
        <v>6.9375000000000006E-2</v>
      </c>
      <c r="AZ7" s="153">
        <v>0.11719</v>
      </c>
      <c r="BB7" s="153">
        <f t="shared" ref="BB7:BB18" si="15">AZ7*$BA$6</f>
        <v>5.8595000000000001E-2</v>
      </c>
      <c r="BC7" s="153">
        <f t="shared" ref="BC7:BC18" si="16">BA7+BB7</f>
        <v>5.8595000000000001E-2</v>
      </c>
    </row>
    <row r="8" spans="1:55">
      <c r="A8" s="147">
        <v>3</v>
      </c>
      <c r="B8" s="153">
        <v>6.6769999999999996E-2</v>
      </c>
      <c r="C8" s="153"/>
      <c r="D8" s="153">
        <f t="shared" ref="D8:D26" si="17">B8*0.5</f>
        <v>3.3384999999999998E-2</v>
      </c>
      <c r="E8" s="153">
        <f t="shared" si="0"/>
        <v>3.3384999999999998E-2</v>
      </c>
      <c r="F8" s="153"/>
      <c r="G8" s="153">
        <v>8.5500000000000007E-2</v>
      </c>
      <c r="H8" s="153"/>
      <c r="I8" s="153">
        <f t="shared" si="9"/>
        <v>4.2750000000000003E-2</v>
      </c>
      <c r="J8" s="153">
        <f t="shared" si="1"/>
        <v>4.2750000000000003E-2</v>
      </c>
      <c r="L8" s="153">
        <v>0.1273</v>
      </c>
      <c r="M8" s="153"/>
      <c r="N8" s="153">
        <f t="shared" si="10"/>
        <v>6.3649999999999998E-2</v>
      </c>
      <c r="O8" s="153">
        <f t="shared" si="2"/>
        <v>6.3649999999999998E-2</v>
      </c>
      <c r="Q8" s="153">
        <v>0.1749</v>
      </c>
      <c r="R8" s="153"/>
      <c r="S8" s="153">
        <f t="shared" si="11"/>
        <v>8.745E-2</v>
      </c>
      <c r="T8" s="153">
        <f t="shared" si="3"/>
        <v>8.745E-2</v>
      </c>
      <c r="V8" s="153">
        <v>0.192</v>
      </c>
      <c r="X8" s="153">
        <f t="shared" si="4"/>
        <v>9.6000000000000002E-2</v>
      </c>
      <c r="Y8" s="153">
        <f t="shared" si="5"/>
        <v>9.6000000000000002E-2</v>
      </c>
      <c r="AA8" s="153">
        <v>0.14810000000000001</v>
      </c>
      <c r="AC8" s="153">
        <f>AA8*0.5</f>
        <v>7.4050000000000005E-2</v>
      </c>
      <c r="AD8" s="153">
        <f>SUM(AB8:AC8)</f>
        <v>7.4050000000000005E-2</v>
      </c>
      <c r="AF8" s="153">
        <v>0.14399999999999999</v>
      </c>
      <c r="AG8" s="153"/>
      <c r="AH8" s="153">
        <f t="shared" si="12"/>
        <v>7.1999999999999995E-2</v>
      </c>
      <c r="AI8" s="153">
        <f t="shared" si="6"/>
        <v>7.1999999999999995E-2</v>
      </c>
      <c r="AK8" s="153">
        <f>1/3</f>
        <v>0.33333333333333331</v>
      </c>
      <c r="AM8" s="153">
        <f>AK8*0.5</f>
        <v>0.16666666666666666</v>
      </c>
      <c r="AN8" s="153">
        <f>SUM(AL8:AM8)</f>
        <v>0.16666666666666666</v>
      </c>
      <c r="AP8" s="153">
        <v>0.15364</v>
      </c>
      <c r="AQ8" s="153"/>
      <c r="AR8" s="153">
        <f t="shared" si="13"/>
        <v>7.6819999999999999E-2</v>
      </c>
      <c r="AS8" s="153">
        <f t="shared" si="7"/>
        <v>7.6819999999999999E-2</v>
      </c>
      <c r="AU8" s="153">
        <v>0.11794</v>
      </c>
      <c r="AV8" s="153"/>
      <c r="AW8" s="153">
        <f t="shared" si="14"/>
        <v>5.8970000000000002E-2</v>
      </c>
      <c r="AX8" s="153">
        <f t="shared" si="8"/>
        <v>5.8970000000000002E-2</v>
      </c>
      <c r="AZ8" s="153">
        <v>0.10255</v>
      </c>
      <c r="BB8" s="153">
        <f t="shared" si="15"/>
        <v>5.1275000000000001E-2</v>
      </c>
      <c r="BC8" s="153">
        <f t="shared" si="16"/>
        <v>5.1275000000000001E-2</v>
      </c>
    </row>
    <row r="9" spans="1:55">
      <c r="A9" s="147">
        <v>4</v>
      </c>
      <c r="B9" s="153">
        <v>6.1769999999999999E-2</v>
      </c>
      <c r="C9" s="153"/>
      <c r="D9" s="153">
        <f t="shared" si="17"/>
        <v>3.0884999999999999E-2</v>
      </c>
      <c r="E9" s="153">
        <f t="shared" si="0"/>
        <v>3.0884999999999999E-2</v>
      </c>
      <c r="F9" s="153"/>
      <c r="G9" s="153">
        <v>7.6999999999999999E-2</v>
      </c>
      <c r="H9" s="153"/>
      <c r="I9" s="153">
        <f t="shared" si="9"/>
        <v>3.85E-2</v>
      </c>
      <c r="J9" s="153">
        <f t="shared" si="1"/>
        <v>3.85E-2</v>
      </c>
      <c r="L9" s="153">
        <v>0.1061</v>
      </c>
      <c r="M9" s="153"/>
      <c r="N9" s="153">
        <f t="shared" si="10"/>
        <v>5.305E-2</v>
      </c>
      <c r="O9" s="153">
        <f t="shared" si="2"/>
        <v>5.305E-2</v>
      </c>
      <c r="Q9" s="153">
        <v>0.1249</v>
      </c>
      <c r="R9" s="153"/>
      <c r="S9" s="153">
        <f t="shared" si="11"/>
        <v>6.2449999999999999E-2</v>
      </c>
      <c r="T9" s="153">
        <f t="shared" si="3"/>
        <v>6.2449999999999999E-2</v>
      </c>
      <c r="V9" s="153">
        <v>0.1152</v>
      </c>
      <c r="X9" s="153">
        <f t="shared" si="4"/>
        <v>5.7599999999999998E-2</v>
      </c>
      <c r="Y9" s="153">
        <f t="shared" si="5"/>
        <v>5.7599999999999998E-2</v>
      </c>
      <c r="AA9" s="153">
        <v>7.4099999999999999E-2</v>
      </c>
      <c r="AC9" s="153">
        <f>AA9*0.5</f>
        <v>3.705E-2</v>
      </c>
      <c r="AD9" s="153">
        <f>SUM(AB9:AC9)</f>
        <v>3.705E-2</v>
      </c>
      <c r="AF9" s="153">
        <v>0.1152</v>
      </c>
      <c r="AG9" s="153"/>
      <c r="AH9" s="153">
        <f t="shared" si="12"/>
        <v>5.7599999999999998E-2</v>
      </c>
      <c r="AI9" s="153">
        <f t="shared" si="6"/>
        <v>5.7599999999999998E-2</v>
      </c>
      <c r="AK9" s="153">
        <f>1/3/2</f>
        <v>0.16666666666666666</v>
      </c>
      <c r="AM9" s="153">
        <f>AK9*0.5</f>
        <v>8.3333333333333329E-2</v>
      </c>
      <c r="AN9" s="153">
        <f>SUM(AL9:AM9)</f>
        <v>8.3333333333333329E-2</v>
      </c>
      <c r="AP9" s="153">
        <v>0.11949</v>
      </c>
      <c r="AQ9" s="153"/>
      <c r="AR9" s="153">
        <f t="shared" si="13"/>
        <v>5.9744999999999999E-2</v>
      </c>
      <c r="AS9" s="153">
        <f t="shared" si="7"/>
        <v>5.9744999999999999E-2</v>
      </c>
      <c r="AU9" s="153">
        <v>0.10025000000000001</v>
      </c>
      <c r="AV9" s="153"/>
      <c r="AW9" s="153">
        <f t="shared" si="14"/>
        <v>5.0125000000000003E-2</v>
      </c>
      <c r="AX9" s="153">
        <f t="shared" si="8"/>
        <v>5.0125000000000003E-2</v>
      </c>
      <c r="AZ9" s="153">
        <v>8.9730000000000004E-2</v>
      </c>
      <c r="BB9" s="153">
        <f t="shared" si="15"/>
        <v>4.4865000000000002E-2</v>
      </c>
      <c r="BC9" s="153">
        <f t="shared" si="16"/>
        <v>4.4865000000000002E-2</v>
      </c>
    </row>
    <row r="10" spans="1:55" ht="13.8" thickBot="1">
      <c r="A10" s="147">
        <v>5</v>
      </c>
      <c r="B10" s="153">
        <v>5.713E-2</v>
      </c>
      <c r="C10" s="153"/>
      <c r="D10" s="153">
        <f t="shared" si="17"/>
        <v>2.8565E-2</v>
      </c>
      <c r="E10" s="153">
        <f t="shared" si="0"/>
        <v>2.8565E-2</v>
      </c>
      <c r="F10" s="153"/>
      <c r="G10" s="153">
        <v>6.93E-2</v>
      </c>
      <c r="H10" s="153"/>
      <c r="I10" s="153">
        <f t="shared" si="9"/>
        <v>3.465E-2</v>
      </c>
      <c r="J10" s="153">
        <f t="shared" si="1"/>
        <v>3.465E-2</v>
      </c>
      <c r="L10" s="153">
        <v>8.8400000000000006E-2</v>
      </c>
      <c r="M10" s="153"/>
      <c r="N10" s="153">
        <f t="shared" si="10"/>
        <v>4.4200000000000003E-2</v>
      </c>
      <c r="O10" s="153">
        <f t="shared" si="2"/>
        <v>4.4200000000000003E-2</v>
      </c>
      <c r="Q10" s="153">
        <v>8.9300000000000004E-2</v>
      </c>
      <c r="R10" s="153"/>
      <c r="S10" s="153">
        <f t="shared" si="11"/>
        <v>4.4650000000000002E-2</v>
      </c>
      <c r="T10" s="153">
        <f t="shared" si="3"/>
        <v>4.4650000000000002E-2</v>
      </c>
      <c r="V10" s="153">
        <v>0.1152</v>
      </c>
      <c r="X10" s="153">
        <f t="shared" si="4"/>
        <v>5.7599999999999998E-2</v>
      </c>
      <c r="Y10" s="153">
        <f t="shared" si="5"/>
        <v>5.7599999999999998E-2</v>
      </c>
      <c r="AA10" s="154">
        <f>SUM(AA6:AA9)</f>
        <v>1</v>
      </c>
      <c r="AB10" s="154">
        <f>SUM(AB6:AB9)</f>
        <v>0.5</v>
      </c>
      <c r="AC10" s="154">
        <f>SUM(AC6:AC9)</f>
        <v>0.5</v>
      </c>
      <c r="AD10" s="154">
        <f>SUM(AD6:AD9)</f>
        <v>1</v>
      </c>
      <c r="AF10" s="153">
        <v>9.2200000000000004E-2</v>
      </c>
      <c r="AG10" s="153"/>
      <c r="AH10" s="153">
        <f t="shared" si="12"/>
        <v>4.6100000000000002E-2</v>
      </c>
      <c r="AI10" s="153">
        <f t="shared" si="6"/>
        <v>4.6100000000000002E-2</v>
      </c>
      <c r="AK10" s="154">
        <f>SUM(AK6:AK9)</f>
        <v>0.99999999999999989</v>
      </c>
      <c r="AL10" s="154">
        <f>SUM(AL6:AL9)</f>
        <v>0.5</v>
      </c>
      <c r="AM10" s="154">
        <f>SUM(AM6:AM9)</f>
        <v>0.49999999999999994</v>
      </c>
      <c r="AN10" s="154">
        <f>SUM(AN6:AN9)</f>
        <v>1</v>
      </c>
      <c r="AP10" s="153">
        <v>9.2939999999999995E-2</v>
      </c>
      <c r="AQ10" s="153"/>
      <c r="AR10" s="153">
        <f t="shared" si="13"/>
        <v>4.6469999999999997E-2</v>
      </c>
      <c r="AS10" s="153">
        <f t="shared" si="7"/>
        <v>4.6469999999999997E-2</v>
      </c>
      <c r="AU10" s="153">
        <v>8.7389999999999995E-2</v>
      </c>
      <c r="AV10" s="153"/>
      <c r="AW10" s="153">
        <f t="shared" si="14"/>
        <v>4.3694999999999998E-2</v>
      </c>
      <c r="AX10" s="153">
        <f t="shared" si="8"/>
        <v>4.3694999999999998E-2</v>
      </c>
      <c r="AZ10" s="153">
        <v>7.8520000000000006E-2</v>
      </c>
      <c r="BB10" s="153">
        <f t="shared" si="15"/>
        <v>3.9260000000000003E-2</v>
      </c>
      <c r="BC10" s="153">
        <f t="shared" si="16"/>
        <v>3.9260000000000003E-2</v>
      </c>
    </row>
    <row r="11" spans="1:55" ht="13.8" thickTop="1">
      <c r="A11" s="147">
        <v>6</v>
      </c>
      <c r="B11" s="153">
        <v>5.2850000000000001E-2</v>
      </c>
      <c r="C11" s="153"/>
      <c r="D11" s="153">
        <f t="shared" si="17"/>
        <v>2.6425000000000001E-2</v>
      </c>
      <c r="E11" s="153">
        <f t="shared" si="0"/>
        <v>2.6425000000000001E-2</v>
      </c>
      <c r="F11" s="153"/>
      <c r="G11" s="153">
        <v>6.2300000000000001E-2</v>
      </c>
      <c r="H11" s="153"/>
      <c r="I11" s="153">
        <f t="shared" si="9"/>
        <v>3.1150000000000001E-2</v>
      </c>
      <c r="J11" s="153">
        <f t="shared" si="1"/>
        <v>3.1150000000000001E-2</v>
      </c>
      <c r="L11" s="153">
        <v>7.3700000000000002E-2</v>
      </c>
      <c r="M11" s="153"/>
      <c r="N11" s="153">
        <f t="shared" si="10"/>
        <v>3.6850000000000001E-2</v>
      </c>
      <c r="O11" s="153">
        <f t="shared" si="2"/>
        <v>3.6850000000000001E-2</v>
      </c>
      <c r="Q11" s="153">
        <v>8.9200000000000002E-2</v>
      </c>
      <c r="R11" s="153"/>
      <c r="S11" s="153">
        <f t="shared" si="11"/>
        <v>4.4600000000000001E-2</v>
      </c>
      <c r="T11" s="153">
        <f t="shared" si="3"/>
        <v>4.4600000000000001E-2</v>
      </c>
      <c r="V11" s="153">
        <v>5.7599999999999998E-2</v>
      </c>
      <c r="X11" s="153">
        <f t="shared" si="4"/>
        <v>2.8799999999999999E-2</v>
      </c>
      <c r="Y11" s="153">
        <f t="shared" si="5"/>
        <v>2.8799999999999999E-2</v>
      </c>
      <c r="AA11" s="153"/>
      <c r="AC11" s="153"/>
      <c r="AD11" s="153"/>
      <c r="AF11" s="153">
        <v>7.3700000000000002E-2</v>
      </c>
      <c r="AG11" s="153"/>
      <c r="AH11" s="153">
        <f t="shared" si="12"/>
        <v>3.6850000000000001E-2</v>
      </c>
      <c r="AI11" s="153">
        <f t="shared" si="6"/>
        <v>3.6850000000000001E-2</v>
      </c>
      <c r="AK11" s="153"/>
      <c r="AM11" s="153"/>
      <c r="AN11" s="153"/>
      <c r="AP11" s="153">
        <v>7.2289999999999993E-2</v>
      </c>
      <c r="AQ11" s="153"/>
      <c r="AR11" s="153">
        <f t="shared" si="13"/>
        <v>3.6144999999999997E-2</v>
      </c>
      <c r="AS11" s="153">
        <f t="shared" si="7"/>
        <v>3.6144999999999997E-2</v>
      </c>
      <c r="AU11" s="153">
        <v>8.7389999999999995E-2</v>
      </c>
      <c r="AV11" s="153"/>
      <c r="AW11" s="153">
        <f t="shared" si="14"/>
        <v>4.3694999999999998E-2</v>
      </c>
      <c r="AX11" s="153">
        <f t="shared" si="8"/>
        <v>4.3694999999999998E-2</v>
      </c>
      <c r="AZ11" s="153">
        <v>7.3270000000000002E-2</v>
      </c>
      <c r="BB11" s="153">
        <f t="shared" si="15"/>
        <v>3.6635000000000001E-2</v>
      </c>
      <c r="BC11" s="153">
        <f t="shared" si="16"/>
        <v>3.6635000000000001E-2</v>
      </c>
    </row>
    <row r="12" spans="1:55" ht="13.8" thickBot="1">
      <c r="A12" s="147">
        <v>7</v>
      </c>
      <c r="B12" s="153">
        <v>4.888E-2</v>
      </c>
      <c r="C12" s="153"/>
      <c r="D12" s="153">
        <f t="shared" si="17"/>
        <v>2.444E-2</v>
      </c>
      <c r="E12" s="153">
        <f t="shared" si="0"/>
        <v>2.444E-2</v>
      </c>
      <c r="F12" s="153"/>
      <c r="G12" s="153">
        <v>5.8999999999999997E-2</v>
      </c>
      <c r="H12" s="153"/>
      <c r="I12" s="153">
        <f t="shared" si="9"/>
        <v>2.9499999999999998E-2</v>
      </c>
      <c r="J12" s="153">
        <f t="shared" si="1"/>
        <v>2.9499999999999998E-2</v>
      </c>
      <c r="K12" s="153"/>
      <c r="L12" s="153">
        <v>6.1400000000000003E-2</v>
      </c>
      <c r="M12" s="153"/>
      <c r="N12" s="153">
        <f t="shared" si="10"/>
        <v>3.0700000000000002E-2</v>
      </c>
      <c r="O12" s="153">
        <f t="shared" si="2"/>
        <v>3.0700000000000002E-2</v>
      </c>
      <c r="P12" s="153"/>
      <c r="Q12" s="153">
        <v>8.9300000000000004E-2</v>
      </c>
      <c r="R12" s="153"/>
      <c r="S12" s="153">
        <f t="shared" si="11"/>
        <v>4.4650000000000002E-2</v>
      </c>
      <c r="T12" s="153">
        <f t="shared" si="3"/>
        <v>4.4650000000000002E-2</v>
      </c>
      <c r="V12" s="154">
        <f>SUM(V6:V11)</f>
        <v>0.99999999999999989</v>
      </c>
      <c r="W12" s="154">
        <f>SUM(W6:W11)</f>
        <v>0.5</v>
      </c>
      <c r="X12" s="154">
        <f>SUM(X6:X11)</f>
        <v>0.49999999999999994</v>
      </c>
      <c r="Y12" s="154">
        <f>SUM(Y6:Y11)</f>
        <v>1</v>
      </c>
      <c r="AF12" s="153">
        <v>6.5500000000000003E-2</v>
      </c>
      <c r="AG12" s="153"/>
      <c r="AH12" s="153">
        <f t="shared" si="12"/>
        <v>3.2750000000000001E-2</v>
      </c>
      <c r="AI12" s="153">
        <f t="shared" si="6"/>
        <v>3.2750000000000001E-2</v>
      </c>
      <c r="AJ12" s="153"/>
      <c r="AP12" s="153">
        <v>7.2279999999999997E-2</v>
      </c>
      <c r="AQ12" s="153"/>
      <c r="AR12" s="153">
        <f t="shared" si="13"/>
        <v>3.6139999999999999E-2</v>
      </c>
      <c r="AS12" s="153">
        <f t="shared" si="7"/>
        <v>3.6139999999999999E-2</v>
      </c>
      <c r="AT12" s="153"/>
      <c r="AU12" s="153">
        <v>8.7389999999999995E-2</v>
      </c>
      <c r="AV12" s="153"/>
      <c r="AW12" s="153">
        <f t="shared" si="14"/>
        <v>4.3694999999999998E-2</v>
      </c>
      <c r="AX12" s="153">
        <f t="shared" si="8"/>
        <v>4.3694999999999998E-2</v>
      </c>
      <c r="AZ12" s="153">
        <v>7.3270000000000002E-2</v>
      </c>
      <c r="BB12" s="153">
        <f t="shared" si="15"/>
        <v>3.6635000000000001E-2</v>
      </c>
      <c r="BC12" s="153">
        <f t="shared" si="16"/>
        <v>3.6635000000000001E-2</v>
      </c>
    </row>
    <row r="13" spans="1:55" ht="13.8" thickTop="1">
      <c r="A13" s="147">
        <v>8</v>
      </c>
      <c r="B13" s="153">
        <v>4.5220000000000003E-2</v>
      </c>
      <c r="C13" s="153"/>
      <c r="D13" s="153">
        <f t="shared" si="17"/>
        <v>2.2610000000000002E-2</v>
      </c>
      <c r="E13" s="153">
        <f t="shared" si="0"/>
        <v>2.2610000000000002E-2</v>
      </c>
      <c r="F13" s="153"/>
      <c r="G13" s="153">
        <v>5.8999999999999997E-2</v>
      </c>
      <c r="H13" s="153"/>
      <c r="I13" s="153">
        <f t="shared" si="9"/>
        <v>2.9499999999999998E-2</v>
      </c>
      <c r="J13" s="153">
        <f t="shared" si="1"/>
        <v>2.9499999999999998E-2</v>
      </c>
      <c r="K13" s="153"/>
      <c r="L13" s="153">
        <v>5.5800000000000002E-2</v>
      </c>
      <c r="M13" s="153"/>
      <c r="N13" s="153">
        <f t="shared" si="10"/>
        <v>2.7900000000000001E-2</v>
      </c>
      <c r="O13" s="153">
        <f t="shared" si="2"/>
        <v>2.7900000000000001E-2</v>
      </c>
      <c r="P13" s="153"/>
      <c r="Q13" s="153">
        <v>4.4600000000000001E-2</v>
      </c>
      <c r="R13" s="153"/>
      <c r="S13" s="153">
        <f t="shared" si="11"/>
        <v>2.23E-2</v>
      </c>
      <c r="T13" s="153">
        <f t="shared" si="3"/>
        <v>2.23E-2</v>
      </c>
      <c r="U13" s="153"/>
      <c r="AF13" s="153">
        <v>6.5500000000000003E-2</v>
      </c>
      <c r="AG13" s="153"/>
      <c r="AH13" s="153">
        <f t="shared" si="12"/>
        <v>3.2750000000000001E-2</v>
      </c>
      <c r="AI13" s="153">
        <f t="shared" si="6"/>
        <v>3.2750000000000001E-2</v>
      </c>
      <c r="AJ13" s="153"/>
      <c r="AP13" s="153">
        <v>7.2289999999999993E-2</v>
      </c>
      <c r="AQ13" s="153"/>
      <c r="AR13" s="153">
        <f t="shared" si="13"/>
        <v>3.6144999999999997E-2</v>
      </c>
      <c r="AS13" s="153">
        <f t="shared" si="7"/>
        <v>3.6144999999999997E-2</v>
      </c>
      <c r="AT13" s="153"/>
      <c r="AU13" s="153">
        <v>8.7389999999999995E-2</v>
      </c>
      <c r="AV13" s="153"/>
      <c r="AW13" s="153">
        <f t="shared" si="14"/>
        <v>4.3694999999999998E-2</v>
      </c>
      <c r="AX13" s="153">
        <f t="shared" si="8"/>
        <v>4.3694999999999998E-2</v>
      </c>
      <c r="AZ13" s="153">
        <v>7.3270000000000002E-2</v>
      </c>
      <c r="BB13" s="153">
        <f t="shared" si="15"/>
        <v>3.6635000000000001E-2</v>
      </c>
      <c r="BC13" s="153">
        <f t="shared" si="16"/>
        <v>3.6635000000000001E-2</v>
      </c>
    </row>
    <row r="14" spans="1:55" ht="13.8" thickBot="1">
      <c r="A14" s="147">
        <v>9</v>
      </c>
      <c r="B14" s="153">
        <v>4.462E-2</v>
      </c>
      <c r="C14" s="153"/>
      <c r="D14" s="153">
        <f t="shared" si="17"/>
        <v>2.231E-2</v>
      </c>
      <c r="E14" s="153">
        <f t="shared" si="0"/>
        <v>2.231E-2</v>
      </c>
      <c r="F14" s="153"/>
      <c r="G14" s="153">
        <v>5.91E-2</v>
      </c>
      <c r="H14" s="153"/>
      <c r="I14" s="153">
        <f t="shared" si="9"/>
        <v>2.955E-2</v>
      </c>
      <c r="J14" s="153">
        <f t="shared" si="1"/>
        <v>2.955E-2</v>
      </c>
      <c r="K14" s="153"/>
      <c r="L14" s="153">
        <v>5.5800000000000002E-2</v>
      </c>
      <c r="M14" s="153"/>
      <c r="N14" s="153">
        <f t="shared" si="10"/>
        <v>2.7900000000000001E-2</v>
      </c>
      <c r="O14" s="153">
        <f t="shared" si="2"/>
        <v>2.7900000000000001E-2</v>
      </c>
      <c r="P14" s="153"/>
      <c r="Q14" s="154">
        <f>SUM(Q6:Q13)</f>
        <v>1.0000000000000002</v>
      </c>
      <c r="R14" s="154">
        <f>SUM(R6:R13)</f>
        <v>0.5</v>
      </c>
      <c r="S14" s="154">
        <f>SUM(S6:S13)</f>
        <v>0.50000000000000011</v>
      </c>
      <c r="T14" s="154">
        <f>SUM(T6:T13)</f>
        <v>0.99999999999999989</v>
      </c>
      <c r="AF14" s="153">
        <v>6.5600000000000006E-2</v>
      </c>
      <c r="AG14" s="153"/>
      <c r="AH14" s="153">
        <f t="shared" si="12"/>
        <v>3.2800000000000003E-2</v>
      </c>
      <c r="AI14" s="153">
        <f t="shared" si="6"/>
        <v>3.2800000000000003E-2</v>
      </c>
      <c r="AJ14" s="153"/>
      <c r="AP14" s="153">
        <v>7.2289999999999993E-2</v>
      </c>
      <c r="AQ14" s="153"/>
      <c r="AR14" s="153">
        <f t="shared" si="13"/>
        <v>3.6144999999999997E-2</v>
      </c>
      <c r="AS14" s="153">
        <f t="shared" si="7"/>
        <v>3.6144999999999997E-2</v>
      </c>
      <c r="AT14" s="153"/>
      <c r="AU14" s="153">
        <v>8.7389999999999995E-2</v>
      </c>
      <c r="AV14" s="153"/>
      <c r="AW14" s="153">
        <f t="shared" si="14"/>
        <v>4.3694999999999998E-2</v>
      </c>
      <c r="AX14" s="153">
        <f t="shared" si="8"/>
        <v>4.3694999999999998E-2</v>
      </c>
      <c r="AZ14" s="153">
        <v>7.3270000000000002E-2</v>
      </c>
      <c r="BB14" s="153">
        <f t="shared" si="15"/>
        <v>3.6635000000000001E-2</v>
      </c>
      <c r="BC14" s="153">
        <f t="shared" si="16"/>
        <v>3.6635000000000001E-2</v>
      </c>
    </row>
    <row r="15" spans="1:55" ht="13.8" thickTop="1">
      <c r="A15" s="147">
        <v>10</v>
      </c>
      <c r="B15" s="153">
        <v>4.4609999999999997E-2</v>
      </c>
      <c r="C15" s="153"/>
      <c r="D15" s="153">
        <f t="shared" si="17"/>
        <v>2.2304999999999998E-2</v>
      </c>
      <c r="E15" s="153">
        <f t="shared" si="0"/>
        <v>2.2304999999999998E-2</v>
      </c>
      <c r="F15" s="153"/>
      <c r="G15" s="153">
        <v>5.8999999999999997E-2</v>
      </c>
      <c r="H15" s="153"/>
      <c r="I15" s="153">
        <f t="shared" si="9"/>
        <v>2.9499999999999998E-2</v>
      </c>
      <c r="J15" s="153">
        <f t="shared" si="1"/>
        <v>2.9499999999999998E-2</v>
      </c>
      <c r="K15" s="153"/>
      <c r="L15" s="153">
        <v>5.5899999999999998E-2</v>
      </c>
      <c r="M15" s="153"/>
      <c r="N15" s="153">
        <f t="shared" si="10"/>
        <v>2.7949999999999999E-2</v>
      </c>
      <c r="O15" s="153">
        <f t="shared" si="2"/>
        <v>2.7949999999999999E-2</v>
      </c>
      <c r="P15" s="153"/>
      <c r="AF15" s="153">
        <v>6.5500000000000003E-2</v>
      </c>
      <c r="AG15" s="153"/>
      <c r="AH15" s="153">
        <f t="shared" si="12"/>
        <v>3.2750000000000001E-2</v>
      </c>
      <c r="AI15" s="153">
        <f t="shared" si="6"/>
        <v>3.2750000000000001E-2</v>
      </c>
      <c r="AJ15" s="153"/>
      <c r="AP15" s="153">
        <v>3.6139999999999999E-2</v>
      </c>
      <c r="AQ15" s="153"/>
      <c r="AR15" s="153">
        <f t="shared" si="13"/>
        <v>1.8069999999999999E-2</v>
      </c>
      <c r="AS15" s="153">
        <f t="shared" si="7"/>
        <v>1.8069999999999999E-2</v>
      </c>
      <c r="AT15" s="153"/>
      <c r="AU15" s="153">
        <v>8.7389999999999995E-2</v>
      </c>
      <c r="AV15" s="153"/>
      <c r="AW15" s="153">
        <f t="shared" si="14"/>
        <v>4.3694999999999998E-2</v>
      </c>
      <c r="AX15" s="153">
        <f t="shared" si="8"/>
        <v>4.3694999999999998E-2</v>
      </c>
      <c r="AZ15" s="153">
        <v>7.3270000000000002E-2</v>
      </c>
      <c r="BB15" s="153">
        <f t="shared" si="15"/>
        <v>3.6635000000000001E-2</v>
      </c>
      <c r="BC15" s="153">
        <f t="shared" si="16"/>
        <v>3.6635000000000001E-2</v>
      </c>
    </row>
    <row r="16" spans="1:55" ht="13.8" thickBot="1">
      <c r="A16" s="147">
        <v>11</v>
      </c>
      <c r="B16" s="153">
        <v>4.462E-2</v>
      </c>
      <c r="C16" s="153"/>
      <c r="D16" s="153">
        <f t="shared" si="17"/>
        <v>2.231E-2</v>
      </c>
      <c r="E16" s="153">
        <f t="shared" si="0"/>
        <v>2.231E-2</v>
      </c>
      <c r="F16" s="153"/>
      <c r="G16" s="153">
        <v>5.91E-2</v>
      </c>
      <c r="H16" s="153"/>
      <c r="I16" s="153">
        <f t="shared" si="9"/>
        <v>2.955E-2</v>
      </c>
      <c r="J16" s="153">
        <f t="shared" si="1"/>
        <v>2.955E-2</v>
      </c>
      <c r="K16" s="153"/>
      <c r="L16" s="153">
        <v>5.5800000000000002E-2</v>
      </c>
      <c r="M16" s="153"/>
      <c r="N16" s="153">
        <f t="shared" si="10"/>
        <v>2.7900000000000001E-2</v>
      </c>
      <c r="O16" s="153">
        <f t="shared" si="2"/>
        <v>2.7900000000000001E-2</v>
      </c>
      <c r="P16" s="153"/>
      <c r="AF16" s="153">
        <v>3.2800000000000003E-2</v>
      </c>
      <c r="AG16" s="153"/>
      <c r="AH16" s="153">
        <f t="shared" si="12"/>
        <v>1.6400000000000001E-2</v>
      </c>
      <c r="AI16" s="153">
        <f t="shared" si="6"/>
        <v>1.6400000000000001E-2</v>
      </c>
      <c r="AJ16" s="153"/>
      <c r="AP16" s="154">
        <f>SUM(AP6:AP15)</f>
        <v>0.99999999999999989</v>
      </c>
      <c r="AQ16" s="154">
        <f>SUM(AQ6:AQ15)</f>
        <v>0.5</v>
      </c>
      <c r="AR16" s="154">
        <f>SUM(AR6:AR15)</f>
        <v>0.49999999999999994</v>
      </c>
      <c r="AS16" s="154">
        <f>SUM(AS6:AS15)</f>
        <v>1</v>
      </c>
      <c r="AT16" s="153"/>
      <c r="AU16" s="153">
        <v>4.3720000000000002E-2</v>
      </c>
      <c r="AV16" s="153"/>
      <c r="AW16" s="153">
        <f t="shared" si="14"/>
        <v>2.1860000000000001E-2</v>
      </c>
      <c r="AX16" s="153">
        <f t="shared" si="8"/>
        <v>2.1860000000000001E-2</v>
      </c>
      <c r="AZ16" s="153">
        <v>7.3270000000000002E-2</v>
      </c>
      <c r="BB16" s="153">
        <f t="shared" si="15"/>
        <v>3.6635000000000001E-2</v>
      </c>
      <c r="BC16" s="153">
        <f t="shared" si="16"/>
        <v>3.6635000000000001E-2</v>
      </c>
    </row>
    <row r="17" spans="1:55" ht="14.4" thickTop="1" thickBot="1">
      <c r="A17" s="147">
        <v>12</v>
      </c>
      <c r="B17" s="153">
        <v>4.4609999999999997E-2</v>
      </c>
      <c r="C17" s="153"/>
      <c r="D17" s="153">
        <f t="shared" si="17"/>
        <v>2.2304999999999998E-2</v>
      </c>
      <c r="E17" s="153">
        <f t="shared" si="0"/>
        <v>2.2304999999999998E-2</v>
      </c>
      <c r="F17" s="153"/>
      <c r="G17" s="153">
        <v>5.8999999999999997E-2</v>
      </c>
      <c r="H17" s="153"/>
      <c r="I17" s="153">
        <f t="shared" si="9"/>
        <v>2.9499999999999998E-2</v>
      </c>
      <c r="J17" s="153">
        <f t="shared" si="1"/>
        <v>2.9499999999999998E-2</v>
      </c>
      <c r="K17" s="153"/>
      <c r="L17" s="153">
        <v>5.5800000000000002E-2</v>
      </c>
      <c r="M17" s="153"/>
      <c r="N17" s="153">
        <f t="shared" si="10"/>
        <v>2.7900000000000001E-2</v>
      </c>
      <c r="O17" s="153">
        <f t="shared" si="2"/>
        <v>2.7900000000000001E-2</v>
      </c>
      <c r="P17" s="153"/>
      <c r="AF17" s="154">
        <f>SUM(AF6:AF16)</f>
        <v>1</v>
      </c>
      <c r="AG17" s="154">
        <f>SUM(AG6:AG16)</f>
        <v>0.5</v>
      </c>
      <c r="AH17" s="154">
        <f>SUM(AH6:AH16)</f>
        <v>0.5</v>
      </c>
      <c r="AI17" s="154">
        <f>SUM(AI6:AI16)</f>
        <v>1</v>
      </c>
      <c r="AJ17" s="153"/>
      <c r="AP17" s="153"/>
      <c r="AQ17" s="153"/>
      <c r="AR17" s="153"/>
      <c r="AS17" s="153"/>
      <c r="AT17" s="153"/>
      <c r="AU17" s="154">
        <f>SUM(AU6:AU16)</f>
        <v>0.99999999999999978</v>
      </c>
      <c r="AV17" s="154">
        <f>SUM(AV6:AV16)</f>
        <v>0.5</v>
      </c>
      <c r="AW17" s="154">
        <f>SUM(AW6:AW16)</f>
        <v>0.49999999999999989</v>
      </c>
      <c r="AX17" s="154">
        <f>SUM(AX6:AX16)</f>
        <v>1.0000000000000002</v>
      </c>
      <c r="AZ17" s="153">
        <v>7.3270000000000002E-2</v>
      </c>
      <c r="BB17" s="153">
        <f t="shared" si="15"/>
        <v>3.6635000000000001E-2</v>
      </c>
      <c r="BC17" s="153">
        <f t="shared" si="16"/>
        <v>3.6635000000000001E-2</v>
      </c>
    </row>
    <row r="18" spans="1:55" ht="13.8" thickTop="1">
      <c r="A18" s="147">
        <v>13</v>
      </c>
      <c r="B18" s="153">
        <v>4.462E-2</v>
      </c>
      <c r="C18" s="153"/>
      <c r="D18" s="153">
        <f t="shared" si="17"/>
        <v>2.231E-2</v>
      </c>
      <c r="E18" s="153">
        <f t="shared" si="0"/>
        <v>2.231E-2</v>
      </c>
      <c r="F18" s="153"/>
      <c r="G18" s="153">
        <v>5.91E-2</v>
      </c>
      <c r="H18" s="153"/>
      <c r="I18" s="153">
        <f t="shared" si="9"/>
        <v>2.955E-2</v>
      </c>
      <c r="J18" s="153">
        <f t="shared" si="1"/>
        <v>2.955E-2</v>
      </c>
      <c r="K18" s="153"/>
      <c r="L18" s="153">
        <v>2.7900000000000001E-2</v>
      </c>
      <c r="M18" s="153"/>
      <c r="N18" s="153">
        <f t="shared" si="10"/>
        <v>1.3950000000000001E-2</v>
      </c>
      <c r="O18" s="153">
        <f t="shared" si="2"/>
        <v>1.3950000000000001E-2</v>
      </c>
      <c r="P18" s="153"/>
      <c r="AF18" s="153"/>
      <c r="AG18" s="153"/>
      <c r="AH18" s="153"/>
      <c r="AI18" s="153"/>
      <c r="AJ18" s="153"/>
      <c r="AP18" s="155"/>
      <c r="AQ18" s="155"/>
      <c r="AR18" s="155"/>
      <c r="AS18" s="155"/>
      <c r="AT18" s="153"/>
      <c r="AU18" s="153"/>
      <c r="AV18" s="153"/>
      <c r="AW18" s="153"/>
      <c r="AX18" s="153"/>
      <c r="AZ18" s="153">
        <v>3.662E-2</v>
      </c>
      <c r="BB18" s="153">
        <f t="shared" si="15"/>
        <v>1.831E-2</v>
      </c>
      <c r="BC18" s="153">
        <f t="shared" si="16"/>
        <v>1.831E-2</v>
      </c>
    </row>
    <row r="19" spans="1:55" ht="13.8" thickBot="1">
      <c r="A19" s="147">
        <v>14</v>
      </c>
      <c r="B19" s="153">
        <v>4.4609999999999997E-2</v>
      </c>
      <c r="C19" s="153"/>
      <c r="D19" s="153">
        <f t="shared" si="17"/>
        <v>2.2304999999999998E-2</v>
      </c>
      <c r="E19" s="153">
        <f t="shared" si="0"/>
        <v>2.2304999999999998E-2</v>
      </c>
      <c r="F19" s="153"/>
      <c r="G19" s="153">
        <v>5.8999999999999997E-2</v>
      </c>
      <c r="H19" s="153"/>
      <c r="I19" s="153">
        <f t="shared" si="9"/>
        <v>2.9499999999999998E-2</v>
      </c>
      <c r="J19" s="153">
        <f t="shared" si="1"/>
        <v>2.9499999999999998E-2</v>
      </c>
      <c r="K19" s="153"/>
      <c r="L19" s="154">
        <f>SUM(L6:L18)</f>
        <v>0.99999999999999978</v>
      </c>
      <c r="M19" s="154">
        <f>SUM(M6:M18)</f>
        <v>0.5</v>
      </c>
      <c r="N19" s="154">
        <f>SUM(N6:N18)</f>
        <v>0.49999999999999989</v>
      </c>
      <c r="O19" s="154">
        <f>SUM(O6:O18)</f>
        <v>1.0000000000000002</v>
      </c>
      <c r="P19" s="153"/>
      <c r="AJ19" s="153"/>
      <c r="AP19" s="155"/>
      <c r="AQ19" s="155"/>
      <c r="AR19" s="155"/>
      <c r="AS19" s="155"/>
      <c r="AT19" s="153"/>
      <c r="AZ19" s="156">
        <f>SUM(AZ6:AZ18)</f>
        <v>0.99999999999999967</v>
      </c>
      <c r="BA19" s="156">
        <f>SUM(BA6:BA18)</f>
        <v>0.5</v>
      </c>
      <c r="BB19" s="156">
        <f>SUM(BB6:BB18)</f>
        <v>0.49999999999999983</v>
      </c>
      <c r="BC19" s="156">
        <f>SUM(BC6:BC18)</f>
        <v>0.99999999999999978</v>
      </c>
    </row>
    <row r="20" spans="1:55" ht="13.8" thickTop="1">
      <c r="A20" s="147">
        <v>15</v>
      </c>
      <c r="B20" s="153">
        <v>4.462E-2</v>
      </c>
      <c r="C20" s="153"/>
      <c r="D20" s="153">
        <f t="shared" si="17"/>
        <v>2.231E-2</v>
      </c>
      <c r="E20" s="153">
        <f t="shared" si="0"/>
        <v>2.231E-2</v>
      </c>
      <c r="F20" s="153"/>
      <c r="G20" s="153">
        <v>5.91E-2</v>
      </c>
      <c r="H20" s="153"/>
      <c r="I20" s="153">
        <f t="shared" si="9"/>
        <v>2.955E-2</v>
      </c>
      <c r="J20" s="153">
        <f t="shared" si="1"/>
        <v>2.955E-2</v>
      </c>
      <c r="K20" s="153"/>
      <c r="L20" s="155"/>
      <c r="M20" s="155"/>
      <c r="N20" s="155"/>
      <c r="O20" s="155"/>
      <c r="P20" s="153"/>
      <c r="AF20" s="155"/>
      <c r="AG20" s="155"/>
      <c r="AH20" s="155"/>
      <c r="AI20" s="155"/>
      <c r="AJ20" s="153"/>
      <c r="AP20" s="155"/>
      <c r="AQ20" s="155"/>
      <c r="AR20" s="155"/>
      <c r="AS20" s="155"/>
      <c r="AT20" s="153"/>
      <c r="AU20" s="155"/>
      <c r="AV20" s="155"/>
      <c r="AW20" s="155"/>
      <c r="AX20" s="155"/>
      <c r="AZ20" s="153"/>
      <c r="BA20" s="153"/>
    </row>
    <row r="21" spans="1:55">
      <c r="A21" s="147">
        <v>16</v>
      </c>
      <c r="B21" s="153">
        <v>4.4609999999999997E-2</v>
      </c>
      <c r="C21" s="153"/>
      <c r="D21" s="153">
        <f t="shared" si="17"/>
        <v>2.2304999999999998E-2</v>
      </c>
      <c r="E21" s="153">
        <f t="shared" si="0"/>
        <v>2.2304999999999998E-2</v>
      </c>
      <c r="F21" s="153"/>
      <c r="G21" s="153">
        <v>2.9499999999999998E-2</v>
      </c>
      <c r="H21" s="153"/>
      <c r="I21" s="153">
        <f t="shared" si="9"/>
        <v>1.4749999999999999E-2</v>
      </c>
      <c r="J21" s="153">
        <f t="shared" si="1"/>
        <v>1.4749999999999999E-2</v>
      </c>
      <c r="K21" s="153"/>
      <c r="L21" s="155"/>
      <c r="M21" s="155"/>
      <c r="N21" s="155"/>
      <c r="O21" s="155"/>
      <c r="P21" s="153"/>
      <c r="AF21" s="155"/>
      <c r="AG21" s="155"/>
      <c r="AH21" s="155"/>
      <c r="AI21" s="155"/>
      <c r="AJ21" s="153"/>
      <c r="AP21" s="155"/>
      <c r="AQ21" s="155"/>
      <c r="AR21" s="155"/>
      <c r="AS21" s="155"/>
      <c r="AT21" s="153"/>
      <c r="AU21" s="155"/>
      <c r="AV21" s="155"/>
      <c r="AW21" s="155"/>
      <c r="AX21" s="155"/>
      <c r="AZ21" s="153"/>
      <c r="BA21" s="153"/>
    </row>
    <row r="22" spans="1:55" ht="13.8" thickBot="1">
      <c r="A22" s="147">
        <v>17</v>
      </c>
      <c r="B22" s="153">
        <v>4.462E-2</v>
      </c>
      <c r="C22" s="153"/>
      <c r="D22" s="153">
        <f t="shared" si="17"/>
        <v>2.231E-2</v>
      </c>
      <c r="E22" s="153">
        <f t="shared" si="0"/>
        <v>2.231E-2</v>
      </c>
      <c r="F22" s="153"/>
      <c r="G22" s="154">
        <f>SUM(G6:G21)</f>
        <v>1.0000000000000002</v>
      </c>
      <c r="H22" s="154">
        <f>SUM(H6:H21)</f>
        <v>0.5</v>
      </c>
      <c r="I22" s="154">
        <f>SUM(I6:I21)</f>
        <v>0.50000000000000011</v>
      </c>
      <c r="J22" s="154">
        <f>SUM(J6:J21)</f>
        <v>0.99999999999999967</v>
      </c>
      <c r="K22" s="153"/>
      <c r="L22" s="155"/>
      <c r="M22" s="155"/>
      <c r="N22" s="155"/>
      <c r="O22" s="155"/>
      <c r="P22" s="153"/>
      <c r="AF22" s="155"/>
      <c r="AG22" s="155"/>
      <c r="AH22" s="155"/>
      <c r="AI22" s="155"/>
      <c r="AJ22" s="153"/>
      <c r="AP22" s="155"/>
      <c r="AQ22" s="155"/>
      <c r="AR22" s="155"/>
      <c r="AS22" s="155"/>
      <c r="AT22" s="153"/>
      <c r="AU22" s="155"/>
      <c r="AV22" s="155"/>
      <c r="AW22" s="155"/>
      <c r="AX22" s="155"/>
      <c r="AZ22" s="153"/>
      <c r="BA22" s="153"/>
    </row>
    <row r="23" spans="1:55" ht="13.8" thickTop="1">
      <c r="A23" s="147">
        <v>18</v>
      </c>
      <c r="B23" s="153">
        <v>4.4609999999999997E-2</v>
      </c>
      <c r="C23" s="153"/>
      <c r="D23" s="153">
        <f t="shared" si="17"/>
        <v>2.2304999999999998E-2</v>
      </c>
      <c r="E23" s="153">
        <f t="shared" si="0"/>
        <v>2.2304999999999998E-2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AF23" s="153"/>
      <c r="AG23" s="153"/>
      <c r="AH23" s="153"/>
      <c r="AI23" s="153"/>
      <c r="AJ23" s="153"/>
      <c r="AP23" s="153"/>
      <c r="AQ23" s="153"/>
      <c r="AR23" s="153"/>
      <c r="AS23" s="153"/>
      <c r="AT23" s="153"/>
      <c r="AU23" s="153"/>
      <c r="AV23" s="153"/>
      <c r="AW23" s="153"/>
      <c r="AX23" s="153"/>
      <c r="AZ23" s="153"/>
      <c r="BA23" s="153"/>
    </row>
    <row r="24" spans="1:55">
      <c r="A24" s="147">
        <v>19</v>
      </c>
      <c r="B24" s="153">
        <v>4.462E-2</v>
      </c>
      <c r="C24" s="153"/>
      <c r="D24" s="153">
        <f t="shared" si="17"/>
        <v>2.231E-2</v>
      </c>
      <c r="E24" s="153">
        <f t="shared" si="0"/>
        <v>2.231E-2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AF24" s="153"/>
      <c r="AG24" s="153"/>
      <c r="AH24" s="153"/>
      <c r="AI24" s="153"/>
      <c r="AJ24" s="153"/>
      <c r="AP24" s="153"/>
      <c r="AQ24" s="153"/>
      <c r="AR24" s="153"/>
      <c r="AS24" s="153"/>
      <c r="AT24" s="153"/>
      <c r="AU24" s="153"/>
      <c r="AV24" s="153"/>
      <c r="AW24" s="153"/>
      <c r="AX24" s="153"/>
      <c r="AZ24" s="153"/>
      <c r="BA24" s="153"/>
    </row>
    <row r="25" spans="1:55">
      <c r="A25" s="147">
        <v>20</v>
      </c>
      <c r="B25" s="153">
        <v>4.4609999999999997E-2</v>
      </c>
      <c r="C25" s="153"/>
      <c r="D25" s="153">
        <f t="shared" si="17"/>
        <v>2.2304999999999998E-2</v>
      </c>
      <c r="E25" s="153">
        <f t="shared" si="0"/>
        <v>2.2304999999999998E-2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AF25" s="153"/>
      <c r="AG25" s="153"/>
      <c r="AH25" s="153"/>
      <c r="AI25" s="153"/>
      <c r="AJ25" s="153"/>
      <c r="AP25" s="153"/>
      <c r="AQ25" s="153"/>
      <c r="AR25" s="153"/>
      <c r="AS25" s="153"/>
      <c r="AT25" s="153"/>
      <c r="AU25" s="153"/>
      <c r="AV25" s="153"/>
      <c r="AW25" s="153"/>
      <c r="AX25" s="153"/>
      <c r="AZ25" s="153"/>
      <c r="BA25" s="153"/>
    </row>
    <row r="26" spans="1:55">
      <c r="A26" s="147">
        <v>21</v>
      </c>
      <c r="B26" s="153">
        <v>2.231E-2</v>
      </c>
      <c r="C26" s="153"/>
      <c r="D26" s="153">
        <f t="shared" si="17"/>
        <v>1.1155E-2</v>
      </c>
      <c r="E26" s="153">
        <f t="shared" si="0"/>
        <v>1.1155E-2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AF26" s="153"/>
      <c r="AG26" s="153"/>
      <c r="AH26" s="153"/>
      <c r="AI26" s="153"/>
      <c r="AJ26" s="153"/>
      <c r="AP26" s="153"/>
      <c r="AQ26" s="153"/>
      <c r="AR26" s="153"/>
      <c r="AS26" s="153"/>
      <c r="AT26" s="153"/>
      <c r="AU26" s="153"/>
      <c r="AV26" s="153"/>
      <c r="AW26" s="153"/>
      <c r="AX26" s="153"/>
      <c r="AZ26" s="153"/>
      <c r="BA26" s="153"/>
    </row>
    <row r="27" spans="1:55" ht="13.8" thickBot="1">
      <c r="B27" s="154">
        <f>SUM(B6:B26)</f>
        <v>1.0000000000000002</v>
      </c>
      <c r="C27" s="154">
        <f>SUM(C6:C26)</f>
        <v>0.5</v>
      </c>
      <c r="D27" s="154">
        <f>SUM(D6:D26)</f>
        <v>0.50000000000000011</v>
      </c>
      <c r="E27" s="154">
        <f>SUM(E6:E26)</f>
        <v>1.0000000000000004</v>
      </c>
      <c r="F27" s="155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AF27" s="153"/>
      <c r="AG27" s="153"/>
      <c r="AH27" s="153"/>
      <c r="AI27" s="153"/>
      <c r="AJ27" s="153"/>
      <c r="AP27" s="153"/>
      <c r="AQ27" s="153"/>
      <c r="AR27" s="153"/>
      <c r="AS27" s="153"/>
      <c r="AT27" s="153"/>
      <c r="AU27" s="153"/>
      <c r="AV27" s="153"/>
      <c r="AW27" s="153"/>
      <c r="AX27" s="153"/>
      <c r="AZ27" s="153"/>
      <c r="BA27" s="153"/>
    </row>
    <row r="28" spans="1:55" ht="13.8" thickTop="1">
      <c r="AZ28" s="153"/>
      <c r="BA28" s="153"/>
    </row>
    <row r="29" spans="1:55">
      <c r="AZ29" s="153"/>
      <c r="BA29" s="153"/>
    </row>
    <row r="30" spans="1:55">
      <c r="AZ30" s="153"/>
      <c r="BA30" s="153"/>
    </row>
    <row r="31" spans="1:55">
      <c r="AZ31" s="153"/>
      <c r="BA31" s="153"/>
    </row>
    <row r="32" spans="1:55">
      <c r="AZ32" s="153"/>
      <c r="BA32" s="153"/>
    </row>
    <row r="33" spans="52:53">
      <c r="AZ33" s="153"/>
      <c r="BA33" s="153"/>
    </row>
    <row r="34" spans="52:53">
      <c r="AZ34" s="153"/>
      <c r="BA34" s="153"/>
    </row>
    <row r="35" spans="52:53">
      <c r="AZ35" s="153"/>
      <c r="BA35" s="153"/>
    </row>
    <row r="36" spans="52:53">
      <c r="AZ36" s="153"/>
      <c r="BA36" s="153"/>
    </row>
    <row r="37" spans="52:53">
      <c r="AZ37" s="153"/>
      <c r="BA37" s="153"/>
    </row>
    <row r="38" spans="52:53">
      <c r="AZ38" s="153"/>
      <c r="BA38" s="153"/>
    </row>
    <row r="39" spans="52:53">
      <c r="AZ39" s="153"/>
      <c r="BA39" s="153"/>
    </row>
    <row r="40" spans="52:53">
      <c r="AZ40" s="153"/>
      <c r="BA40" s="153"/>
    </row>
    <row r="41" spans="52:53">
      <c r="AZ41" s="153"/>
      <c r="BA41" s="153"/>
    </row>
    <row r="42" spans="52:53">
      <c r="AZ42" s="153"/>
      <c r="BA42" s="153"/>
    </row>
    <row r="43" spans="52:53">
      <c r="AZ43" s="153"/>
      <c r="BA43" s="153"/>
    </row>
    <row r="44" spans="52:53">
      <c r="AZ44" s="153"/>
      <c r="BA44" s="153"/>
    </row>
    <row r="45" spans="52:53">
      <c r="AZ45" s="153"/>
      <c r="BA45" s="153"/>
    </row>
    <row r="46" spans="52:53">
      <c r="AZ46" s="153"/>
      <c r="BA46" s="153"/>
    </row>
    <row r="47" spans="52:53">
      <c r="AZ47" s="153"/>
      <c r="BA47" s="153"/>
    </row>
    <row r="48" spans="52:53">
      <c r="AZ48" s="153"/>
      <c r="BA48" s="153"/>
    </row>
    <row r="49" spans="52:53">
      <c r="AZ49" s="153"/>
      <c r="BA49" s="153"/>
    </row>
    <row r="50" spans="52:53">
      <c r="AZ50" s="153"/>
      <c r="BA50" s="153"/>
    </row>
    <row r="51" spans="52:53">
      <c r="AZ51" s="153"/>
      <c r="BA51" s="153"/>
    </row>
    <row r="52" spans="52:53">
      <c r="AZ52" s="153"/>
      <c r="BA52" s="153"/>
    </row>
    <row r="53" spans="52:53">
      <c r="AZ53" s="153"/>
      <c r="BA53" s="153"/>
    </row>
    <row r="54" spans="52:53">
      <c r="AZ54" s="153"/>
      <c r="BA54" s="153"/>
    </row>
    <row r="55" spans="52:53">
      <c r="AZ55" s="153"/>
      <c r="BA55" s="153"/>
    </row>
    <row r="56" spans="52:53">
      <c r="AZ56" s="153"/>
      <c r="BA56" s="153"/>
    </row>
    <row r="57" spans="52:53">
      <c r="AZ57" s="153"/>
      <c r="BA57" s="153"/>
    </row>
    <row r="58" spans="52:53">
      <c r="AZ58" s="153"/>
      <c r="BA58" s="153"/>
    </row>
    <row r="59" spans="52:53">
      <c r="AZ59" s="153"/>
      <c r="BA59" s="153"/>
    </row>
    <row r="60" spans="52:53">
      <c r="AZ60" s="153"/>
      <c r="BA60" s="153"/>
    </row>
    <row r="61" spans="52:53">
      <c r="AZ61" s="153"/>
      <c r="BA61" s="153"/>
    </row>
    <row r="62" spans="52:53">
      <c r="AZ62" s="153"/>
      <c r="BA62" s="153"/>
    </row>
    <row r="63" spans="52:53">
      <c r="AZ63" s="153"/>
      <c r="BA63" s="153"/>
    </row>
    <row r="64" spans="52:53">
      <c r="AZ64" s="153"/>
      <c r="BA64" s="153"/>
    </row>
    <row r="65" spans="52:53">
      <c r="AZ65" s="153"/>
      <c r="BA65" s="153"/>
    </row>
    <row r="66" spans="52:53">
      <c r="AZ66" s="153"/>
      <c r="BA66" s="153"/>
    </row>
    <row r="67" spans="52:53">
      <c r="AZ67" s="153"/>
      <c r="BA67" s="153"/>
    </row>
    <row r="68" spans="52:53">
      <c r="AZ68" s="153"/>
      <c r="BA68" s="153"/>
    </row>
    <row r="69" spans="52:53">
      <c r="AZ69" s="153"/>
      <c r="BA69" s="153"/>
    </row>
    <row r="70" spans="52:53">
      <c r="AZ70" s="153"/>
      <c r="BA70" s="153"/>
    </row>
    <row r="71" spans="52:53">
      <c r="AZ71" s="153"/>
      <c r="BA71" s="153"/>
    </row>
    <row r="72" spans="52:53">
      <c r="AZ72" s="153"/>
      <c r="BA72" s="153"/>
    </row>
    <row r="73" spans="52:53">
      <c r="AZ73" s="153"/>
      <c r="BA73" s="153"/>
    </row>
    <row r="74" spans="52:53">
      <c r="AZ74" s="153"/>
      <c r="BA74" s="153"/>
    </row>
    <row r="75" spans="52:53">
      <c r="AZ75" s="153"/>
      <c r="BA75" s="153"/>
    </row>
    <row r="76" spans="52:53">
      <c r="AZ76" s="153"/>
      <c r="BA76" s="153"/>
    </row>
    <row r="77" spans="52:53">
      <c r="AZ77" s="153"/>
      <c r="BA77" s="153"/>
    </row>
    <row r="78" spans="52:53">
      <c r="AZ78" s="153"/>
      <c r="BA78" s="153"/>
    </row>
    <row r="79" spans="52:53">
      <c r="AZ79" s="153"/>
      <c r="BA79" s="153"/>
    </row>
    <row r="80" spans="52:53">
      <c r="AZ80" s="153"/>
      <c r="BA80" s="153"/>
    </row>
    <row r="81" spans="52:53">
      <c r="AZ81" s="153"/>
      <c r="BA81" s="153"/>
    </row>
    <row r="82" spans="52:53">
      <c r="AZ82" s="153"/>
      <c r="BA82" s="153"/>
    </row>
    <row r="83" spans="52:53">
      <c r="AZ83" s="153"/>
      <c r="BA83" s="153"/>
    </row>
    <row r="84" spans="52:53">
      <c r="AZ84" s="153"/>
      <c r="BA84" s="153"/>
    </row>
    <row r="85" spans="52:53">
      <c r="AZ85" s="153"/>
      <c r="BA85" s="153"/>
    </row>
    <row r="86" spans="52:53">
      <c r="AZ86" s="153"/>
      <c r="BA86" s="153"/>
    </row>
    <row r="87" spans="52:53">
      <c r="AZ87" s="153"/>
      <c r="BA87" s="153"/>
    </row>
    <row r="88" spans="52:53">
      <c r="AZ88" s="153"/>
      <c r="BA88" s="153"/>
    </row>
    <row r="89" spans="52:53">
      <c r="AZ89" s="153"/>
      <c r="BA89" s="153"/>
    </row>
    <row r="90" spans="52:53">
      <c r="AZ90" s="153"/>
      <c r="BA90" s="153"/>
    </row>
    <row r="91" spans="52:53">
      <c r="AZ91" s="153"/>
      <c r="BA91" s="153"/>
    </row>
    <row r="92" spans="52:53">
      <c r="AZ92" s="153"/>
      <c r="BA92" s="153"/>
    </row>
    <row r="93" spans="52:53">
      <c r="AZ93" s="153"/>
      <c r="BA93" s="153"/>
    </row>
    <row r="94" spans="52:53">
      <c r="AZ94" s="153"/>
      <c r="BA94" s="153"/>
    </row>
    <row r="95" spans="52:53">
      <c r="AZ95" s="153"/>
      <c r="BA95" s="153"/>
    </row>
    <row r="96" spans="52:53">
      <c r="AZ96" s="153"/>
      <c r="BA96" s="153"/>
    </row>
    <row r="97" spans="52:53">
      <c r="AZ97" s="153"/>
      <c r="BA97" s="153"/>
    </row>
    <row r="98" spans="52:53">
      <c r="AZ98" s="153"/>
      <c r="BA98" s="153"/>
    </row>
    <row r="99" spans="52:53">
      <c r="AZ99" s="153"/>
      <c r="BA99" s="153"/>
    </row>
    <row r="100" spans="52:53">
      <c r="AZ100" s="153"/>
      <c r="BA100" s="153"/>
    </row>
    <row r="101" spans="52:53">
      <c r="AZ101" s="153"/>
      <c r="BA101" s="153"/>
    </row>
    <row r="102" spans="52:53">
      <c r="AZ102" s="153"/>
      <c r="BA102" s="153"/>
    </row>
    <row r="103" spans="52:53">
      <c r="AZ103" s="153"/>
      <c r="BA103" s="153"/>
    </row>
    <row r="104" spans="52:53">
      <c r="AZ104" s="153"/>
      <c r="BA104" s="153"/>
    </row>
    <row r="105" spans="52:53">
      <c r="AZ105" s="153"/>
      <c r="BA105" s="153"/>
    </row>
    <row r="106" spans="52:53">
      <c r="AZ106" s="153"/>
      <c r="BA106" s="153"/>
    </row>
    <row r="107" spans="52:53">
      <c r="AZ107" s="153"/>
      <c r="BA107" s="153"/>
    </row>
    <row r="108" spans="52:53">
      <c r="AZ108" s="153"/>
      <c r="BA108" s="153"/>
    </row>
    <row r="109" spans="52:53">
      <c r="AZ109" s="153"/>
      <c r="BA109" s="153"/>
    </row>
    <row r="110" spans="52:53">
      <c r="AZ110" s="153"/>
      <c r="BA110" s="153"/>
    </row>
    <row r="111" spans="52:53">
      <c r="AZ111" s="153"/>
      <c r="BA111" s="153"/>
    </row>
    <row r="112" spans="52:53">
      <c r="AZ112" s="153"/>
      <c r="BA112" s="153"/>
    </row>
    <row r="113" spans="52:53">
      <c r="AZ113" s="153"/>
      <c r="BA113" s="153"/>
    </row>
    <row r="114" spans="52:53">
      <c r="AZ114" s="153"/>
      <c r="BA114" s="153"/>
    </row>
    <row r="115" spans="52:53">
      <c r="AZ115" s="153"/>
      <c r="BA115" s="153"/>
    </row>
    <row r="116" spans="52:53">
      <c r="AZ116" s="153"/>
      <c r="BA116" s="153"/>
    </row>
    <row r="117" spans="52:53">
      <c r="AZ117" s="153"/>
      <c r="BA117" s="153"/>
    </row>
    <row r="118" spans="52:53">
      <c r="AZ118" s="153"/>
      <c r="BA118" s="153"/>
    </row>
    <row r="119" spans="52:53">
      <c r="AZ119" s="153"/>
      <c r="BA119" s="153"/>
    </row>
    <row r="120" spans="52:53">
      <c r="AZ120" s="153"/>
      <c r="BA120" s="153"/>
    </row>
    <row r="121" spans="52:53">
      <c r="AZ121" s="153"/>
      <c r="BA121" s="153"/>
    </row>
    <row r="122" spans="52:53">
      <c r="AZ122" s="153"/>
      <c r="BA122" s="153"/>
    </row>
    <row r="123" spans="52:53">
      <c r="AZ123" s="153"/>
      <c r="BA123" s="153"/>
    </row>
    <row r="124" spans="52:53">
      <c r="AZ124" s="153"/>
      <c r="BA124" s="153"/>
    </row>
    <row r="125" spans="52:53">
      <c r="AZ125" s="153"/>
      <c r="BA125" s="153"/>
    </row>
    <row r="126" spans="52:53">
      <c r="AZ126" s="153"/>
      <c r="BA126" s="153"/>
    </row>
    <row r="127" spans="52:53">
      <c r="AZ127" s="153"/>
      <c r="BA127" s="153"/>
    </row>
    <row r="128" spans="52:53">
      <c r="AZ128" s="153"/>
      <c r="BA128" s="153"/>
    </row>
    <row r="129" spans="52:53">
      <c r="AZ129" s="153"/>
      <c r="BA129" s="153"/>
    </row>
    <row r="130" spans="52:53">
      <c r="AZ130" s="153"/>
      <c r="BA130" s="153"/>
    </row>
    <row r="131" spans="52:53">
      <c r="AZ131" s="153"/>
      <c r="BA131" s="153"/>
    </row>
    <row r="132" spans="52:53">
      <c r="AZ132" s="153"/>
      <c r="BA132" s="153"/>
    </row>
    <row r="133" spans="52:53">
      <c r="AZ133" s="153"/>
      <c r="BA133" s="153"/>
    </row>
    <row r="134" spans="52:53">
      <c r="AZ134" s="153"/>
      <c r="BA134" s="153"/>
    </row>
    <row r="135" spans="52:53">
      <c r="AZ135" s="153"/>
      <c r="BA135" s="153"/>
    </row>
    <row r="136" spans="52:53">
      <c r="AZ136" s="153"/>
      <c r="BA136" s="153"/>
    </row>
    <row r="137" spans="52:53">
      <c r="AZ137" s="153"/>
      <c r="BA137" s="153"/>
    </row>
    <row r="138" spans="52:53">
      <c r="AZ138" s="153"/>
      <c r="BA138" s="153"/>
    </row>
    <row r="139" spans="52:53">
      <c r="AZ139" s="153"/>
      <c r="BA139" s="153"/>
    </row>
    <row r="140" spans="52:53">
      <c r="AZ140" s="153"/>
      <c r="BA140" s="153"/>
    </row>
    <row r="141" spans="52:53">
      <c r="AZ141" s="153"/>
      <c r="BA141" s="153"/>
    </row>
    <row r="142" spans="52:53">
      <c r="AZ142" s="153"/>
      <c r="BA142" s="153"/>
    </row>
    <row r="143" spans="52:53">
      <c r="AZ143" s="153"/>
      <c r="BA143" s="153"/>
    </row>
    <row r="144" spans="52:53">
      <c r="AZ144" s="153"/>
      <c r="BA144" s="153"/>
    </row>
    <row r="145" spans="52:53">
      <c r="AZ145" s="153"/>
      <c r="BA145" s="153"/>
    </row>
    <row r="146" spans="52:53">
      <c r="AZ146" s="153"/>
      <c r="BA146" s="153"/>
    </row>
    <row r="147" spans="52:53">
      <c r="AZ147" s="153"/>
      <c r="BA147" s="153"/>
    </row>
    <row r="148" spans="52:53">
      <c r="AZ148" s="153"/>
      <c r="BA148" s="153"/>
    </row>
    <row r="149" spans="52:53">
      <c r="AZ149" s="153"/>
      <c r="BA149" s="153"/>
    </row>
    <row r="150" spans="52:53">
      <c r="AZ150" s="153"/>
      <c r="BA150" s="153"/>
    </row>
    <row r="151" spans="52:53">
      <c r="AZ151" s="153"/>
      <c r="BA151" s="153"/>
    </row>
    <row r="152" spans="52:53">
      <c r="AZ152" s="153"/>
      <c r="BA152" s="153"/>
    </row>
    <row r="153" spans="52:53">
      <c r="AZ153" s="153"/>
      <c r="BA153" s="153"/>
    </row>
    <row r="154" spans="52:53">
      <c r="AZ154" s="153"/>
      <c r="BA154" s="153"/>
    </row>
    <row r="155" spans="52:53">
      <c r="AZ155" s="153"/>
      <c r="BA155" s="153"/>
    </row>
    <row r="156" spans="52:53">
      <c r="AZ156" s="153"/>
      <c r="BA156" s="153"/>
    </row>
    <row r="157" spans="52:53">
      <c r="AZ157" s="153"/>
      <c r="BA157" s="153"/>
    </row>
    <row r="158" spans="52:53">
      <c r="AZ158" s="153"/>
      <c r="BA158" s="153"/>
    </row>
    <row r="159" spans="52:53">
      <c r="AZ159" s="153"/>
      <c r="BA159" s="153"/>
    </row>
    <row r="160" spans="52:53">
      <c r="AZ160" s="153"/>
      <c r="BA160" s="153"/>
    </row>
    <row r="161" spans="52:53">
      <c r="AZ161" s="153"/>
      <c r="BA161" s="153"/>
    </row>
    <row r="162" spans="52:53">
      <c r="AZ162" s="153"/>
      <c r="BA162" s="153"/>
    </row>
    <row r="163" spans="52:53">
      <c r="AZ163" s="153"/>
      <c r="BA163" s="153"/>
    </row>
    <row r="164" spans="52:53">
      <c r="AZ164" s="153"/>
      <c r="BA164" s="153"/>
    </row>
    <row r="165" spans="52:53">
      <c r="AZ165" s="153"/>
      <c r="BA165" s="153"/>
    </row>
    <row r="166" spans="52:53">
      <c r="AZ166" s="153"/>
      <c r="BA166" s="153"/>
    </row>
    <row r="167" spans="52:53">
      <c r="AZ167" s="153"/>
      <c r="BA167" s="153"/>
    </row>
    <row r="168" spans="52:53">
      <c r="AZ168" s="153"/>
      <c r="BA168" s="153"/>
    </row>
    <row r="169" spans="52:53">
      <c r="AZ169" s="153"/>
      <c r="BA169" s="153"/>
    </row>
    <row r="170" spans="52:53">
      <c r="AZ170" s="153"/>
      <c r="BA170" s="153"/>
    </row>
    <row r="171" spans="52:53">
      <c r="AZ171" s="153"/>
      <c r="BA171" s="153"/>
    </row>
    <row r="172" spans="52:53">
      <c r="AZ172" s="153"/>
      <c r="BA172" s="153"/>
    </row>
    <row r="173" spans="52:53">
      <c r="AZ173" s="153"/>
      <c r="BA173" s="153"/>
    </row>
    <row r="174" spans="52:53">
      <c r="AZ174" s="153"/>
      <c r="BA174" s="153"/>
    </row>
    <row r="175" spans="52:53">
      <c r="AZ175" s="153"/>
      <c r="BA175" s="153"/>
    </row>
    <row r="176" spans="52:53">
      <c r="AZ176" s="153"/>
      <c r="BA176" s="153"/>
    </row>
    <row r="177" spans="52:53">
      <c r="AZ177" s="153"/>
      <c r="BA177" s="153"/>
    </row>
    <row r="178" spans="52:53">
      <c r="AZ178" s="153"/>
      <c r="BA178" s="153"/>
    </row>
    <row r="179" spans="52:53">
      <c r="AZ179" s="153"/>
      <c r="BA179" s="153"/>
    </row>
    <row r="180" spans="52:53">
      <c r="AZ180" s="153"/>
      <c r="BA180" s="153"/>
    </row>
    <row r="181" spans="52:53">
      <c r="AZ181" s="153"/>
      <c r="BA181" s="153"/>
    </row>
    <row r="182" spans="52:53">
      <c r="AZ182" s="153"/>
      <c r="BA182" s="153"/>
    </row>
    <row r="183" spans="52:53">
      <c r="AZ183" s="153"/>
      <c r="BA183" s="153"/>
    </row>
    <row r="184" spans="52:53">
      <c r="AZ184" s="153"/>
      <c r="BA184" s="153"/>
    </row>
    <row r="185" spans="52:53">
      <c r="AZ185" s="153"/>
      <c r="BA185" s="153"/>
    </row>
    <row r="186" spans="52:53">
      <c r="AZ186" s="153"/>
      <c r="BA186" s="153"/>
    </row>
    <row r="187" spans="52:53">
      <c r="AZ187" s="153"/>
      <c r="BA187" s="153"/>
    </row>
    <row r="188" spans="52:53">
      <c r="AZ188" s="153"/>
      <c r="BA188" s="153"/>
    </row>
    <row r="189" spans="52:53">
      <c r="AZ189" s="153"/>
      <c r="BA189" s="153"/>
    </row>
    <row r="190" spans="52:53">
      <c r="AZ190" s="153"/>
      <c r="BA190" s="153"/>
    </row>
    <row r="191" spans="52:53">
      <c r="AZ191" s="153"/>
      <c r="BA191" s="153"/>
    </row>
    <row r="192" spans="52:53">
      <c r="AZ192" s="153"/>
      <c r="BA192" s="153"/>
    </row>
    <row r="193" spans="52:53">
      <c r="AZ193" s="153"/>
      <c r="BA193" s="153"/>
    </row>
    <row r="194" spans="52:53">
      <c r="AZ194" s="153"/>
      <c r="BA194" s="153"/>
    </row>
    <row r="195" spans="52:53">
      <c r="AZ195" s="153"/>
      <c r="BA195" s="153"/>
    </row>
    <row r="196" spans="52:53">
      <c r="AZ196" s="153"/>
      <c r="BA196" s="153"/>
    </row>
    <row r="197" spans="52:53">
      <c r="AZ197" s="153"/>
      <c r="BA197" s="153"/>
    </row>
    <row r="198" spans="52:53">
      <c r="AZ198" s="153"/>
      <c r="BA198" s="153"/>
    </row>
    <row r="199" spans="52:53">
      <c r="AZ199" s="153"/>
      <c r="BA199" s="153"/>
    </row>
    <row r="200" spans="52:53">
      <c r="AZ200" s="153"/>
      <c r="BA200" s="153"/>
    </row>
    <row r="201" spans="52:53">
      <c r="AZ201" s="153"/>
      <c r="BA201" s="153"/>
    </row>
    <row r="202" spans="52:53">
      <c r="AZ202" s="153"/>
      <c r="BA202" s="153"/>
    </row>
    <row r="203" spans="52:53">
      <c r="AZ203" s="153"/>
      <c r="BA203" s="153"/>
    </row>
    <row r="204" spans="52:53">
      <c r="AZ204" s="153"/>
      <c r="BA204" s="153"/>
    </row>
    <row r="205" spans="52:53">
      <c r="AZ205" s="153"/>
      <c r="BA205" s="153"/>
    </row>
    <row r="206" spans="52:53">
      <c r="AZ206" s="153"/>
      <c r="BA206" s="153"/>
    </row>
    <row r="207" spans="52:53">
      <c r="AZ207" s="153"/>
      <c r="BA207" s="153"/>
    </row>
    <row r="208" spans="52:53">
      <c r="AZ208" s="153"/>
      <c r="BA208" s="153"/>
    </row>
    <row r="209" spans="52:53">
      <c r="AZ209" s="153"/>
      <c r="BA209" s="153"/>
    </row>
    <row r="210" spans="52:53">
      <c r="AZ210" s="153"/>
      <c r="BA210" s="153"/>
    </row>
    <row r="211" spans="52:53">
      <c r="AZ211" s="153"/>
      <c r="BA211" s="153"/>
    </row>
    <row r="212" spans="52:53">
      <c r="AZ212" s="153"/>
      <c r="BA212" s="153"/>
    </row>
    <row r="213" spans="52:53">
      <c r="AZ213" s="153"/>
      <c r="BA213" s="153"/>
    </row>
    <row r="214" spans="52:53">
      <c r="AZ214" s="153"/>
      <c r="BA214" s="153"/>
    </row>
    <row r="215" spans="52:53">
      <c r="AZ215" s="153"/>
      <c r="BA215" s="153"/>
    </row>
    <row r="216" spans="52:53">
      <c r="AZ216" s="153"/>
      <c r="BA216" s="153"/>
    </row>
    <row r="217" spans="52:53">
      <c r="AZ217" s="153"/>
      <c r="BA217" s="153"/>
    </row>
    <row r="218" spans="52:53">
      <c r="AZ218" s="153"/>
      <c r="BA218" s="153"/>
    </row>
    <row r="219" spans="52:53">
      <c r="AZ219" s="153"/>
      <c r="BA219" s="153"/>
    </row>
    <row r="220" spans="52:53">
      <c r="AZ220" s="153"/>
      <c r="BA220" s="153"/>
    </row>
    <row r="221" spans="52:53">
      <c r="AZ221" s="153"/>
      <c r="BA221" s="153"/>
    </row>
    <row r="222" spans="52:53">
      <c r="AZ222" s="153"/>
      <c r="BA222" s="153"/>
    </row>
    <row r="223" spans="52:53">
      <c r="AZ223" s="153"/>
      <c r="BA223" s="153"/>
    </row>
    <row r="224" spans="52:53">
      <c r="AZ224" s="153"/>
      <c r="BA224" s="153"/>
    </row>
    <row r="225" spans="52:53">
      <c r="AZ225" s="153"/>
      <c r="BA225" s="153"/>
    </row>
    <row r="226" spans="52:53">
      <c r="AZ226" s="153"/>
      <c r="BA226" s="153"/>
    </row>
    <row r="227" spans="52:53">
      <c r="AZ227" s="153"/>
      <c r="BA227" s="153"/>
    </row>
    <row r="228" spans="52:53">
      <c r="AZ228" s="153"/>
      <c r="BA228" s="153"/>
    </row>
    <row r="229" spans="52:53">
      <c r="AZ229" s="153"/>
      <c r="BA229" s="153"/>
    </row>
    <row r="230" spans="52:53">
      <c r="AZ230" s="153"/>
      <c r="BA230" s="153"/>
    </row>
    <row r="231" spans="52:53">
      <c r="AZ231" s="153"/>
      <c r="BA231" s="153"/>
    </row>
    <row r="232" spans="52:53">
      <c r="AZ232" s="153"/>
      <c r="BA232" s="153"/>
    </row>
    <row r="233" spans="52:53">
      <c r="AZ233" s="153"/>
      <c r="BA233" s="153"/>
    </row>
    <row r="234" spans="52:53">
      <c r="AZ234" s="153"/>
      <c r="BA234" s="153"/>
    </row>
    <row r="235" spans="52:53">
      <c r="AZ235" s="153"/>
      <c r="BA235" s="153"/>
    </row>
    <row r="236" spans="52:53">
      <c r="AZ236" s="153"/>
      <c r="BA236" s="153"/>
    </row>
    <row r="237" spans="52:53">
      <c r="AZ237" s="153"/>
      <c r="BA237" s="153"/>
    </row>
    <row r="238" spans="52:53">
      <c r="AZ238" s="153"/>
      <c r="BA238" s="153"/>
    </row>
    <row r="239" spans="52:53">
      <c r="AZ239" s="153"/>
      <c r="BA239" s="153"/>
    </row>
    <row r="240" spans="52:53">
      <c r="AZ240" s="153"/>
      <c r="BA240" s="153"/>
    </row>
    <row r="241" spans="52:53">
      <c r="AZ241" s="153"/>
      <c r="BA241" s="153"/>
    </row>
    <row r="242" spans="52:53">
      <c r="AZ242" s="153"/>
      <c r="BA242" s="153"/>
    </row>
    <row r="243" spans="52:53">
      <c r="AZ243" s="153"/>
      <c r="BA243" s="153"/>
    </row>
    <row r="244" spans="52:53">
      <c r="AZ244" s="153"/>
      <c r="BA244" s="153"/>
    </row>
    <row r="245" spans="52:53">
      <c r="AZ245" s="153"/>
      <c r="BA245" s="153"/>
    </row>
    <row r="246" spans="52:53">
      <c r="AZ246" s="153"/>
      <c r="BA246" s="153"/>
    </row>
    <row r="247" spans="52:53">
      <c r="AZ247" s="153"/>
      <c r="BA247" s="153"/>
    </row>
    <row r="248" spans="52:53">
      <c r="AZ248" s="153"/>
      <c r="BA248" s="153"/>
    </row>
    <row r="249" spans="52:53">
      <c r="AZ249" s="153"/>
      <c r="BA249" s="153"/>
    </row>
    <row r="250" spans="52:53">
      <c r="AZ250" s="153"/>
      <c r="BA250" s="153"/>
    </row>
    <row r="251" spans="52:53">
      <c r="AZ251" s="153"/>
      <c r="BA251" s="153"/>
    </row>
    <row r="252" spans="52:53">
      <c r="AZ252" s="153"/>
      <c r="BA252" s="153"/>
    </row>
    <row r="253" spans="52:53">
      <c r="AZ253" s="153"/>
      <c r="BA253" s="153"/>
    </row>
    <row r="254" spans="52:53">
      <c r="AZ254" s="153"/>
      <c r="BA254" s="153"/>
    </row>
    <row r="255" spans="52:53">
      <c r="AZ255" s="153"/>
      <c r="BA255" s="153"/>
    </row>
    <row r="256" spans="52:53">
      <c r="AZ256" s="153"/>
      <c r="BA256" s="153"/>
    </row>
    <row r="257" spans="52:53">
      <c r="AZ257" s="153"/>
      <c r="BA257" s="153"/>
    </row>
    <row r="258" spans="52:53">
      <c r="AZ258" s="153"/>
      <c r="BA258" s="153"/>
    </row>
    <row r="259" spans="52:53">
      <c r="AZ259" s="153"/>
      <c r="BA259" s="153"/>
    </row>
    <row r="260" spans="52:53">
      <c r="AZ260" s="153"/>
      <c r="BA260" s="153"/>
    </row>
    <row r="261" spans="52:53">
      <c r="AZ261" s="153"/>
      <c r="BA261" s="153"/>
    </row>
    <row r="262" spans="52:53">
      <c r="AZ262" s="153"/>
      <c r="BA262" s="153"/>
    </row>
    <row r="263" spans="52:53">
      <c r="AZ263" s="153"/>
      <c r="BA263" s="153"/>
    </row>
    <row r="264" spans="52:53">
      <c r="AZ264" s="153"/>
      <c r="BA264" s="153"/>
    </row>
    <row r="265" spans="52:53">
      <c r="AZ265" s="153"/>
      <c r="BA265" s="153"/>
    </row>
    <row r="266" spans="52:53">
      <c r="AZ266" s="153"/>
      <c r="BA266" s="153"/>
    </row>
    <row r="267" spans="52:53">
      <c r="AZ267" s="153"/>
      <c r="BA267" s="153"/>
    </row>
    <row r="268" spans="52:53">
      <c r="AZ268" s="153"/>
      <c r="BA268" s="153"/>
    </row>
    <row r="269" spans="52:53">
      <c r="AZ269" s="153"/>
      <c r="BA269" s="153"/>
    </row>
    <row r="270" spans="52:53">
      <c r="AZ270" s="153"/>
      <c r="BA270" s="153"/>
    </row>
    <row r="271" spans="52:53">
      <c r="AZ271" s="153"/>
      <c r="BA271" s="153"/>
    </row>
    <row r="272" spans="52:53">
      <c r="AZ272" s="153"/>
      <c r="BA272" s="153"/>
    </row>
    <row r="273" spans="52:53">
      <c r="AZ273" s="153"/>
      <c r="BA273" s="153"/>
    </row>
    <row r="274" spans="52:53">
      <c r="AZ274" s="153"/>
      <c r="BA274" s="153"/>
    </row>
    <row r="275" spans="52:53">
      <c r="AZ275" s="153"/>
      <c r="BA275" s="153"/>
    </row>
    <row r="276" spans="52:53">
      <c r="AZ276" s="153"/>
      <c r="BA276" s="153"/>
    </row>
    <row r="277" spans="52:53">
      <c r="AZ277" s="153"/>
      <c r="BA277" s="153"/>
    </row>
    <row r="278" spans="52:53">
      <c r="AZ278" s="153"/>
      <c r="BA278" s="153"/>
    </row>
    <row r="279" spans="52:53">
      <c r="AZ279" s="153"/>
      <c r="BA279" s="153"/>
    </row>
    <row r="280" spans="52:53">
      <c r="AZ280" s="153"/>
      <c r="BA280" s="153"/>
    </row>
    <row r="281" spans="52:53">
      <c r="AZ281" s="153"/>
      <c r="BA281" s="153"/>
    </row>
    <row r="282" spans="52:53">
      <c r="AZ282" s="153"/>
      <c r="BA282" s="153"/>
    </row>
    <row r="283" spans="52:53">
      <c r="AZ283" s="153"/>
      <c r="BA283" s="153"/>
    </row>
    <row r="284" spans="52:53">
      <c r="AZ284" s="153"/>
      <c r="BA284" s="153"/>
    </row>
    <row r="285" spans="52:53">
      <c r="AZ285" s="153"/>
      <c r="BA285" s="153"/>
    </row>
    <row r="286" spans="52:53">
      <c r="AZ286" s="153"/>
      <c r="BA286" s="153"/>
    </row>
    <row r="287" spans="52:53">
      <c r="AZ287" s="153"/>
      <c r="BA287" s="153"/>
    </row>
    <row r="288" spans="52:53">
      <c r="AZ288" s="153"/>
      <c r="BA288" s="153"/>
    </row>
    <row r="289" spans="52:53">
      <c r="AZ289" s="153"/>
      <c r="BA289" s="153"/>
    </row>
    <row r="290" spans="52:53">
      <c r="AZ290" s="153"/>
      <c r="BA290" s="153"/>
    </row>
    <row r="291" spans="52:53">
      <c r="AZ291" s="153"/>
      <c r="BA291" s="153"/>
    </row>
    <row r="292" spans="52:53">
      <c r="AZ292" s="153"/>
      <c r="BA292" s="153"/>
    </row>
    <row r="293" spans="52:53">
      <c r="AZ293" s="153"/>
      <c r="BA293" s="153"/>
    </row>
    <row r="294" spans="52:53">
      <c r="AZ294" s="153"/>
      <c r="BA294" s="153"/>
    </row>
    <row r="295" spans="52:53">
      <c r="AZ295" s="153"/>
      <c r="BA295" s="153"/>
    </row>
    <row r="296" spans="52:53">
      <c r="AZ296" s="153"/>
      <c r="BA296" s="153"/>
    </row>
    <row r="297" spans="52:53">
      <c r="AZ297" s="153"/>
      <c r="BA297" s="153"/>
    </row>
    <row r="298" spans="52:53">
      <c r="AZ298" s="153"/>
      <c r="BA298" s="153"/>
    </row>
    <row r="299" spans="52:53">
      <c r="AZ299" s="153"/>
      <c r="BA299" s="153"/>
    </row>
    <row r="300" spans="52:53">
      <c r="AZ300" s="153"/>
      <c r="BA300" s="153"/>
    </row>
    <row r="301" spans="52:53">
      <c r="AZ301" s="153"/>
      <c r="BA301" s="153"/>
    </row>
    <row r="302" spans="52:53">
      <c r="AZ302" s="153"/>
      <c r="BA302" s="153"/>
    </row>
    <row r="303" spans="52:53">
      <c r="AZ303" s="153"/>
      <c r="BA303" s="153"/>
    </row>
    <row r="304" spans="52:53">
      <c r="AZ304" s="153"/>
      <c r="BA304" s="153"/>
    </row>
    <row r="305" spans="52:53">
      <c r="AZ305" s="153"/>
      <c r="BA305" s="153"/>
    </row>
    <row r="306" spans="52:53">
      <c r="AZ306" s="153"/>
      <c r="BA306" s="153"/>
    </row>
    <row r="307" spans="52:53">
      <c r="AZ307" s="153"/>
      <c r="BA307" s="153"/>
    </row>
    <row r="308" spans="52:53">
      <c r="AZ308" s="153"/>
      <c r="BA308" s="153"/>
    </row>
    <row r="309" spans="52:53">
      <c r="AZ309" s="153"/>
      <c r="BA309" s="153"/>
    </row>
    <row r="310" spans="52:53">
      <c r="AZ310" s="153"/>
      <c r="BA310" s="153"/>
    </row>
    <row r="311" spans="52:53">
      <c r="AZ311" s="153"/>
      <c r="BA311" s="153"/>
    </row>
    <row r="312" spans="52:53">
      <c r="AZ312" s="153"/>
      <c r="BA312" s="153"/>
    </row>
    <row r="313" spans="52:53">
      <c r="AZ313" s="153"/>
      <c r="BA313" s="153"/>
    </row>
    <row r="314" spans="52:53">
      <c r="AZ314" s="153"/>
      <c r="BA314" s="153"/>
    </row>
    <row r="315" spans="52:53">
      <c r="AZ315" s="153"/>
      <c r="BA315" s="153"/>
    </row>
    <row r="316" spans="52:53">
      <c r="AZ316" s="153"/>
      <c r="BA316" s="153"/>
    </row>
    <row r="317" spans="52:53">
      <c r="AZ317" s="153"/>
      <c r="BA317" s="153"/>
    </row>
    <row r="318" spans="52:53">
      <c r="AZ318" s="153"/>
      <c r="BA318" s="153"/>
    </row>
    <row r="319" spans="52:53">
      <c r="AZ319" s="153"/>
      <c r="BA319" s="153"/>
    </row>
    <row r="320" spans="52:53">
      <c r="AZ320" s="153"/>
      <c r="BA320" s="153"/>
    </row>
    <row r="321" spans="52:53">
      <c r="AZ321" s="153"/>
      <c r="BA321" s="153"/>
    </row>
    <row r="322" spans="52:53">
      <c r="AZ322" s="153"/>
      <c r="BA322" s="153"/>
    </row>
    <row r="323" spans="52:53">
      <c r="AZ323" s="153"/>
      <c r="BA323" s="153"/>
    </row>
    <row r="324" spans="52:53">
      <c r="AZ324" s="153"/>
      <c r="BA324" s="153"/>
    </row>
    <row r="325" spans="52:53">
      <c r="AZ325" s="153"/>
      <c r="BA325" s="153"/>
    </row>
    <row r="326" spans="52:53">
      <c r="AZ326" s="153"/>
      <c r="BA326" s="153"/>
    </row>
    <row r="327" spans="52:53">
      <c r="AZ327" s="153"/>
      <c r="BA327" s="153"/>
    </row>
    <row r="328" spans="52:53">
      <c r="AZ328" s="153"/>
      <c r="BA328" s="153"/>
    </row>
    <row r="329" spans="52:53">
      <c r="AZ329" s="153"/>
      <c r="BA329" s="153"/>
    </row>
    <row r="330" spans="52:53">
      <c r="AZ330" s="153"/>
      <c r="BA330" s="153"/>
    </row>
    <row r="331" spans="52:53">
      <c r="AZ331" s="153"/>
      <c r="BA331" s="153"/>
    </row>
    <row r="332" spans="52:53">
      <c r="AZ332" s="153"/>
      <c r="BA332" s="153"/>
    </row>
    <row r="333" spans="52:53">
      <c r="AZ333" s="153"/>
      <c r="BA333" s="153"/>
    </row>
    <row r="334" spans="52:53">
      <c r="AZ334" s="153"/>
      <c r="BA334" s="153"/>
    </row>
    <row r="335" spans="52:53">
      <c r="AZ335" s="153"/>
      <c r="BA335" s="153"/>
    </row>
    <row r="336" spans="52:53">
      <c r="AZ336" s="153"/>
      <c r="BA336" s="153"/>
    </row>
    <row r="337" spans="52:53">
      <c r="AZ337" s="153"/>
      <c r="BA337" s="153"/>
    </row>
    <row r="338" spans="52:53">
      <c r="AZ338" s="153"/>
      <c r="BA338" s="153"/>
    </row>
    <row r="339" spans="52:53">
      <c r="AZ339" s="153"/>
      <c r="BA339" s="153"/>
    </row>
    <row r="340" spans="52:53">
      <c r="AZ340" s="153"/>
      <c r="BA340" s="153"/>
    </row>
    <row r="341" spans="52:53">
      <c r="AZ341" s="153"/>
      <c r="BA341" s="153"/>
    </row>
    <row r="342" spans="52:53">
      <c r="AZ342" s="153"/>
      <c r="BA342" s="153"/>
    </row>
    <row r="343" spans="52:53">
      <c r="AZ343" s="153"/>
      <c r="BA343" s="153"/>
    </row>
    <row r="344" spans="52:53">
      <c r="AZ344" s="153"/>
      <c r="BA344" s="153"/>
    </row>
    <row r="345" spans="52:53">
      <c r="AZ345" s="153"/>
      <c r="BA345" s="153"/>
    </row>
    <row r="346" spans="52:53">
      <c r="AZ346" s="153"/>
      <c r="BA346" s="153"/>
    </row>
    <row r="347" spans="52:53">
      <c r="AZ347" s="153"/>
      <c r="BA347" s="153"/>
    </row>
    <row r="348" spans="52:53">
      <c r="AZ348" s="153"/>
      <c r="BA348" s="153"/>
    </row>
    <row r="349" spans="52:53">
      <c r="AZ349" s="153"/>
      <c r="BA349" s="153"/>
    </row>
    <row r="350" spans="52:53">
      <c r="AZ350" s="153"/>
      <c r="BA350" s="153"/>
    </row>
    <row r="351" spans="52:53">
      <c r="AZ351" s="153"/>
      <c r="BA351" s="153"/>
    </row>
    <row r="352" spans="52:53">
      <c r="AZ352" s="153"/>
      <c r="BA352" s="153"/>
    </row>
    <row r="353" spans="52:53">
      <c r="AZ353" s="153"/>
      <c r="BA353" s="153"/>
    </row>
    <row r="354" spans="52:53">
      <c r="AZ354" s="153"/>
      <c r="BA354" s="153"/>
    </row>
    <row r="355" spans="52:53">
      <c r="AZ355" s="153"/>
      <c r="BA355" s="153"/>
    </row>
    <row r="356" spans="52:53">
      <c r="AZ356" s="153"/>
      <c r="BA356" s="153"/>
    </row>
    <row r="357" spans="52:53">
      <c r="AZ357" s="153"/>
      <c r="BA357" s="153"/>
    </row>
    <row r="358" spans="52:53">
      <c r="AZ358" s="153"/>
      <c r="BA358" s="153"/>
    </row>
    <row r="359" spans="52:53">
      <c r="AZ359" s="153"/>
      <c r="BA359" s="153"/>
    </row>
    <row r="360" spans="52:53">
      <c r="AZ360" s="153"/>
      <c r="BA360" s="153"/>
    </row>
    <row r="361" spans="52:53">
      <c r="AZ361" s="153"/>
      <c r="BA361" s="153"/>
    </row>
    <row r="362" spans="52:53">
      <c r="AZ362" s="153"/>
      <c r="BA362" s="153"/>
    </row>
    <row r="363" spans="52:53">
      <c r="AZ363" s="153"/>
      <c r="BA363" s="153"/>
    </row>
    <row r="364" spans="52:53">
      <c r="AZ364" s="153"/>
      <c r="BA364" s="153"/>
    </row>
    <row r="365" spans="52:53">
      <c r="AZ365" s="153"/>
      <c r="BA365" s="153"/>
    </row>
    <row r="366" spans="52:53">
      <c r="AZ366" s="153"/>
      <c r="BA366" s="153"/>
    </row>
    <row r="367" spans="52:53">
      <c r="AZ367" s="153"/>
      <c r="BA367" s="153"/>
    </row>
    <row r="368" spans="52:53">
      <c r="AZ368" s="153"/>
      <c r="BA368" s="153"/>
    </row>
    <row r="369" spans="52:53">
      <c r="AZ369" s="153"/>
      <c r="BA369" s="153"/>
    </row>
    <row r="370" spans="52:53">
      <c r="AZ370" s="153"/>
      <c r="BA370" s="153"/>
    </row>
    <row r="371" spans="52:53">
      <c r="AZ371" s="153"/>
      <c r="BA371" s="153"/>
    </row>
    <row r="372" spans="52:53">
      <c r="AZ372" s="153"/>
      <c r="BA372" s="153"/>
    </row>
    <row r="373" spans="52:53">
      <c r="AZ373" s="153"/>
      <c r="BA373" s="153"/>
    </row>
    <row r="374" spans="52:53">
      <c r="AZ374" s="153"/>
      <c r="BA374" s="153"/>
    </row>
    <row r="375" spans="52:53">
      <c r="AZ375" s="153"/>
      <c r="BA375" s="153"/>
    </row>
    <row r="376" spans="52:53">
      <c r="AZ376" s="153"/>
      <c r="BA376" s="153"/>
    </row>
    <row r="377" spans="52:53">
      <c r="AZ377" s="153"/>
      <c r="BA377" s="153"/>
    </row>
    <row r="378" spans="52:53">
      <c r="AZ378" s="153"/>
      <c r="BA378" s="153"/>
    </row>
    <row r="379" spans="52:53">
      <c r="AZ379" s="153"/>
      <c r="BA379" s="153"/>
    </row>
    <row r="380" spans="52:53">
      <c r="AZ380" s="153"/>
      <c r="BA380" s="153"/>
    </row>
    <row r="381" spans="52:53">
      <c r="AZ381" s="153"/>
      <c r="BA381" s="153"/>
    </row>
    <row r="382" spans="52:53">
      <c r="AZ382" s="153"/>
      <c r="BA382" s="153"/>
    </row>
    <row r="383" spans="52:53">
      <c r="AZ383" s="153"/>
      <c r="BA383" s="153"/>
    </row>
    <row r="384" spans="52:53">
      <c r="AZ384" s="153"/>
      <c r="BA384" s="153"/>
    </row>
    <row r="385" spans="52:53">
      <c r="AZ385" s="153"/>
      <c r="BA385" s="153"/>
    </row>
    <row r="386" spans="52:53">
      <c r="AZ386" s="153"/>
      <c r="BA386" s="153"/>
    </row>
    <row r="387" spans="52:53">
      <c r="AZ387" s="153"/>
      <c r="BA387" s="153"/>
    </row>
    <row r="388" spans="52:53">
      <c r="AZ388" s="153"/>
      <c r="BA388" s="153"/>
    </row>
    <row r="389" spans="52:53">
      <c r="AZ389" s="153"/>
      <c r="BA389" s="153"/>
    </row>
    <row r="390" spans="52:53">
      <c r="AZ390" s="153"/>
      <c r="BA390" s="153"/>
    </row>
    <row r="391" spans="52:53">
      <c r="AZ391" s="153"/>
      <c r="BA391" s="153"/>
    </row>
    <row r="392" spans="52:53">
      <c r="AZ392" s="153"/>
      <c r="BA392" s="153"/>
    </row>
    <row r="393" spans="52:53">
      <c r="AZ393" s="153"/>
      <c r="BA393" s="153"/>
    </row>
    <row r="394" spans="52:53">
      <c r="AZ394" s="153"/>
      <c r="BA394" s="153"/>
    </row>
    <row r="395" spans="52:53">
      <c r="AZ395" s="153"/>
      <c r="BA395" s="153"/>
    </row>
    <row r="396" spans="52:53">
      <c r="AZ396" s="153"/>
      <c r="BA396" s="153"/>
    </row>
    <row r="397" spans="52:53">
      <c r="AZ397" s="153"/>
      <c r="BA397" s="153"/>
    </row>
    <row r="398" spans="52:53">
      <c r="AZ398" s="153"/>
      <c r="BA398" s="153"/>
    </row>
    <row r="399" spans="52:53">
      <c r="AZ399" s="153"/>
      <c r="BA399" s="153"/>
    </row>
    <row r="400" spans="52:53">
      <c r="AZ400" s="153"/>
      <c r="BA400" s="153"/>
    </row>
    <row r="401" spans="52:53">
      <c r="AZ401" s="153"/>
      <c r="BA401" s="153"/>
    </row>
    <row r="402" spans="52:53">
      <c r="AZ402" s="153"/>
      <c r="BA402" s="153"/>
    </row>
    <row r="403" spans="52:53">
      <c r="AZ403" s="153"/>
      <c r="BA403" s="153"/>
    </row>
    <row r="404" spans="52:53">
      <c r="AZ404" s="153"/>
      <c r="BA404" s="153"/>
    </row>
    <row r="405" spans="52:53">
      <c r="AZ405" s="153"/>
      <c r="BA405" s="153"/>
    </row>
    <row r="406" spans="52:53">
      <c r="AZ406" s="153"/>
      <c r="BA406" s="153"/>
    </row>
    <row r="407" spans="52:53">
      <c r="AZ407" s="153"/>
      <c r="BA407" s="153"/>
    </row>
    <row r="408" spans="52:53">
      <c r="AZ408" s="153"/>
      <c r="BA408" s="153"/>
    </row>
    <row r="409" spans="52:53">
      <c r="AZ409" s="153"/>
      <c r="BA409" s="153"/>
    </row>
    <row r="410" spans="52:53">
      <c r="AZ410" s="153"/>
      <c r="BA410" s="153"/>
    </row>
    <row r="411" spans="52:53">
      <c r="AZ411" s="153"/>
      <c r="BA411" s="153"/>
    </row>
    <row r="412" spans="52:53">
      <c r="AZ412" s="153"/>
      <c r="BA412" s="153"/>
    </row>
    <row r="413" spans="52:53">
      <c r="AZ413" s="153"/>
      <c r="BA413" s="153"/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E13" sqref="E13"/>
    </sheetView>
  </sheetViews>
  <sheetFormatPr defaultRowHeight="14.4"/>
  <cols>
    <col min="2" max="2" width="46.6640625" customWidth="1"/>
    <col min="3" max="3" width="17.44140625" customWidth="1"/>
    <col min="4" max="4" width="14.6640625" customWidth="1"/>
    <col min="6" max="6" width="12" customWidth="1"/>
  </cols>
  <sheetData>
    <row r="2" spans="1:6">
      <c r="C2" s="226"/>
      <c r="D2" s="226" t="s">
        <v>175</v>
      </c>
      <c r="E2" s="226" t="s">
        <v>175</v>
      </c>
      <c r="F2" s="226"/>
    </row>
    <row r="3" spans="1:6">
      <c r="C3" s="226" t="s">
        <v>177</v>
      </c>
      <c r="D3" s="226" t="s">
        <v>142</v>
      </c>
      <c r="E3" s="226" t="s">
        <v>141</v>
      </c>
      <c r="F3" s="226" t="s">
        <v>176</v>
      </c>
    </row>
    <row r="4" spans="1:6">
      <c r="C4" s="226" t="s">
        <v>178</v>
      </c>
      <c r="D4" s="226" t="s">
        <v>179</v>
      </c>
      <c r="E4" s="226" t="s">
        <v>180</v>
      </c>
      <c r="F4" s="226" t="s">
        <v>141</v>
      </c>
    </row>
    <row r="5" spans="1:6">
      <c r="A5">
        <v>344.2</v>
      </c>
      <c r="B5" t="s">
        <v>140</v>
      </c>
    </row>
    <row r="6" spans="1:6">
      <c r="B6" t="s">
        <v>139</v>
      </c>
      <c r="C6" s="218">
        <v>74375981.069999993</v>
      </c>
      <c r="D6" s="218">
        <v>1368516</v>
      </c>
      <c r="E6" s="220">
        <v>1.84E-2</v>
      </c>
      <c r="F6" s="220">
        <v>7.2651949221541889E-3</v>
      </c>
    </row>
    <row r="7" spans="1:6">
      <c r="B7" t="s">
        <v>138</v>
      </c>
      <c r="C7" s="219">
        <v>26006934.52</v>
      </c>
      <c r="D7" s="219">
        <v>746400</v>
      </c>
      <c r="E7" s="220">
        <v>2.8700000000000003E-2</v>
      </c>
      <c r="F7" s="220">
        <v>0.11532877885678623</v>
      </c>
    </row>
    <row r="8" spans="1:6">
      <c r="B8" t="s">
        <v>137</v>
      </c>
      <c r="C8" s="219">
        <v>83514274.030000001</v>
      </c>
      <c r="D8" s="219">
        <v>1381030</v>
      </c>
      <c r="E8" s="220">
        <v>1.5500000000000002E-2</v>
      </c>
      <c r="F8" s="220">
        <v>8.5587680465645549E-2</v>
      </c>
    </row>
    <row r="9" spans="1:6">
      <c r="B9" t="s">
        <v>136</v>
      </c>
      <c r="C9" s="219">
        <v>32380061.68</v>
      </c>
      <c r="D9" s="219">
        <v>906228</v>
      </c>
      <c r="E9" s="220">
        <v>2.7987099999999997E-2</v>
      </c>
      <c r="F9" s="220">
        <v>8.9649705695063392E-2</v>
      </c>
    </row>
    <row r="10" spans="1:6">
      <c r="B10" t="s">
        <v>135</v>
      </c>
      <c r="C10" s="219">
        <v>27973570.460000001</v>
      </c>
      <c r="D10" s="219">
        <v>486265</v>
      </c>
      <c r="E10" s="220">
        <v>1.7399999999999999E-2</v>
      </c>
      <c r="F10" s="220">
        <v>9.5722139003631499E-3</v>
      </c>
    </row>
    <row r="11" spans="1:6">
      <c r="B11" t="s">
        <v>134</v>
      </c>
      <c r="C11" s="219">
        <v>53610403.710000001</v>
      </c>
      <c r="D11" s="219">
        <v>806092</v>
      </c>
      <c r="E11" s="220">
        <v>1.5044219999999999E-2</v>
      </c>
      <c r="F11" s="220">
        <v>1.5943882919138719E-2</v>
      </c>
    </row>
    <row r="12" spans="1:6">
      <c r="C12" s="218"/>
      <c r="D12" s="218"/>
      <c r="E12" s="220"/>
      <c r="F12" s="220"/>
    </row>
    <row r="13" spans="1:6">
      <c r="B13" t="s">
        <v>133</v>
      </c>
      <c r="C13" s="218">
        <f>SUM(C6:C12)</f>
        <v>297861225.47000003</v>
      </c>
      <c r="D13" s="218">
        <f>SUM(D6:D12)</f>
        <v>5694531</v>
      </c>
      <c r="E13" s="220">
        <v>1.9118067452433621E-2</v>
      </c>
      <c r="F13" s="220">
        <v>5.099737183540809E-2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D1" workbookViewId="0">
      <selection activeCell="G2" sqref="G2"/>
    </sheetView>
  </sheetViews>
  <sheetFormatPr defaultRowHeight="14.4"/>
  <cols>
    <col min="1" max="1" width="15" customWidth="1"/>
    <col min="2" max="3" width="12" customWidth="1"/>
    <col min="4" max="5" width="13" customWidth="1"/>
    <col min="6" max="7" width="17" customWidth="1"/>
    <col min="8" max="8" width="20" customWidth="1"/>
    <col min="9" max="9" width="15.33203125" customWidth="1"/>
  </cols>
  <sheetData>
    <row r="1" spans="1:9">
      <c r="A1" s="221" t="s">
        <v>181</v>
      </c>
      <c r="B1" s="221" t="s">
        <v>182</v>
      </c>
      <c r="C1" s="221" t="s">
        <v>183</v>
      </c>
      <c r="D1" s="221" t="s">
        <v>184</v>
      </c>
      <c r="E1" s="221" t="s">
        <v>185</v>
      </c>
      <c r="F1" s="221" t="s">
        <v>186</v>
      </c>
      <c r="G1" s="221" t="s">
        <v>187</v>
      </c>
      <c r="H1" s="221" t="s">
        <v>188</v>
      </c>
      <c r="I1" s="221" t="s">
        <v>189</v>
      </c>
    </row>
    <row r="2" spans="1:9">
      <c r="A2" s="222">
        <v>1</v>
      </c>
      <c r="B2" s="222" t="s">
        <v>190</v>
      </c>
      <c r="C2" s="222" t="s">
        <v>191</v>
      </c>
      <c r="D2" s="222" t="s">
        <v>190</v>
      </c>
      <c r="E2" s="223">
        <v>8184795.6799999997</v>
      </c>
      <c r="F2" s="223">
        <v>8184795.6799999997</v>
      </c>
      <c r="G2" s="224">
        <v>2.7987100000000001E-2</v>
      </c>
      <c r="H2" s="223">
        <v>19089.060000000001</v>
      </c>
      <c r="I2" s="223">
        <v>-2750929.39</v>
      </c>
    </row>
    <row r="3" spans="1:9">
      <c r="A3" s="222">
        <v>1</v>
      </c>
      <c r="B3" s="222" t="s">
        <v>190</v>
      </c>
      <c r="C3" s="222" t="s">
        <v>191</v>
      </c>
      <c r="D3" s="222" t="s">
        <v>192</v>
      </c>
      <c r="E3" s="223">
        <v>8184795.6799999997</v>
      </c>
      <c r="F3" s="223">
        <v>8184795.6799999997</v>
      </c>
      <c r="G3" s="224">
        <v>2.7987100000000001E-2</v>
      </c>
      <c r="H3" s="223">
        <v>19089.060000000001</v>
      </c>
      <c r="I3" s="223">
        <v>-2731840.33</v>
      </c>
    </row>
    <row r="4" spans="1:9">
      <c r="A4" s="222">
        <v>1</v>
      </c>
      <c r="B4" s="222" t="s">
        <v>190</v>
      </c>
      <c r="C4" s="222" t="s">
        <v>191</v>
      </c>
      <c r="D4" s="222" t="s">
        <v>193</v>
      </c>
      <c r="E4" s="223">
        <v>8184795.6799999997</v>
      </c>
      <c r="F4" s="223">
        <v>8184795.6799999997</v>
      </c>
      <c r="G4" s="224">
        <v>2.7987100000000001E-2</v>
      </c>
      <c r="H4" s="223">
        <v>19089.060000000001</v>
      </c>
      <c r="I4" s="223">
        <v>-2712751.27</v>
      </c>
    </row>
    <row r="5" spans="1:9">
      <c r="A5" s="222">
        <v>1</v>
      </c>
      <c r="B5" s="222" t="s">
        <v>190</v>
      </c>
      <c r="C5" s="222" t="s">
        <v>191</v>
      </c>
      <c r="D5" s="222" t="s">
        <v>194</v>
      </c>
      <c r="E5" s="223">
        <v>8184795.6799999997</v>
      </c>
      <c r="F5" s="223">
        <v>8184795.6799999997</v>
      </c>
      <c r="G5" s="224">
        <v>2.7987100000000001E-2</v>
      </c>
      <c r="H5" s="223">
        <v>19089.060000000001</v>
      </c>
      <c r="I5" s="223">
        <v>-2693662.21</v>
      </c>
    </row>
    <row r="6" spans="1:9">
      <c r="A6" s="222">
        <v>1</v>
      </c>
      <c r="B6" s="222" t="s">
        <v>190</v>
      </c>
      <c r="C6" s="222" t="s">
        <v>191</v>
      </c>
      <c r="D6" s="222" t="s">
        <v>195</v>
      </c>
      <c r="E6" s="223">
        <v>8184795.6799999997</v>
      </c>
      <c r="F6" s="223">
        <v>8184795.6799999997</v>
      </c>
      <c r="G6" s="224">
        <v>2.7987100000000001E-2</v>
      </c>
      <c r="H6" s="223">
        <v>19089.060000000001</v>
      </c>
      <c r="I6" s="223">
        <v>-2674573.15</v>
      </c>
    </row>
    <row r="7" spans="1:9">
      <c r="A7" s="222">
        <v>1</v>
      </c>
      <c r="B7" s="222" t="s">
        <v>190</v>
      </c>
      <c r="C7" s="222" t="s">
        <v>191</v>
      </c>
      <c r="D7" s="222" t="s">
        <v>196</v>
      </c>
      <c r="E7" s="223">
        <v>8184795.6799999997</v>
      </c>
      <c r="F7" s="223">
        <v>8184795.6799999997</v>
      </c>
      <c r="G7" s="224">
        <v>2.7987100000000001E-2</v>
      </c>
      <c r="H7" s="223">
        <v>19089.060000000001</v>
      </c>
      <c r="I7" s="223">
        <v>-2655484.09</v>
      </c>
    </row>
    <row r="8" spans="1:9">
      <c r="A8" s="222">
        <v>1</v>
      </c>
      <c r="B8" s="222" t="s">
        <v>190</v>
      </c>
      <c r="C8" s="222" t="s">
        <v>191</v>
      </c>
      <c r="D8" s="222" t="s">
        <v>197</v>
      </c>
      <c r="E8" s="223">
        <v>8184795.6799999997</v>
      </c>
      <c r="F8" s="223">
        <v>8184795.6799999997</v>
      </c>
      <c r="G8" s="224">
        <v>2.7987100000000001E-2</v>
      </c>
      <c r="H8" s="223">
        <v>19089.060000000001</v>
      </c>
      <c r="I8" s="223">
        <v>-2636395.0299999998</v>
      </c>
    </row>
    <row r="9" spans="1:9">
      <c r="A9" s="222">
        <v>1</v>
      </c>
      <c r="B9" s="222" t="s">
        <v>190</v>
      </c>
      <c r="C9" s="222" t="s">
        <v>191</v>
      </c>
      <c r="D9" s="222" t="s">
        <v>198</v>
      </c>
      <c r="E9" s="223">
        <v>8184795.6799999997</v>
      </c>
      <c r="F9" s="223">
        <v>8184795.6799999997</v>
      </c>
      <c r="G9" s="224">
        <v>2.7987100000000001E-2</v>
      </c>
      <c r="H9" s="223">
        <v>19089.060000000001</v>
      </c>
      <c r="I9" s="223">
        <v>-2617305.9700000002</v>
      </c>
    </row>
    <row r="10" spans="1:9">
      <c r="A10" s="222">
        <v>1</v>
      </c>
      <c r="B10" s="222" t="s">
        <v>190</v>
      </c>
      <c r="C10" s="222" t="s">
        <v>191</v>
      </c>
      <c r="D10" s="222" t="s">
        <v>199</v>
      </c>
      <c r="E10" s="223">
        <v>8184795.6799999997</v>
      </c>
      <c r="F10" s="223">
        <v>8184795.6799999997</v>
      </c>
      <c r="G10" s="224">
        <v>2.7987100000000001E-2</v>
      </c>
      <c r="H10" s="223">
        <v>19089.060000000001</v>
      </c>
      <c r="I10" s="223">
        <v>-2598216.91</v>
      </c>
    </row>
    <row r="11" spans="1:9">
      <c r="A11" s="222">
        <v>1</v>
      </c>
      <c r="B11" s="222" t="s">
        <v>190</v>
      </c>
      <c r="C11" s="222" t="s">
        <v>191</v>
      </c>
      <c r="D11" s="222" t="s">
        <v>200</v>
      </c>
      <c r="E11" s="223">
        <v>8184795.6799999997</v>
      </c>
      <c r="F11" s="223">
        <v>8184795.6799999997</v>
      </c>
      <c r="G11" s="224">
        <v>2.7987100000000001E-2</v>
      </c>
      <c r="H11" s="223">
        <v>19089.060000000001</v>
      </c>
      <c r="I11" s="223">
        <v>-2579127.85</v>
      </c>
    </row>
    <row r="12" spans="1:9">
      <c r="A12" s="222">
        <v>1</v>
      </c>
      <c r="B12" s="222" t="s">
        <v>190</v>
      </c>
      <c r="C12" s="222" t="s">
        <v>191</v>
      </c>
      <c r="D12" s="222" t="s">
        <v>201</v>
      </c>
      <c r="E12" s="223">
        <v>8184795.6799999997</v>
      </c>
      <c r="F12" s="223">
        <v>8184795.6799999997</v>
      </c>
      <c r="G12" s="224">
        <v>2.7987100000000001E-2</v>
      </c>
      <c r="H12" s="223">
        <v>19089.060000000001</v>
      </c>
      <c r="I12" s="223">
        <v>-2560038.79</v>
      </c>
    </row>
    <row r="13" spans="1:9">
      <c r="A13" s="222">
        <v>1</v>
      </c>
      <c r="B13" s="222" t="s">
        <v>190</v>
      </c>
      <c r="C13" s="222" t="s">
        <v>191</v>
      </c>
      <c r="D13" s="222" t="s">
        <v>191</v>
      </c>
      <c r="E13" s="223">
        <v>8184795.6799999997</v>
      </c>
      <c r="F13" s="223">
        <v>8184795.6799999997</v>
      </c>
      <c r="G13" s="224">
        <v>2.7987100000000001E-2</v>
      </c>
      <c r="H13" s="223">
        <v>19089.060000000001</v>
      </c>
      <c r="I13" s="223">
        <v>709050.27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954B5D-1B34-4DAF-A2A4-A935400A5CBC}"/>
</file>

<file path=customXml/itemProps2.xml><?xml version="1.0" encoding="utf-8"?>
<ds:datastoreItem xmlns:ds="http://schemas.openxmlformats.org/officeDocument/2006/customXml" ds:itemID="{656A48CC-CE75-4D93-BD99-3E3E2FBCA894}"/>
</file>

<file path=customXml/itemProps3.xml><?xml version="1.0" encoding="utf-8"?>
<ds:datastoreItem xmlns:ds="http://schemas.openxmlformats.org/officeDocument/2006/customXml" ds:itemID="{28DB9D88-D27D-4E72-9CF4-0F56E56B1F2F}"/>
</file>

<file path=customXml/itemProps4.xml><?xml version="1.0" encoding="utf-8"?>
<ds:datastoreItem xmlns:ds="http://schemas.openxmlformats.org/officeDocument/2006/customXml" ds:itemID="{C02FAF96-9D98-4A21-852D-048A2571A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IRS DFIT</vt:lpstr>
      <vt:lpstr>Mint Farm DFIT</vt:lpstr>
      <vt:lpstr>MTF MI General spending detail</vt:lpstr>
      <vt:lpstr>MACRS W 50% BONUS</vt:lpstr>
      <vt:lpstr>Elec Depr Stdy 2017 GRC</vt:lpstr>
      <vt:lpstr>Mint Farm Current Depr.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kbarnard</cp:lastModifiedBy>
  <cp:lastPrinted>2017-12-07T19:03:35Z</cp:lastPrinted>
  <dcterms:created xsi:type="dcterms:W3CDTF">2012-08-21T18:32:48Z</dcterms:created>
  <dcterms:modified xsi:type="dcterms:W3CDTF">2018-04-05T16:12:10Z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