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H-PROJ\PacifiCorp\063368-Depr\5 - Project Working File\E - Preliminary Report\2017 (East Plant)\"/>
    </mc:Choice>
  </mc:AlternateContent>
  <xr:revisionPtr revIDLastSave="0" documentId="10_ncr:100000_{1AD5B787-F7A9-4047-AC72-73594737BDA1}" xr6:coauthVersionLast="31" xr6:coauthVersionMax="31" xr10:uidLastSave="{00000000-0000-0000-0000-000000000000}"/>
  <bookViews>
    <workbookView xWindow="-1080" yWindow="840" windowWidth="24120" windowHeight="11700" xr2:uid="{00000000-000D-0000-FFFF-FFFF00000000}"/>
  </bookViews>
  <sheets>
    <sheet name="Weighted NS-% of Total Ret." sheetId="4" r:id="rId1"/>
  </sheets>
  <definedNames>
    <definedName name="_xlnm.Print_Area" localSheetId="0">'Weighted NS-% of Total Ret.'!$A$1:$Z$726</definedName>
    <definedName name="_xlnm.Print_Titles" localSheetId="0">'Weighted NS-% of Total Ret.'!$1:$10</definedName>
  </definedNames>
  <calcPr calcId="179017"/>
</workbook>
</file>

<file path=xl/calcChain.xml><?xml version="1.0" encoding="utf-8"?>
<calcChain xmlns="http://schemas.openxmlformats.org/spreadsheetml/2006/main">
  <c r="N658" i="4" l="1"/>
  <c r="N657" i="4"/>
  <c r="N656" i="4"/>
  <c r="N655" i="4"/>
  <c r="N654" i="4"/>
  <c r="T355" i="4" l="1"/>
  <c r="T354" i="4"/>
  <c r="T353" i="4"/>
  <c r="T352" i="4"/>
  <c r="P356" i="4"/>
  <c r="L356" i="4"/>
  <c r="D356" i="4"/>
  <c r="X355" i="4"/>
  <c r="N355" i="4"/>
  <c r="X354" i="4"/>
  <c r="N354" i="4"/>
  <c r="X353" i="4"/>
  <c r="N353" i="4"/>
  <c r="V353" i="4" s="1"/>
  <c r="Z353" i="4" s="1"/>
  <c r="X352" i="4"/>
  <c r="T356" i="4"/>
  <c r="N352" i="4"/>
  <c r="P211" i="4"/>
  <c r="L211" i="4"/>
  <c r="N211" i="4" s="1"/>
  <c r="D211" i="4"/>
  <c r="X210" i="4"/>
  <c r="T210" i="4"/>
  <c r="N210" i="4"/>
  <c r="X209" i="4"/>
  <c r="T209" i="4"/>
  <c r="N209" i="4"/>
  <c r="X208" i="4"/>
  <c r="T208" i="4"/>
  <c r="N208" i="4"/>
  <c r="X207" i="4"/>
  <c r="T207" i="4"/>
  <c r="N207" i="4"/>
  <c r="V207" i="4" s="1"/>
  <c r="Z207" i="4" s="1"/>
  <c r="X206" i="4"/>
  <c r="T206" i="4"/>
  <c r="N206" i="4"/>
  <c r="V210" i="4" l="1"/>
  <c r="T211" i="4"/>
  <c r="V355" i="4"/>
  <c r="Z355" i="4" s="1"/>
  <c r="V354" i="4"/>
  <c r="Z354" i="4" s="1"/>
  <c r="V352" i="4"/>
  <c r="X356" i="4"/>
  <c r="N356" i="4"/>
  <c r="X211" i="4"/>
  <c r="V209" i="4"/>
  <c r="Z209" i="4" s="1"/>
  <c r="V206" i="4"/>
  <c r="Z206" i="4" s="1"/>
  <c r="Z210" i="4"/>
  <c r="V208" i="4"/>
  <c r="Z208" i="4" s="1"/>
  <c r="T607" i="4"/>
  <c r="T621" i="4"/>
  <c r="T630" i="4"/>
  <c r="T641" i="4"/>
  <c r="T665" i="4"/>
  <c r="T679" i="4"/>
  <c r="T704" i="4"/>
  <c r="T718" i="4"/>
  <c r="T622" i="4"/>
  <c r="T631" i="4"/>
  <c r="X631" i="4"/>
  <c r="T642" i="4"/>
  <c r="T655" i="4"/>
  <c r="T680" i="4"/>
  <c r="T694" i="4"/>
  <c r="T705" i="4"/>
  <c r="T719" i="4"/>
  <c r="T612" i="4"/>
  <c r="X612" i="4"/>
  <c r="T623" i="4"/>
  <c r="T632" i="4"/>
  <c r="T656" i="4"/>
  <c r="T670" i="4"/>
  <c r="T681" i="4"/>
  <c r="T695" i="4"/>
  <c r="T720" i="4"/>
  <c r="T624" i="4"/>
  <c r="T657" i="4"/>
  <c r="T671" i="4"/>
  <c r="T710" i="4"/>
  <c r="T603" i="4"/>
  <c r="T614" i="4"/>
  <c r="T625" i="4"/>
  <c r="X625" i="4"/>
  <c r="T647" i="4"/>
  <c r="T658" i="4"/>
  <c r="T672" i="4"/>
  <c r="X686" i="4"/>
  <c r="T686" i="4"/>
  <c r="X697" i="4"/>
  <c r="T697" i="4"/>
  <c r="T711" i="4"/>
  <c r="T604" i="4"/>
  <c r="T615" i="4"/>
  <c r="T638" i="4"/>
  <c r="T648" i="4"/>
  <c r="X673" i="4"/>
  <c r="T673" i="4"/>
  <c r="T687" i="4"/>
  <c r="T712" i="4"/>
  <c r="X712" i="4"/>
  <c r="T633" i="4"/>
  <c r="T605" i="4"/>
  <c r="T616" i="4"/>
  <c r="T639" i="4"/>
  <c r="T649" i="4"/>
  <c r="X649" i="4"/>
  <c r="T663" i="4"/>
  <c r="T688" i="4"/>
  <c r="T702" i="4"/>
  <c r="X713" i="4"/>
  <c r="T713" i="4"/>
  <c r="T613" i="4"/>
  <c r="T696" i="4"/>
  <c r="T606" i="4"/>
  <c r="T640" i="4"/>
  <c r="X640" i="4"/>
  <c r="T650" i="4"/>
  <c r="T664" i="4"/>
  <c r="T678" i="4"/>
  <c r="T689" i="4"/>
  <c r="T703" i="4"/>
  <c r="T400" i="4"/>
  <c r="T472" i="4"/>
  <c r="T479" i="4"/>
  <c r="T549" i="4"/>
  <c r="T514" i="4"/>
  <c r="T464" i="4"/>
  <c r="T584" i="4"/>
  <c r="T427" i="4"/>
  <c r="T455" i="4"/>
  <c r="T534" i="4"/>
  <c r="T522" i="4"/>
  <c r="T412" i="4"/>
  <c r="T391" i="4"/>
  <c r="T420" i="4"/>
  <c r="T435" i="4"/>
  <c r="T565" i="4"/>
  <c r="T558" i="4"/>
  <c r="T393" i="4"/>
  <c r="T409" i="4"/>
  <c r="T421" i="4"/>
  <c r="T436" i="4"/>
  <c r="T452" i="4"/>
  <c r="T488" i="4"/>
  <c r="T504" i="4"/>
  <c r="T516" i="4"/>
  <c r="T531" i="4"/>
  <c r="T543" i="4"/>
  <c r="T551" i="4"/>
  <c r="T566" i="4"/>
  <c r="T581" i="4"/>
  <c r="T593" i="4"/>
  <c r="T542" i="4"/>
  <c r="T592" i="4"/>
  <c r="T443" i="4"/>
  <c r="T460" i="4"/>
  <c r="T480" i="4"/>
  <c r="T495" i="4"/>
  <c r="T573" i="4"/>
  <c r="T429" i="4"/>
  <c r="T444" i="4"/>
  <c r="T469" i="4"/>
  <c r="X469" i="4"/>
  <c r="T512" i="4"/>
  <c r="T559" i="4"/>
  <c r="T395" i="4"/>
  <c r="T410" i="4"/>
  <c r="T418" i="4"/>
  <c r="T437" i="4"/>
  <c r="T445" i="4"/>
  <c r="T470" i="4"/>
  <c r="T477" i="4"/>
  <c r="T489" i="4"/>
  <c r="T497" i="4"/>
  <c r="T505" i="4"/>
  <c r="T532" i="4"/>
  <c r="T540" i="4"/>
  <c r="T567" i="4"/>
  <c r="T582" i="4"/>
  <c r="T590" i="4"/>
  <c r="T550" i="4"/>
  <c r="T402" i="4"/>
  <c r="T453" i="4"/>
  <c r="T461" i="4"/>
  <c r="T539" i="4"/>
  <c r="T594" i="4"/>
  <c r="T430" i="4"/>
  <c r="X430" i="4"/>
  <c r="T446" i="4"/>
  <c r="T454" i="4"/>
  <c r="X462" i="4"/>
  <c r="T462" i="4"/>
  <c r="T471" i="4"/>
  <c r="T490" i="4"/>
  <c r="T513" i="4"/>
  <c r="T560" i="4"/>
  <c r="T487" i="4"/>
  <c r="T499" i="4"/>
  <c r="T507" i="4"/>
  <c r="T515" i="4"/>
  <c r="T530" i="4"/>
  <c r="T557" i="4"/>
  <c r="T392" i="4"/>
  <c r="T401" i="4"/>
  <c r="T413" i="4"/>
  <c r="T428" i="4"/>
  <c r="T451" i="4"/>
  <c r="T523" i="4"/>
  <c r="T585" i="4"/>
  <c r="T394" i="4"/>
  <c r="T481" i="4"/>
  <c r="T496" i="4"/>
  <c r="T524" i="4"/>
  <c r="T574" i="4"/>
  <c r="T403" i="4"/>
  <c r="T411" i="4"/>
  <c r="T438" i="4"/>
  <c r="T525" i="4"/>
  <c r="T533" i="4"/>
  <c r="T548" i="4"/>
  <c r="T575" i="4"/>
  <c r="T583" i="4"/>
  <c r="T404" i="4"/>
  <c r="T419" i="4"/>
  <c r="X419" i="4"/>
  <c r="T426" i="4"/>
  <c r="T463" i="4"/>
  <c r="T478" i="4"/>
  <c r="T486" i="4"/>
  <c r="T498" i="4"/>
  <c r="T506" i="4"/>
  <c r="T521" i="4"/>
  <c r="T541" i="4"/>
  <c r="T556" i="4"/>
  <c r="T568" i="4"/>
  <c r="T576" i="4"/>
  <c r="T591" i="4"/>
  <c r="Z352" i="4" l="1"/>
  <c r="V356" i="4"/>
  <c r="V211" i="4"/>
  <c r="Z211" i="4" s="1"/>
  <c r="X720" i="4"/>
  <c r="X719" i="4"/>
  <c r="X702" i="4"/>
  <c r="X703" i="4"/>
  <c r="X534" i="4"/>
  <c r="X479" i="4"/>
  <c r="X516" i="4"/>
  <c r="X472" i="4"/>
  <c r="X671" i="4"/>
  <c r="X656" i="4"/>
  <c r="X665" i="4"/>
  <c r="X641" i="4"/>
  <c r="X650" i="4"/>
  <c r="X630" i="4"/>
  <c r="X607" i="4"/>
  <c r="X438" i="4"/>
  <c r="X574" i="4"/>
  <c r="X428" i="4"/>
  <c r="X487" i="4"/>
  <c r="X638" i="4"/>
  <c r="X647" i="4"/>
  <c r="X642" i="4"/>
  <c r="X606" i="4"/>
  <c r="X711" i="4"/>
  <c r="X672" i="4"/>
  <c r="X632" i="4"/>
  <c r="X679" i="4"/>
  <c r="X633" i="4"/>
  <c r="X621" i="4"/>
  <c r="X623" i="4"/>
  <c r="X663" i="4"/>
  <c r="X688" i="4"/>
  <c r="X689" i="4"/>
  <c r="X391" i="4"/>
  <c r="X624" i="4"/>
  <c r="X591" i="4"/>
  <c r="X655" i="4"/>
  <c r="D721" i="4"/>
  <c r="X717" i="4"/>
  <c r="P651" i="4"/>
  <c r="T646" i="4"/>
  <c r="T651" i="4" s="1"/>
  <c r="P721" i="4"/>
  <c r="T717" i="4"/>
  <c r="T721" i="4" s="1"/>
  <c r="X678" i="4"/>
  <c r="X613" i="4"/>
  <c r="D706" i="4"/>
  <c r="X701" i="4"/>
  <c r="X614" i="4"/>
  <c r="X695" i="4"/>
  <c r="X705" i="4"/>
  <c r="X622" i="4"/>
  <c r="P634" i="4"/>
  <c r="T629" i="4"/>
  <c r="T634" i="4" s="1"/>
  <c r="P706" i="4"/>
  <c r="T701" i="4"/>
  <c r="T706" i="4" s="1"/>
  <c r="X662" i="4"/>
  <c r="D674" i="4"/>
  <c r="X669" i="4"/>
  <c r="D698" i="4"/>
  <c r="X693" i="4"/>
  <c r="D659" i="4"/>
  <c r="X654" i="4"/>
  <c r="D634" i="4"/>
  <c r="X629" i="4"/>
  <c r="D608" i="4"/>
  <c r="X602" i="4"/>
  <c r="T662" i="4"/>
  <c r="D643" i="4"/>
  <c r="X637" i="4"/>
  <c r="P674" i="4"/>
  <c r="T669" i="4"/>
  <c r="T674" i="4" s="1"/>
  <c r="P698" i="4"/>
  <c r="T693" i="4"/>
  <c r="T698" i="4" s="1"/>
  <c r="P659" i="4"/>
  <c r="T654" i="4"/>
  <c r="T659" i="4" s="1"/>
  <c r="X584" i="4"/>
  <c r="X664" i="4"/>
  <c r="X696" i="4"/>
  <c r="X616" i="4"/>
  <c r="P608" i="4"/>
  <c r="T602" i="4"/>
  <c r="X687" i="4"/>
  <c r="X615" i="4"/>
  <c r="P643" i="4"/>
  <c r="T637" i="4"/>
  <c r="X603" i="4"/>
  <c r="X681" i="4"/>
  <c r="X694" i="4"/>
  <c r="X718" i="4"/>
  <c r="D682" i="4"/>
  <c r="X677" i="4"/>
  <c r="D690" i="4"/>
  <c r="X685" i="4"/>
  <c r="X648" i="4"/>
  <c r="X658" i="4"/>
  <c r="X657" i="4"/>
  <c r="X620" i="4"/>
  <c r="D626" i="4"/>
  <c r="P682" i="4"/>
  <c r="T677" i="4"/>
  <c r="T682" i="4" s="1"/>
  <c r="T685" i="4"/>
  <c r="T690" i="4" s="1"/>
  <c r="P690" i="4"/>
  <c r="X709" i="4"/>
  <c r="D714" i="4"/>
  <c r="D617" i="4"/>
  <c r="X611" i="4"/>
  <c r="P626" i="4"/>
  <c r="T620" i="4"/>
  <c r="T626" i="4" s="1"/>
  <c r="D651" i="4"/>
  <c r="X646" i="4"/>
  <c r="X639" i="4"/>
  <c r="X605" i="4"/>
  <c r="X604" i="4"/>
  <c r="X710" i="4"/>
  <c r="T709" i="4"/>
  <c r="T714" i="4" s="1"/>
  <c r="P714" i="4"/>
  <c r="X670" i="4"/>
  <c r="X680" i="4"/>
  <c r="T611" i="4"/>
  <c r="T617" i="4" s="1"/>
  <c r="P617" i="4"/>
  <c r="X704" i="4"/>
  <c r="X514" i="4"/>
  <c r="X403" i="4"/>
  <c r="X413" i="4"/>
  <c r="X522" i="4"/>
  <c r="X583" i="4"/>
  <c r="X524" i="4"/>
  <c r="X394" i="4"/>
  <c r="X557" i="4"/>
  <c r="X560" i="4"/>
  <c r="X497" i="4"/>
  <c r="X404" i="4"/>
  <c r="X436" i="4"/>
  <c r="X400" i="4"/>
  <c r="X437" i="4"/>
  <c r="X556" i="4"/>
  <c r="X590" i="4"/>
  <c r="X470" i="4"/>
  <c r="X504" i="4"/>
  <c r="X498" i="4"/>
  <c r="X525" i="4"/>
  <c r="X550" i="4"/>
  <c r="X559" i="4"/>
  <c r="X429" i="4"/>
  <c r="X495" i="4"/>
  <c r="X531" i="4"/>
  <c r="X568" i="4"/>
  <c r="X585" i="4"/>
  <c r="X401" i="4"/>
  <c r="X489" i="4"/>
  <c r="X541" i="4"/>
  <c r="X463" i="4"/>
  <c r="X480" i="4"/>
  <c r="X593" i="4"/>
  <c r="X464" i="4"/>
  <c r="X575" i="4"/>
  <c r="X573" i="4"/>
  <c r="X581" i="4"/>
  <c r="X486" i="4"/>
  <c r="X530" i="4"/>
  <c r="X540" i="4"/>
  <c r="X395" i="4"/>
  <c r="X460" i="4"/>
  <c r="X542" i="4"/>
  <c r="X452" i="4"/>
  <c r="X409" i="4"/>
  <c r="X565" i="4"/>
  <c r="X478" i="4"/>
  <c r="X426" i="4"/>
  <c r="X548" i="4"/>
  <c r="X451" i="4"/>
  <c r="X499" i="4"/>
  <c r="X506" i="4"/>
  <c r="X411" i="4"/>
  <c r="X496" i="4"/>
  <c r="P517" i="4"/>
  <c r="T511" i="4"/>
  <c r="T517" i="4" s="1"/>
  <c r="X513" i="4"/>
  <c r="X471" i="4"/>
  <c r="X446" i="4"/>
  <c r="X594" i="4"/>
  <c r="X453" i="4"/>
  <c r="X582" i="4"/>
  <c r="X592" i="4"/>
  <c r="X543" i="4"/>
  <c r="X421" i="4"/>
  <c r="X576" i="4"/>
  <c r="X539" i="4"/>
  <c r="X532" i="4"/>
  <c r="X445" i="4"/>
  <c r="X564" i="4"/>
  <c r="D569" i="4"/>
  <c r="X455" i="4"/>
  <c r="X549" i="4"/>
  <c r="P535" i="4"/>
  <c r="T529" i="4"/>
  <c r="T535" i="4" s="1"/>
  <c r="X490" i="4"/>
  <c r="X503" i="4"/>
  <c r="D508" i="4"/>
  <c r="P569" i="4"/>
  <c r="T564" i="4"/>
  <c r="T569" i="4" s="1"/>
  <c r="X412" i="4"/>
  <c r="X427" i="4"/>
  <c r="X529" i="4"/>
  <c r="D535" i="4"/>
  <c r="X533" i="4"/>
  <c r="X481" i="4"/>
  <c r="X538" i="4"/>
  <c r="D544" i="4"/>
  <c r="X515" i="4"/>
  <c r="D586" i="4"/>
  <c r="X580" i="4"/>
  <c r="X567" i="4"/>
  <c r="P526" i="4"/>
  <c r="T520" i="4"/>
  <c r="T526" i="4" s="1"/>
  <c r="X418" i="4"/>
  <c r="X444" i="4"/>
  <c r="P508" i="4"/>
  <c r="T503" i="4"/>
  <c r="T508" i="4" s="1"/>
  <c r="X566" i="4"/>
  <c r="P544" i="4"/>
  <c r="T538" i="4"/>
  <c r="T544" i="4" s="1"/>
  <c r="X589" i="4"/>
  <c r="D595" i="4"/>
  <c r="T580" i="4"/>
  <c r="T586" i="4" s="1"/>
  <c r="P586" i="4"/>
  <c r="T555" i="4"/>
  <c r="T561" i="4" s="1"/>
  <c r="P561" i="4"/>
  <c r="X520" i="4"/>
  <c r="D526" i="4"/>
  <c r="X393" i="4"/>
  <c r="X435" i="4"/>
  <c r="X521" i="4"/>
  <c r="X523" i="4"/>
  <c r="X392" i="4"/>
  <c r="X507" i="4"/>
  <c r="X454" i="4"/>
  <c r="P595" i="4"/>
  <c r="T589" i="4"/>
  <c r="T595" i="4" s="1"/>
  <c r="X402" i="4"/>
  <c r="D561" i="4"/>
  <c r="X555" i="4"/>
  <c r="X505" i="4"/>
  <c r="X477" i="4"/>
  <c r="X443" i="4"/>
  <c r="X572" i="4"/>
  <c r="D577" i="4"/>
  <c r="X547" i="4"/>
  <c r="D552" i="4"/>
  <c r="X551" i="4"/>
  <c r="X488" i="4"/>
  <c r="X558" i="4"/>
  <c r="X420" i="4"/>
  <c r="P577" i="4"/>
  <c r="T572" i="4"/>
  <c r="T577" i="4" s="1"/>
  <c r="D517" i="4"/>
  <c r="X511" i="4"/>
  <c r="P552" i="4"/>
  <c r="T547" i="4"/>
  <c r="T552" i="4" s="1"/>
  <c r="X461" i="4"/>
  <c r="X410" i="4"/>
  <c r="X512" i="4"/>
  <c r="Z356" i="4" l="1"/>
  <c r="X634" i="4"/>
  <c r="X626" i="4"/>
  <c r="X666" i="4"/>
  <c r="X651" i="4"/>
  <c r="X659" i="4"/>
  <c r="X690" i="4"/>
  <c r="X674" i="4"/>
  <c r="X643" i="4"/>
  <c r="X714" i="4"/>
  <c r="X617" i="4"/>
  <c r="T608" i="4"/>
  <c r="X698" i="4"/>
  <c r="P666" i="4"/>
  <c r="P723" i="4" s="1"/>
  <c r="X682" i="4"/>
  <c r="T643" i="4"/>
  <c r="T666" i="4"/>
  <c r="D666" i="4"/>
  <c r="D723" i="4" s="1"/>
  <c r="X706" i="4"/>
  <c r="X721" i="4"/>
  <c r="X608" i="4"/>
  <c r="X552" i="4"/>
  <c r="X595" i="4"/>
  <c r="X577" i="4"/>
  <c r="X586" i="4"/>
  <c r="X544" i="4"/>
  <c r="X517" i="4"/>
  <c r="X535" i="4"/>
  <c r="X526" i="4"/>
  <c r="X569" i="4"/>
  <c r="X561" i="4"/>
  <c r="X508" i="4"/>
  <c r="T723" i="4" l="1"/>
  <c r="X723" i="4"/>
  <c r="T117" i="4" l="1"/>
  <c r="P439" i="4" l="1"/>
  <c r="T434" i="4"/>
  <c r="T439" i="4" s="1"/>
  <c r="T399" i="4"/>
  <c r="T405" i="4" s="1"/>
  <c r="P405" i="4"/>
  <c r="P422" i="4"/>
  <c r="T417" i="4"/>
  <c r="T422" i="4" s="1"/>
  <c r="X434" i="4"/>
  <c r="D439" i="4"/>
  <c r="X399" i="4"/>
  <c r="D405" i="4"/>
  <c r="D422" i="4"/>
  <c r="X417" i="4"/>
  <c r="T450" i="4"/>
  <c r="T456" i="4" s="1"/>
  <c r="P456" i="4"/>
  <c r="T408" i="4"/>
  <c r="T414" i="4" s="1"/>
  <c r="P414" i="4"/>
  <c r="X442" i="4"/>
  <c r="D447" i="4"/>
  <c r="X450" i="4"/>
  <c r="D456" i="4"/>
  <c r="D414" i="4"/>
  <c r="X408" i="4"/>
  <c r="T442" i="4"/>
  <c r="T447" i="4" s="1"/>
  <c r="P447" i="4"/>
  <c r="P431" i="4"/>
  <c r="T425" i="4"/>
  <c r="T431" i="4" s="1"/>
  <c r="D491" i="4"/>
  <c r="X485" i="4"/>
  <c r="D473" i="4"/>
  <c r="X468" i="4"/>
  <c r="X425" i="4"/>
  <c r="D431" i="4"/>
  <c r="P491" i="4"/>
  <c r="T485" i="4"/>
  <c r="T491" i="4" s="1"/>
  <c r="T468" i="4"/>
  <c r="T473" i="4" s="1"/>
  <c r="P473" i="4"/>
  <c r="X459" i="4"/>
  <c r="D465" i="4"/>
  <c r="D396" i="4"/>
  <c r="X390" i="4"/>
  <c r="P500" i="4"/>
  <c r="T494" i="4"/>
  <c r="T500" i="4" s="1"/>
  <c r="X476" i="4"/>
  <c r="D482" i="4"/>
  <c r="P465" i="4"/>
  <c r="T459" i="4"/>
  <c r="T465" i="4" s="1"/>
  <c r="T390" i="4"/>
  <c r="P396" i="4"/>
  <c r="D500" i="4"/>
  <c r="X494" i="4"/>
  <c r="P482" i="4"/>
  <c r="T476" i="4"/>
  <c r="T482" i="4" s="1"/>
  <c r="X117" i="4"/>
  <c r="X331" i="4"/>
  <c r="X202" i="4"/>
  <c r="X314" i="4"/>
  <c r="X231" i="4"/>
  <c r="X371" i="4"/>
  <c r="X344" i="4"/>
  <c r="X363" i="4"/>
  <c r="X378" i="4"/>
  <c r="X321" i="4"/>
  <c r="X165" i="4"/>
  <c r="X379" i="4"/>
  <c r="X157" i="4"/>
  <c r="X306" i="4"/>
  <c r="X370" i="4"/>
  <c r="X269" i="4"/>
  <c r="X330" i="4"/>
  <c r="X144" i="4"/>
  <c r="X285" i="4"/>
  <c r="X105" i="4"/>
  <c r="X248" i="4"/>
  <c r="X313" i="4"/>
  <c r="X218" i="4"/>
  <c r="X261" i="4"/>
  <c r="X127" i="4"/>
  <c r="X293" i="4"/>
  <c r="X277" i="4"/>
  <c r="X362" i="4"/>
  <c r="X343" i="4"/>
  <c r="T331" i="4"/>
  <c r="X135" i="4"/>
  <c r="T202" i="4"/>
  <c r="T344" i="4"/>
  <c r="T363" i="4"/>
  <c r="T231" i="4"/>
  <c r="T314" i="4"/>
  <c r="T343" i="4"/>
  <c r="T135" i="4"/>
  <c r="T144" i="4"/>
  <c r="T285" i="4"/>
  <c r="T105" i="4"/>
  <c r="X239" i="4"/>
  <c r="T165" i="4"/>
  <c r="T378" i="4"/>
  <c r="T321" i="4"/>
  <c r="T239" i="4"/>
  <c r="T371" i="4"/>
  <c r="T248" i="4"/>
  <c r="T379" i="4"/>
  <c r="T157" i="4"/>
  <c r="T306" i="4"/>
  <c r="T370" i="4"/>
  <c r="T269" i="4"/>
  <c r="T330" i="4"/>
  <c r="T174" i="4"/>
  <c r="T322" i="4"/>
  <c r="T187" i="4"/>
  <c r="T218" i="4"/>
  <c r="T261" i="4"/>
  <c r="T127" i="4"/>
  <c r="X174" i="4"/>
  <c r="X322" i="4"/>
  <c r="T293" i="4"/>
  <c r="X187" i="4"/>
  <c r="T277" i="4"/>
  <c r="T362" i="4"/>
  <c r="X118" i="4"/>
  <c r="X104" i="4"/>
  <c r="X200" i="4"/>
  <c r="X341" i="4"/>
  <c r="X193" i="4"/>
  <c r="X304" i="4"/>
  <c r="X126" i="4"/>
  <c r="X267" i="4"/>
  <c r="X125" i="4"/>
  <c r="X247" i="4"/>
  <c r="X172" i="4"/>
  <c r="X259" i="4"/>
  <c r="X377" i="4"/>
  <c r="X320" i="4"/>
  <c r="X237" i="4"/>
  <c r="X156" i="4"/>
  <c r="X155" i="4"/>
  <c r="X116" i="4"/>
  <c r="X342" i="4"/>
  <c r="X275" i="4"/>
  <c r="X369" i="4"/>
  <c r="X103" i="4"/>
  <c r="X143" i="4"/>
  <c r="X230" i="4"/>
  <c r="X328" i="4"/>
  <c r="X303" i="4"/>
  <c r="X238" i="4"/>
  <c r="X133" i="4"/>
  <c r="X164" i="4"/>
  <c r="T156" i="4"/>
  <c r="T155" i="4"/>
  <c r="T116" i="4"/>
  <c r="T342" i="4"/>
  <c r="T275" i="4"/>
  <c r="T200" i="4"/>
  <c r="T341" i="4"/>
  <c r="T126" i="4"/>
  <c r="T267" i="4"/>
  <c r="T125" i="4"/>
  <c r="T247" i="4"/>
  <c r="T172" i="4"/>
  <c r="T259" i="4"/>
  <c r="T377" i="4"/>
  <c r="X311" i="4"/>
  <c r="X312" i="4"/>
  <c r="X173" i="4"/>
  <c r="X360" i="4"/>
  <c r="X185" i="4"/>
  <c r="X292" i="4"/>
  <c r="X291" i="4"/>
  <c r="X361" i="4"/>
  <c r="X260" i="4"/>
  <c r="T193" i="4"/>
  <c r="T118" i="4"/>
  <c r="X163" i="4"/>
  <c r="X217" i="4"/>
  <c r="T311" i="4"/>
  <c r="T312" i="4"/>
  <c r="T173" i="4"/>
  <c r="T360" i="4"/>
  <c r="T185" i="4"/>
  <c r="T292" i="4"/>
  <c r="T291" i="4"/>
  <c r="T361" i="4"/>
  <c r="T260" i="4"/>
  <c r="T163" i="4"/>
  <c r="T217" i="4"/>
  <c r="T104" i="4"/>
  <c r="X319" i="4"/>
  <c r="T320" i="4"/>
  <c r="X194" i="4"/>
  <c r="X368" i="4"/>
  <c r="X216" i="4"/>
  <c r="X305" i="4"/>
  <c r="X329" i="4"/>
  <c r="X276" i="4"/>
  <c r="T237" i="4"/>
  <c r="X134" i="4"/>
  <c r="X229" i="4"/>
  <c r="X268" i="4"/>
  <c r="X186" i="4"/>
  <c r="T319" i="4"/>
  <c r="T194" i="4"/>
  <c r="T368" i="4"/>
  <c r="T216" i="4"/>
  <c r="T305" i="4"/>
  <c r="T329" i="4"/>
  <c r="T276" i="4"/>
  <c r="T134" i="4"/>
  <c r="T229" i="4"/>
  <c r="T268" i="4"/>
  <c r="T186" i="4"/>
  <c r="T369" i="4"/>
  <c r="X142" i="4"/>
  <c r="T304" i="4"/>
  <c r="X284" i="4"/>
  <c r="X246" i="4"/>
  <c r="X201" i="4"/>
  <c r="X283" i="4"/>
  <c r="T103" i="4"/>
  <c r="T143" i="4"/>
  <c r="T230" i="4"/>
  <c r="T142" i="4"/>
  <c r="T328" i="4"/>
  <c r="T303" i="4"/>
  <c r="T238" i="4"/>
  <c r="T284" i="4"/>
  <c r="T246" i="4"/>
  <c r="T201" i="4"/>
  <c r="T283" i="4"/>
  <c r="T133" i="4"/>
  <c r="T313" i="4"/>
  <c r="T164" i="4"/>
  <c r="T96" i="4"/>
  <c r="T33" i="4"/>
  <c r="T88" i="4"/>
  <c r="T73" i="4"/>
  <c r="T74" i="4"/>
  <c r="T60" i="4"/>
  <c r="T97" i="4"/>
  <c r="T81" i="4"/>
  <c r="T45" i="4"/>
  <c r="T20" i="4"/>
  <c r="X74" i="4"/>
  <c r="X60" i="4"/>
  <c r="X34" i="4"/>
  <c r="T34" i="4"/>
  <c r="X81" i="4"/>
  <c r="X97" i="4"/>
  <c r="X89" i="4"/>
  <c r="T89" i="4"/>
  <c r="X46" i="4"/>
  <c r="T46" i="4"/>
  <c r="X53" i="4"/>
  <c r="X45" i="4"/>
  <c r="X20" i="4"/>
  <c r="T53" i="4"/>
  <c r="X61" i="4"/>
  <c r="T61" i="4"/>
  <c r="X88" i="4"/>
  <c r="X21" i="4"/>
  <c r="T21" i="4"/>
  <c r="X73" i="4"/>
  <c r="X96" i="4"/>
  <c r="X33" i="4"/>
  <c r="X431" i="4" l="1"/>
  <c r="X439" i="4"/>
  <c r="X473" i="4"/>
  <c r="X414" i="4"/>
  <c r="X465" i="4"/>
  <c r="X491" i="4"/>
  <c r="X422" i="4"/>
  <c r="X482" i="4"/>
  <c r="X456" i="4"/>
  <c r="X500" i="4"/>
  <c r="X447" i="4"/>
  <c r="X405" i="4"/>
  <c r="P597" i="4"/>
  <c r="D597" i="4"/>
  <c r="T396" i="4"/>
  <c r="T597" i="4" s="1"/>
  <c r="X396" i="4"/>
  <c r="X597" i="4" l="1"/>
  <c r="X274" i="4" l="1"/>
  <c r="X282" i="4"/>
  <c r="X290" i="4"/>
  <c r="T290" i="4"/>
  <c r="T282" i="4"/>
  <c r="T274" i="4"/>
  <c r="T199" i="4"/>
  <c r="X228" i="4"/>
  <c r="T228" i="4"/>
  <c r="X215" i="4"/>
  <c r="T215" i="4"/>
  <c r="T102" i="4"/>
  <c r="X273" i="4"/>
  <c r="D278" i="4"/>
  <c r="X281" i="4"/>
  <c r="D286" i="4"/>
  <c r="T273" i="4"/>
  <c r="P278" i="4"/>
  <c r="P270" i="4"/>
  <c r="T265" i="4"/>
  <c r="P286" i="4"/>
  <c r="T281" i="4"/>
  <c r="X265" i="4"/>
  <c r="D270" i="4"/>
  <c r="T95" i="4"/>
  <c r="T87" i="4"/>
  <c r="X95" i="4"/>
  <c r="X87" i="4"/>
  <c r="T286" i="4" l="1"/>
  <c r="T278" i="4"/>
  <c r="X266" i="4"/>
  <c r="X245" i="4"/>
  <c r="X199" i="4"/>
  <c r="X258" i="4"/>
  <c r="N434" i="4"/>
  <c r="N450" i="4"/>
  <c r="N425" i="4"/>
  <c r="N485" i="4"/>
  <c r="N390" i="4"/>
  <c r="N399" i="4"/>
  <c r="N408" i="4"/>
  <c r="N442" i="4"/>
  <c r="N468" i="4"/>
  <c r="N417" i="4"/>
  <c r="N494" i="4"/>
  <c r="N459" i="4"/>
  <c r="N476" i="4"/>
  <c r="N646" i="4"/>
  <c r="N629" i="4"/>
  <c r="N717" i="4"/>
  <c r="N693" i="4"/>
  <c r="N564" i="4"/>
  <c r="N572" i="4"/>
  <c r="N685" i="4"/>
  <c r="N611" i="4"/>
  <c r="N602" i="4"/>
  <c r="N701" i="4"/>
  <c r="N669" i="4"/>
  <c r="N637" i="4"/>
  <c r="N547" i="4"/>
  <c r="N529" i="4"/>
  <c r="N538" i="4"/>
  <c r="N620" i="4"/>
  <c r="N580" i="4"/>
  <c r="N662" i="4"/>
  <c r="N709" i="4"/>
  <c r="N520" i="4"/>
  <c r="N503" i="4"/>
  <c r="N511" i="4"/>
  <c r="N677" i="4"/>
  <c r="N555" i="4"/>
  <c r="N589" i="4"/>
  <c r="X124" i="4"/>
  <c r="X102" i="4"/>
  <c r="T258" i="4"/>
  <c r="X236" i="4"/>
  <c r="T236" i="4"/>
  <c r="T245" i="4"/>
  <c r="T266" i="4"/>
  <c r="T270" i="4" s="1"/>
  <c r="X192" i="4"/>
  <c r="X141" i="4"/>
  <c r="X184" i="4"/>
  <c r="X162" i="4"/>
  <c r="X154" i="4"/>
  <c r="X115" i="4"/>
  <c r="T192" i="4"/>
  <c r="T124" i="4"/>
  <c r="T162" i="4"/>
  <c r="T154" i="4"/>
  <c r="T115" i="4"/>
  <c r="X171" i="4"/>
  <c r="T171" i="4"/>
  <c r="T141" i="4"/>
  <c r="X132" i="4"/>
  <c r="T132" i="4"/>
  <c r="T184" i="4"/>
  <c r="T367" i="4"/>
  <c r="T372" i="4" s="1"/>
  <c r="P372" i="4"/>
  <c r="X318" i="4"/>
  <c r="D323" i="4"/>
  <c r="T327" i="4"/>
  <c r="T332" i="4" s="1"/>
  <c r="P332" i="4"/>
  <c r="T318" i="4"/>
  <c r="T323" i="4" s="1"/>
  <c r="P323" i="4"/>
  <c r="X327" i="4"/>
  <c r="D332" i="4"/>
  <c r="D307" i="4"/>
  <c r="X302" i="4"/>
  <c r="D315" i="4"/>
  <c r="X310" i="4"/>
  <c r="X376" i="4"/>
  <c r="D380" i="4"/>
  <c r="P307" i="4"/>
  <c r="T302" i="4"/>
  <c r="P315" i="4"/>
  <c r="T310" i="4"/>
  <c r="T315" i="4" s="1"/>
  <c r="P380" i="4"/>
  <c r="T376" i="4"/>
  <c r="T380" i="4" s="1"/>
  <c r="T289" i="4"/>
  <c r="T294" i="4" s="1"/>
  <c r="P294" i="4"/>
  <c r="X359" i="4"/>
  <c r="D364" i="4"/>
  <c r="D382" i="4" s="1"/>
  <c r="X289" i="4"/>
  <c r="D294" i="4"/>
  <c r="T359" i="4"/>
  <c r="P364" i="4"/>
  <c r="D346" i="4"/>
  <c r="X340" i="4"/>
  <c r="D372" i="4"/>
  <c r="X367" i="4"/>
  <c r="T340" i="4"/>
  <c r="T346" i="4" s="1"/>
  <c r="P175" i="4"/>
  <c r="T170" i="4"/>
  <c r="X227" i="4"/>
  <c r="D232" i="4"/>
  <c r="X191" i="4"/>
  <c r="D195" i="4"/>
  <c r="D128" i="4"/>
  <c r="X123" i="4"/>
  <c r="P106" i="4"/>
  <c r="T101" i="4"/>
  <c r="T106" i="4" s="1"/>
  <c r="D219" i="4"/>
  <c r="X214" i="4"/>
  <c r="T191" i="4"/>
  <c r="P195" i="4"/>
  <c r="T123" i="4"/>
  <c r="P128" i="4"/>
  <c r="X101" i="4"/>
  <c r="D106" i="4"/>
  <c r="P219" i="4"/>
  <c r="T214" i="4"/>
  <c r="T219" i="4" s="1"/>
  <c r="X286" i="4"/>
  <c r="T140" i="4"/>
  <c r="P145" i="4"/>
  <c r="X244" i="4"/>
  <c r="D249" i="4"/>
  <c r="D262" i="4"/>
  <c r="X257" i="4"/>
  <c r="X198" i="4"/>
  <c r="D203" i="4"/>
  <c r="D158" i="4"/>
  <c r="X153" i="4"/>
  <c r="D145" i="4"/>
  <c r="X140" i="4"/>
  <c r="P249" i="4"/>
  <c r="T244" i="4"/>
  <c r="P262" i="4"/>
  <c r="T257" i="4"/>
  <c r="P203" i="4"/>
  <c r="T198" i="4"/>
  <c r="T203" i="4" s="1"/>
  <c r="T153" i="4"/>
  <c r="P158" i="4"/>
  <c r="X114" i="4"/>
  <c r="D120" i="4"/>
  <c r="X161" i="4"/>
  <c r="D166" i="4"/>
  <c r="D240" i="4"/>
  <c r="X235" i="4"/>
  <c r="T114" i="4"/>
  <c r="P120" i="4"/>
  <c r="T161" i="4"/>
  <c r="P166" i="4"/>
  <c r="T235" i="4"/>
  <c r="P240" i="4"/>
  <c r="T183" i="4"/>
  <c r="P188" i="4"/>
  <c r="D136" i="4"/>
  <c r="X131" i="4"/>
  <c r="D175" i="4"/>
  <c r="X170" i="4"/>
  <c r="P232" i="4"/>
  <c r="T227" i="4"/>
  <c r="T232" i="4" s="1"/>
  <c r="X278" i="4"/>
  <c r="X183" i="4"/>
  <c r="D188" i="4"/>
  <c r="P136" i="4"/>
  <c r="T131" i="4"/>
  <c r="T31" i="4"/>
  <c r="T72" i="4"/>
  <c r="T58" i="4"/>
  <c r="T51" i="4"/>
  <c r="T19" i="4"/>
  <c r="T71" i="4"/>
  <c r="T79" i="4"/>
  <c r="T18" i="4"/>
  <c r="T59" i="4"/>
  <c r="T52" i="4"/>
  <c r="T43" i="4"/>
  <c r="T44" i="4"/>
  <c r="T94" i="4"/>
  <c r="T86" i="4"/>
  <c r="T32" i="4"/>
  <c r="X31" i="4"/>
  <c r="D90" i="4"/>
  <c r="X85" i="4"/>
  <c r="X79" i="4"/>
  <c r="X18" i="4"/>
  <c r="X19" i="4"/>
  <c r="X71" i="4"/>
  <c r="X86" i="4"/>
  <c r="X51" i="4"/>
  <c r="T70" i="4"/>
  <c r="P75" i="4"/>
  <c r="X30" i="4"/>
  <c r="D36" i="4"/>
  <c r="X44" i="4"/>
  <c r="X43" i="4"/>
  <c r="D75" i="4"/>
  <c r="X70" i="4"/>
  <c r="T30" i="4"/>
  <c r="X59" i="4"/>
  <c r="X17" i="4"/>
  <c r="D22" i="4"/>
  <c r="D82" i="4"/>
  <c r="X78" i="4"/>
  <c r="X32" i="4"/>
  <c r="T85" i="4"/>
  <c r="P90" i="4"/>
  <c r="X80" i="4"/>
  <c r="T80" i="4"/>
  <c r="T17" i="4"/>
  <c r="P22" i="4"/>
  <c r="T78" i="4"/>
  <c r="P82" i="4"/>
  <c r="X94" i="4"/>
  <c r="X52" i="4"/>
  <c r="T93" i="4"/>
  <c r="P98" i="4"/>
  <c r="D47" i="4"/>
  <c r="X42" i="4"/>
  <c r="X72" i="4"/>
  <c r="D54" i="4"/>
  <c r="X50" i="4"/>
  <c r="X57" i="4"/>
  <c r="D62" i="4"/>
  <c r="X58" i="4"/>
  <c r="X93" i="4"/>
  <c r="D98" i="4"/>
  <c r="T42" i="4"/>
  <c r="P47" i="4"/>
  <c r="T50" i="4"/>
  <c r="P54" i="4"/>
  <c r="T57" i="4"/>
  <c r="P62" i="4"/>
  <c r="P382" i="4" l="1"/>
  <c r="X270" i="4"/>
  <c r="N32" i="4"/>
  <c r="V32" i="4" s="1"/>
  <c r="Z32" i="4" s="1"/>
  <c r="N31" i="4"/>
  <c r="T166" i="4"/>
  <c r="N34" i="4"/>
  <c r="V34" i="4" s="1"/>
  <c r="Z34" i="4" s="1"/>
  <c r="N33" i="4"/>
  <c r="V33" i="4" s="1"/>
  <c r="Z33" i="4" s="1"/>
  <c r="N343" i="4"/>
  <c r="V343" i="4" s="1"/>
  <c r="Z343" i="4" s="1"/>
  <c r="N341" i="4"/>
  <c r="V341" i="4" s="1"/>
  <c r="Z341" i="4" s="1"/>
  <c r="N342" i="4"/>
  <c r="V342" i="4" s="1"/>
  <c r="Z342" i="4" s="1"/>
  <c r="N344" i="4"/>
  <c r="V344" i="4" s="1"/>
  <c r="Z344" i="4" s="1"/>
  <c r="N607" i="4"/>
  <c r="V607" i="4" s="1"/>
  <c r="Z607" i="4" s="1"/>
  <c r="V656" i="4"/>
  <c r="Z656" i="4" s="1"/>
  <c r="N541" i="4"/>
  <c r="V541" i="4" s="1"/>
  <c r="Z541" i="4" s="1"/>
  <c r="N625" i="4"/>
  <c r="V625" i="4" s="1"/>
  <c r="Z625" i="4" s="1"/>
  <c r="N639" i="4"/>
  <c r="V639" i="4" s="1"/>
  <c r="Z639" i="4" s="1"/>
  <c r="N623" i="4"/>
  <c r="V623" i="4" s="1"/>
  <c r="Z623" i="4" s="1"/>
  <c r="N583" i="4"/>
  <c r="V583" i="4" s="1"/>
  <c r="Z583" i="4" s="1"/>
  <c r="N594" i="4"/>
  <c r="V594" i="4" s="1"/>
  <c r="Z594" i="4" s="1"/>
  <c r="N640" i="4"/>
  <c r="V640" i="4" s="1"/>
  <c r="Z640" i="4" s="1"/>
  <c r="N462" i="4"/>
  <c r="V462" i="4" s="1"/>
  <c r="Z462" i="4" s="1"/>
  <c r="N648" i="4"/>
  <c r="V648" i="4" s="1"/>
  <c r="Z648" i="4" s="1"/>
  <c r="N404" i="4"/>
  <c r="V404" i="4" s="1"/>
  <c r="Z404" i="4" s="1"/>
  <c r="N469" i="4"/>
  <c r="V469" i="4" s="1"/>
  <c r="Z469" i="4" s="1"/>
  <c r="N695" i="4"/>
  <c r="V695" i="4" s="1"/>
  <c r="Z695" i="4" s="1"/>
  <c r="N604" i="4"/>
  <c r="V604" i="4" s="1"/>
  <c r="Z604" i="4" s="1"/>
  <c r="V658" i="4"/>
  <c r="Z658" i="4" s="1"/>
  <c r="N649" i="4"/>
  <c r="V649" i="4" s="1"/>
  <c r="Z649" i="4" s="1"/>
  <c r="N540" i="4"/>
  <c r="V540" i="4" s="1"/>
  <c r="Z540" i="4" s="1"/>
  <c r="N704" i="4"/>
  <c r="V704" i="4" s="1"/>
  <c r="Z704" i="4" s="1"/>
  <c r="N461" i="4"/>
  <c r="V461" i="4" s="1"/>
  <c r="Z461" i="4" s="1"/>
  <c r="N557" i="4"/>
  <c r="V557" i="4" s="1"/>
  <c r="Z557" i="4" s="1"/>
  <c r="N641" i="4"/>
  <c r="V641" i="4" s="1"/>
  <c r="Z641" i="4" s="1"/>
  <c r="N460" i="4"/>
  <c r="V460" i="4" s="1"/>
  <c r="Z460" i="4" s="1"/>
  <c r="N581" i="4"/>
  <c r="V581" i="4" s="1"/>
  <c r="Z581" i="4" s="1"/>
  <c r="V657" i="4"/>
  <c r="Z657" i="4" s="1"/>
  <c r="N481" i="4"/>
  <c r="V481" i="4" s="1"/>
  <c r="Z481" i="4" s="1"/>
  <c r="N402" i="4"/>
  <c r="V402" i="4" s="1"/>
  <c r="Z402" i="4" s="1"/>
  <c r="N697" i="4"/>
  <c r="V697" i="4" s="1"/>
  <c r="Z697" i="4" s="1"/>
  <c r="N718" i="4"/>
  <c r="V718" i="4" s="1"/>
  <c r="Z718" i="4" s="1"/>
  <c r="N543" i="4"/>
  <c r="V543" i="4" s="1"/>
  <c r="Z543" i="4" s="1"/>
  <c r="N713" i="4"/>
  <c r="V713" i="4" s="1"/>
  <c r="Z713" i="4" s="1"/>
  <c r="N495" i="4"/>
  <c r="V495" i="4" s="1"/>
  <c r="Z495" i="4" s="1"/>
  <c r="N413" i="4"/>
  <c r="V413" i="4" s="1"/>
  <c r="Z413" i="4" s="1"/>
  <c r="N710" i="4"/>
  <c r="V710" i="4" s="1"/>
  <c r="Z710" i="4" s="1"/>
  <c r="N573" i="4"/>
  <c r="V573" i="4" s="1"/>
  <c r="Z573" i="4" s="1"/>
  <c r="N566" i="4"/>
  <c r="V566" i="4" s="1"/>
  <c r="Z566" i="4" s="1"/>
  <c r="N679" i="4"/>
  <c r="V679" i="4" s="1"/>
  <c r="Z679" i="4" s="1"/>
  <c r="N522" i="4"/>
  <c r="V522" i="4" s="1"/>
  <c r="Z522" i="4" s="1"/>
  <c r="N487" i="4"/>
  <c r="V487" i="4" s="1"/>
  <c r="Z487" i="4" s="1"/>
  <c r="N664" i="4"/>
  <c r="V664" i="4" s="1"/>
  <c r="Z664" i="4" s="1"/>
  <c r="N418" i="4"/>
  <c r="V418" i="4" s="1"/>
  <c r="Z418" i="4" s="1"/>
  <c r="N584" i="4"/>
  <c r="V584" i="4" s="1"/>
  <c r="Z584" i="4" s="1"/>
  <c r="N606" i="4"/>
  <c r="V606" i="4" s="1"/>
  <c r="Z606" i="4" s="1"/>
  <c r="N429" i="4"/>
  <c r="V429" i="4" s="1"/>
  <c r="Z429" i="4" s="1"/>
  <c r="N401" i="4"/>
  <c r="V401" i="4" s="1"/>
  <c r="Z401" i="4" s="1"/>
  <c r="N632" i="4"/>
  <c r="V632" i="4" s="1"/>
  <c r="Z632" i="4" s="1"/>
  <c r="N665" i="4"/>
  <c r="V665" i="4" s="1"/>
  <c r="Z665" i="4" s="1"/>
  <c r="N551" i="4"/>
  <c r="V551" i="4" s="1"/>
  <c r="Z551" i="4" s="1"/>
  <c r="N612" i="4"/>
  <c r="V612" i="4" s="1"/>
  <c r="Z612" i="4" s="1"/>
  <c r="N464" i="4"/>
  <c r="V464" i="4" s="1"/>
  <c r="Z464" i="4" s="1"/>
  <c r="N694" i="4"/>
  <c r="V694" i="4" s="1"/>
  <c r="Z694" i="4" s="1"/>
  <c r="N585" i="4"/>
  <c r="V585" i="4" s="1"/>
  <c r="Z585" i="4" s="1"/>
  <c r="N499" i="4"/>
  <c r="V499" i="4" s="1"/>
  <c r="Z499" i="4" s="1"/>
  <c r="N624" i="4"/>
  <c r="V624" i="4" s="1"/>
  <c r="Z624" i="4" s="1"/>
  <c r="N393" i="4"/>
  <c r="V393" i="4" s="1"/>
  <c r="Z393" i="4" s="1"/>
  <c r="N532" i="4"/>
  <c r="V532" i="4" s="1"/>
  <c r="Z532" i="4" s="1"/>
  <c r="N453" i="4"/>
  <c r="V453" i="4" s="1"/>
  <c r="Z453" i="4" s="1"/>
  <c r="N455" i="4"/>
  <c r="V455" i="4" s="1"/>
  <c r="Z455" i="4" s="1"/>
  <c r="N506" i="4"/>
  <c r="V506" i="4" s="1"/>
  <c r="Z506" i="4" s="1"/>
  <c r="N647" i="4"/>
  <c r="V647" i="4" s="1"/>
  <c r="Z647" i="4" s="1"/>
  <c r="N513" i="4"/>
  <c r="V513" i="4" s="1"/>
  <c r="Z513" i="4" s="1"/>
  <c r="N427" i="4"/>
  <c r="V427" i="4" s="1"/>
  <c r="Z427" i="4" s="1"/>
  <c r="N621" i="4"/>
  <c r="V621" i="4" s="1"/>
  <c r="Z621" i="4" s="1"/>
  <c r="N395" i="4"/>
  <c r="V395" i="4" s="1"/>
  <c r="Z395" i="4" s="1"/>
  <c r="N703" i="4"/>
  <c r="V703" i="4" s="1"/>
  <c r="Z703" i="4" s="1"/>
  <c r="N533" i="4"/>
  <c r="V533" i="4" s="1"/>
  <c r="Z533" i="4" s="1"/>
  <c r="N498" i="4"/>
  <c r="V498" i="4" s="1"/>
  <c r="Z498" i="4" s="1"/>
  <c r="N681" i="4"/>
  <c r="V681" i="4" s="1"/>
  <c r="Z681" i="4" s="1"/>
  <c r="N505" i="4"/>
  <c r="V505" i="4" s="1"/>
  <c r="Z505" i="4" s="1"/>
  <c r="N711" i="4"/>
  <c r="V711" i="4" s="1"/>
  <c r="Z711" i="4" s="1"/>
  <c r="N443" i="4"/>
  <c r="V443" i="4" s="1"/>
  <c r="Z443" i="4" s="1"/>
  <c r="N412" i="4"/>
  <c r="V412" i="4" s="1"/>
  <c r="Z412" i="4" s="1"/>
  <c r="N642" i="4"/>
  <c r="V642" i="4" s="1"/>
  <c r="Z642" i="4" s="1"/>
  <c r="N687" i="4"/>
  <c r="V687" i="4" s="1"/>
  <c r="Z687" i="4" s="1"/>
  <c r="N472" i="4"/>
  <c r="V472" i="4" s="1"/>
  <c r="Z472" i="4" s="1"/>
  <c r="N568" i="4"/>
  <c r="V568" i="4" s="1"/>
  <c r="Z568" i="4" s="1"/>
  <c r="N663" i="4"/>
  <c r="V663" i="4" s="1"/>
  <c r="Z663" i="4" s="1"/>
  <c r="N471" i="4"/>
  <c r="V471" i="4" s="1"/>
  <c r="Z471" i="4" s="1"/>
  <c r="N592" i="4"/>
  <c r="V592" i="4" s="1"/>
  <c r="Z592" i="4" s="1"/>
  <c r="N678" i="4"/>
  <c r="V678" i="4" s="1"/>
  <c r="Z678" i="4" s="1"/>
  <c r="N490" i="4"/>
  <c r="V490" i="4" s="1"/>
  <c r="Z490" i="4" s="1"/>
  <c r="N515" i="4"/>
  <c r="V515" i="4" s="1"/>
  <c r="Z515" i="4" s="1"/>
  <c r="N436" i="4"/>
  <c r="V436" i="4" s="1"/>
  <c r="Z436" i="4" s="1"/>
  <c r="N488" i="4"/>
  <c r="V488" i="4" s="1"/>
  <c r="Z488" i="4" s="1"/>
  <c r="N496" i="4"/>
  <c r="V496" i="4" s="1"/>
  <c r="Z496" i="4" s="1"/>
  <c r="N444" i="4"/>
  <c r="V444" i="4" s="1"/>
  <c r="Z444" i="4" s="1"/>
  <c r="N702" i="4"/>
  <c r="V702" i="4" s="1"/>
  <c r="Z702" i="4" s="1"/>
  <c r="N534" i="4"/>
  <c r="V534" i="4" s="1"/>
  <c r="Z534" i="4" s="1"/>
  <c r="N524" i="4"/>
  <c r="V524" i="4" s="1"/>
  <c r="Z524" i="4" s="1"/>
  <c r="N438" i="4"/>
  <c r="V438" i="4" s="1"/>
  <c r="Z438" i="4" s="1"/>
  <c r="N719" i="4"/>
  <c r="V719" i="4" s="1"/>
  <c r="Z719" i="4" s="1"/>
  <c r="N409" i="4"/>
  <c r="V409" i="4" s="1"/>
  <c r="Z409" i="4" s="1"/>
  <c r="N591" i="4"/>
  <c r="V591" i="4" s="1"/>
  <c r="Z591" i="4" s="1"/>
  <c r="N603" i="4"/>
  <c r="V603" i="4" s="1"/>
  <c r="Z603" i="4" s="1"/>
  <c r="N420" i="4"/>
  <c r="V420" i="4" s="1"/>
  <c r="Z420" i="4" s="1"/>
  <c r="N394" i="4"/>
  <c r="V394" i="4" s="1"/>
  <c r="Z394" i="4" s="1"/>
  <c r="N558" i="4"/>
  <c r="V558" i="4" s="1"/>
  <c r="Z558" i="4" s="1"/>
  <c r="N516" i="4"/>
  <c r="V516" i="4" s="1"/>
  <c r="Z516" i="4" s="1"/>
  <c r="N430" i="4"/>
  <c r="V430" i="4" s="1"/>
  <c r="Z430" i="4" s="1"/>
  <c r="N565" i="4"/>
  <c r="V565" i="4" s="1"/>
  <c r="Z565" i="4" s="1"/>
  <c r="N638" i="4"/>
  <c r="V638" i="4" s="1"/>
  <c r="Z638" i="4" s="1"/>
  <c r="N720" i="4"/>
  <c r="V720" i="4" s="1"/>
  <c r="Z720" i="4" s="1"/>
  <c r="N575" i="4"/>
  <c r="V575" i="4" s="1"/>
  <c r="Z575" i="4" s="1"/>
  <c r="N478" i="4"/>
  <c r="V478" i="4" s="1"/>
  <c r="Z478" i="4" s="1"/>
  <c r="N615" i="4"/>
  <c r="V615" i="4" s="1"/>
  <c r="Z615" i="4" s="1"/>
  <c r="N451" i="4"/>
  <c r="V451" i="4" s="1"/>
  <c r="Z451" i="4" s="1"/>
  <c r="N550" i="4"/>
  <c r="V550" i="4" s="1"/>
  <c r="Z550" i="4" s="1"/>
  <c r="N489" i="4"/>
  <c r="V489" i="4" s="1"/>
  <c r="Z489" i="4" s="1"/>
  <c r="N650" i="4"/>
  <c r="V650" i="4" s="1"/>
  <c r="Z650" i="4" s="1"/>
  <c r="N523" i="4"/>
  <c r="V523" i="4" s="1"/>
  <c r="Z523" i="4" s="1"/>
  <c r="N613" i="4"/>
  <c r="V613" i="4" s="1"/>
  <c r="Z613" i="4" s="1"/>
  <c r="N410" i="4"/>
  <c r="V410" i="4" s="1"/>
  <c r="Z410" i="4" s="1"/>
  <c r="N531" i="4"/>
  <c r="V531" i="4" s="1"/>
  <c r="Z531" i="4" s="1"/>
  <c r="N686" i="4"/>
  <c r="V686" i="4" s="1"/>
  <c r="Z686" i="4" s="1"/>
  <c r="N452" i="4"/>
  <c r="V452" i="4" s="1"/>
  <c r="Z452" i="4" s="1"/>
  <c r="N696" i="4"/>
  <c r="V696" i="4" s="1"/>
  <c r="Z696" i="4" s="1"/>
  <c r="N549" i="4"/>
  <c r="V549" i="4" s="1"/>
  <c r="Z549" i="4" s="1"/>
  <c r="N463" i="4"/>
  <c r="V463" i="4" s="1"/>
  <c r="Z463" i="4" s="1"/>
  <c r="N445" i="4"/>
  <c r="V445" i="4" s="1"/>
  <c r="Z445" i="4" s="1"/>
  <c r="N512" i="4"/>
  <c r="V512" i="4" s="1"/>
  <c r="Z512" i="4" s="1"/>
  <c r="N454" i="4"/>
  <c r="V454" i="4" s="1"/>
  <c r="Z454" i="4" s="1"/>
  <c r="N426" i="4"/>
  <c r="V426" i="4" s="1"/>
  <c r="Z426" i="4" s="1"/>
  <c r="N622" i="4"/>
  <c r="V622" i="4" s="1"/>
  <c r="Z622" i="4" s="1"/>
  <c r="N486" i="4"/>
  <c r="V486" i="4" s="1"/>
  <c r="Z486" i="4" s="1"/>
  <c r="N582" i="4"/>
  <c r="V582" i="4" s="1"/>
  <c r="Z582" i="4" s="1"/>
  <c r="N672" i="4"/>
  <c r="V672" i="4" s="1"/>
  <c r="Z672" i="4" s="1"/>
  <c r="N419" i="4"/>
  <c r="V419" i="4" s="1"/>
  <c r="Z419" i="4" s="1"/>
  <c r="N411" i="4"/>
  <c r="V411" i="4" s="1"/>
  <c r="Z411" i="4" s="1"/>
  <c r="N574" i="4"/>
  <c r="V574" i="4" s="1"/>
  <c r="Z574" i="4" s="1"/>
  <c r="N497" i="4"/>
  <c r="V497" i="4" s="1"/>
  <c r="Z497" i="4" s="1"/>
  <c r="N593" i="4"/>
  <c r="V593" i="4" s="1"/>
  <c r="Z593" i="4" s="1"/>
  <c r="N680" i="4"/>
  <c r="V680" i="4" s="1"/>
  <c r="Z680" i="4" s="1"/>
  <c r="N548" i="4"/>
  <c r="V548" i="4" s="1"/>
  <c r="Z548" i="4" s="1"/>
  <c r="N507" i="4"/>
  <c r="V507" i="4" s="1"/>
  <c r="Z507" i="4" s="1"/>
  <c r="N514" i="4"/>
  <c r="V514" i="4" s="1"/>
  <c r="Z514" i="4" s="1"/>
  <c r="N392" i="4"/>
  <c r="V392" i="4" s="1"/>
  <c r="Z392" i="4" s="1"/>
  <c r="N633" i="4"/>
  <c r="V633" i="4" s="1"/>
  <c r="Z633" i="4" s="1"/>
  <c r="N421" i="4"/>
  <c r="V421" i="4" s="1"/>
  <c r="Z421" i="4" s="1"/>
  <c r="N542" i="4"/>
  <c r="V542" i="4" s="1"/>
  <c r="Z542" i="4" s="1"/>
  <c r="N616" i="4"/>
  <c r="V616" i="4" s="1"/>
  <c r="Z616" i="4" s="1"/>
  <c r="N435" i="4"/>
  <c r="V435" i="4" s="1"/>
  <c r="Z435" i="4" s="1"/>
  <c r="N556" i="4"/>
  <c r="V556" i="4" s="1"/>
  <c r="Z556" i="4" s="1"/>
  <c r="N705" i="4"/>
  <c r="V705" i="4" s="1"/>
  <c r="Z705" i="4" s="1"/>
  <c r="N560" i="4"/>
  <c r="V560" i="4" s="1"/>
  <c r="Z560" i="4" s="1"/>
  <c r="N477" i="4"/>
  <c r="V477" i="4" s="1"/>
  <c r="Z477" i="4" s="1"/>
  <c r="N689" i="4"/>
  <c r="V689" i="4" s="1"/>
  <c r="Z689" i="4" s="1"/>
  <c r="N530" i="4"/>
  <c r="V530" i="4" s="1"/>
  <c r="Z530" i="4" s="1"/>
  <c r="N631" i="4"/>
  <c r="V631" i="4" s="1"/>
  <c r="Z631" i="4" s="1"/>
  <c r="N480" i="4"/>
  <c r="V480" i="4" s="1"/>
  <c r="Z480" i="4" s="1"/>
  <c r="N576" i="4"/>
  <c r="V576" i="4" s="1"/>
  <c r="Z576" i="4" s="1"/>
  <c r="V655" i="4"/>
  <c r="Z655" i="4" s="1"/>
  <c r="N630" i="4"/>
  <c r="V630" i="4" s="1"/>
  <c r="Z630" i="4" s="1"/>
  <c r="N559" i="4"/>
  <c r="V559" i="4" s="1"/>
  <c r="Z559" i="4" s="1"/>
  <c r="N590" i="4"/>
  <c r="V590" i="4" s="1"/>
  <c r="Z590" i="4" s="1"/>
  <c r="N670" i="4"/>
  <c r="V670" i="4" s="1"/>
  <c r="Z670" i="4" s="1"/>
  <c r="N504" i="4"/>
  <c r="V504" i="4" s="1"/>
  <c r="Z504" i="4" s="1"/>
  <c r="N614" i="4"/>
  <c r="V614" i="4" s="1"/>
  <c r="Z614" i="4" s="1"/>
  <c r="N400" i="4"/>
  <c r="V400" i="4" s="1"/>
  <c r="Z400" i="4" s="1"/>
  <c r="N521" i="4"/>
  <c r="V521" i="4" s="1"/>
  <c r="Z521" i="4" s="1"/>
  <c r="N688" i="4"/>
  <c r="V688" i="4" s="1"/>
  <c r="Z688" i="4" s="1"/>
  <c r="N525" i="4"/>
  <c r="V525" i="4" s="1"/>
  <c r="Z525" i="4" s="1"/>
  <c r="N403" i="4"/>
  <c r="V403" i="4" s="1"/>
  <c r="Z403" i="4" s="1"/>
  <c r="N712" i="4"/>
  <c r="V712" i="4" s="1"/>
  <c r="Z712" i="4" s="1"/>
  <c r="N539" i="4"/>
  <c r="V539" i="4" s="1"/>
  <c r="Z539" i="4" s="1"/>
  <c r="N428" i="4"/>
  <c r="V428" i="4" s="1"/>
  <c r="Z428" i="4" s="1"/>
  <c r="N673" i="4"/>
  <c r="V673" i="4" s="1"/>
  <c r="Z673" i="4" s="1"/>
  <c r="N446" i="4"/>
  <c r="V446" i="4" s="1"/>
  <c r="Z446" i="4" s="1"/>
  <c r="N567" i="4"/>
  <c r="V567" i="4" s="1"/>
  <c r="Z567" i="4" s="1"/>
  <c r="N605" i="4"/>
  <c r="V605" i="4" s="1"/>
  <c r="Z605" i="4" s="1"/>
  <c r="N470" i="4"/>
  <c r="V470" i="4" s="1"/>
  <c r="Z470" i="4" s="1"/>
  <c r="N391" i="4"/>
  <c r="V391" i="4" s="1"/>
  <c r="Z391" i="4" s="1"/>
  <c r="N671" i="4"/>
  <c r="V671" i="4" s="1"/>
  <c r="Z671" i="4" s="1"/>
  <c r="N479" i="4"/>
  <c r="V479" i="4" s="1"/>
  <c r="Z479" i="4" s="1"/>
  <c r="N437" i="4"/>
  <c r="V437" i="4" s="1"/>
  <c r="Z437" i="4" s="1"/>
  <c r="T240" i="4"/>
  <c r="V476" i="4"/>
  <c r="L482" i="4"/>
  <c r="N482" i="4" s="1"/>
  <c r="V459" i="4"/>
  <c r="L465" i="4"/>
  <c r="N465" i="4" s="1"/>
  <c r="V494" i="4"/>
  <c r="L500" i="4"/>
  <c r="N500" i="4" s="1"/>
  <c r="L422" i="4"/>
  <c r="N422" i="4" s="1"/>
  <c r="V417" i="4"/>
  <c r="L473" i="4"/>
  <c r="N473" i="4" s="1"/>
  <c r="V468" i="4"/>
  <c r="L447" i="4"/>
  <c r="N447" i="4" s="1"/>
  <c r="V442" i="4"/>
  <c r="V408" i="4"/>
  <c r="L414" i="4"/>
  <c r="N414" i="4" s="1"/>
  <c r="L405" i="4"/>
  <c r="N405" i="4" s="1"/>
  <c r="V399" i="4"/>
  <c r="L396" i="4"/>
  <c r="N396" i="4" s="1"/>
  <c r="V390" i="4"/>
  <c r="L491" i="4"/>
  <c r="N491" i="4" s="1"/>
  <c r="V485" i="4"/>
  <c r="L431" i="4"/>
  <c r="N431" i="4" s="1"/>
  <c r="V425" i="4"/>
  <c r="L456" i="4"/>
  <c r="N456" i="4" s="1"/>
  <c r="V450" i="4"/>
  <c r="V434" i="4"/>
  <c r="L439" i="4"/>
  <c r="N439" i="4" s="1"/>
  <c r="V589" i="4"/>
  <c r="L595" i="4"/>
  <c r="N595" i="4" s="1"/>
  <c r="L561" i="4"/>
  <c r="N561" i="4" s="1"/>
  <c r="V555" i="4"/>
  <c r="L682" i="4"/>
  <c r="N682" i="4" s="1"/>
  <c r="V677" i="4"/>
  <c r="V511" i="4"/>
  <c r="L517" i="4"/>
  <c r="N517" i="4" s="1"/>
  <c r="V503" i="4"/>
  <c r="L508" i="4"/>
  <c r="N508" i="4" s="1"/>
  <c r="L526" i="4"/>
  <c r="N526" i="4" s="1"/>
  <c r="V520" i="4"/>
  <c r="L714" i="4"/>
  <c r="N714" i="4" s="1"/>
  <c r="V709" i="4"/>
  <c r="L666" i="4"/>
  <c r="N666" i="4" s="1"/>
  <c r="V662" i="4"/>
  <c r="L586" i="4"/>
  <c r="N586" i="4" s="1"/>
  <c r="V580" i="4"/>
  <c r="L626" i="4"/>
  <c r="N626" i="4" s="1"/>
  <c r="V620" i="4"/>
  <c r="L544" i="4"/>
  <c r="N544" i="4" s="1"/>
  <c r="V538" i="4"/>
  <c r="V529" i="4"/>
  <c r="L535" i="4"/>
  <c r="N535" i="4" s="1"/>
  <c r="V547" i="4"/>
  <c r="L552" i="4"/>
  <c r="N552" i="4" s="1"/>
  <c r="L643" i="4"/>
  <c r="N643" i="4" s="1"/>
  <c r="V637" i="4"/>
  <c r="L674" i="4"/>
  <c r="N674" i="4" s="1"/>
  <c r="V669" i="4"/>
  <c r="L706" i="4"/>
  <c r="N706" i="4" s="1"/>
  <c r="V701" i="4"/>
  <c r="V602" i="4"/>
  <c r="L608" i="4"/>
  <c r="N608" i="4" s="1"/>
  <c r="L617" i="4"/>
  <c r="N617" i="4" s="1"/>
  <c r="V611" i="4"/>
  <c r="L659" i="4"/>
  <c r="N659" i="4" s="1"/>
  <c r="V654" i="4"/>
  <c r="L690" i="4"/>
  <c r="N690" i="4" s="1"/>
  <c r="V685" i="4"/>
  <c r="V572" i="4"/>
  <c r="L577" i="4"/>
  <c r="N577" i="4" s="1"/>
  <c r="L569" i="4"/>
  <c r="N569" i="4" s="1"/>
  <c r="V564" i="4"/>
  <c r="V693" i="4"/>
  <c r="L698" i="4"/>
  <c r="N698" i="4" s="1"/>
  <c r="L721" i="4"/>
  <c r="N721" i="4" s="1"/>
  <c r="V717" i="4"/>
  <c r="L634" i="4"/>
  <c r="N634" i="4" s="1"/>
  <c r="V629" i="4"/>
  <c r="L651" i="4"/>
  <c r="N651" i="4" s="1"/>
  <c r="V646" i="4"/>
  <c r="T249" i="4"/>
  <c r="T145" i="4"/>
  <c r="D334" i="4"/>
  <c r="T158" i="4"/>
  <c r="T188" i="4"/>
  <c r="T175" i="4"/>
  <c r="T195" i="4"/>
  <c r="T136" i="4"/>
  <c r="T120" i="4"/>
  <c r="T128" i="4"/>
  <c r="D24" i="4"/>
  <c r="D296" i="4"/>
  <c r="P296" i="4"/>
  <c r="T262" i="4"/>
  <c r="T296" i="4" s="1"/>
  <c r="D221" i="4"/>
  <c r="X294" i="4"/>
  <c r="X380" i="4"/>
  <c r="X382" i="4" s="1"/>
  <c r="X364" i="4"/>
  <c r="X315" i="4"/>
  <c r="X372" i="4"/>
  <c r="P334" i="4"/>
  <c r="X332" i="4"/>
  <c r="X323" i="4"/>
  <c r="N340" i="4"/>
  <c r="V340" i="4" s="1"/>
  <c r="T307" i="4"/>
  <c r="T334" i="4" s="1"/>
  <c r="P346" i="4"/>
  <c r="X346" i="4"/>
  <c r="T364" i="4"/>
  <c r="T382" i="4" s="1"/>
  <c r="X307" i="4"/>
  <c r="P221" i="4"/>
  <c r="D108" i="4"/>
  <c r="V31" i="4"/>
  <c r="Z31" i="4" s="1"/>
  <c r="P251" i="4"/>
  <c r="D64" i="4"/>
  <c r="X203" i="4"/>
  <c r="X219" i="4"/>
  <c r="P147" i="4"/>
  <c r="X106" i="4"/>
  <c r="D251" i="4"/>
  <c r="X166" i="4"/>
  <c r="X158" i="4"/>
  <c r="D177" i="4"/>
  <c r="X136" i="4"/>
  <c r="X195" i="4"/>
  <c r="D147" i="4"/>
  <c r="X145" i="4"/>
  <c r="T98" i="4"/>
  <c r="X175" i="4"/>
  <c r="X240" i="4"/>
  <c r="X120" i="4"/>
  <c r="X249" i="4"/>
  <c r="X232" i="4"/>
  <c r="X128" i="4"/>
  <c r="X188" i="4"/>
  <c r="P177" i="4"/>
  <c r="X262" i="4"/>
  <c r="P36" i="4"/>
  <c r="P64" i="4"/>
  <c r="P108" i="4"/>
  <c r="P24" i="4"/>
  <c r="T90" i="4"/>
  <c r="T75" i="4"/>
  <c r="T54" i="4"/>
  <c r="T22" i="4"/>
  <c r="T47" i="4"/>
  <c r="T36" i="4"/>
  <c r="T62" i="4"/>
  <c r="X98" i="4"/>
  <c r="X47" i="4"/>
  <c r="X62" i="4"/>
  <c r="X22" i="4"/>
  <c r="X36" i="4"/>
  <c r="X82" i="4"/>
  <c r="T82" i="4"/>
  <c r="N30" i="4"/>
  <c r="V30" i="4" s="1"/>
  <c r="X54" i="4"/>
  <c r="X75" i="4"/>
  <c r="X90" i="4"/>
  <c r="T251" i="4" l="1"/>
  <c r="N61" i="4"/>
  <c r="V61" i="4" s="1"/>
  <c r="Z61" i="4" s="1"/>
  <c r="N45" i="4"/>
  <c r="V45" i="4" s="1"/>
  <c r="Z45" i="4" s="1"/>
  <c r="N46" i="4"/>
  <c r="V46" i="4" s="1"/>
  <c r="Z46" i="4" s="1"/>
  <c r="N53" i="4"/>
  <c r="V53" i="4" s="1"/>
  <c r="Z53" i="4" s="1"/>
  <c r="N60" i="4"/>
  <c r="V60" i="4" s="1"/>
  <c r="Z60" i="4" s="1"/>
  <c r="N52" i="4"/>
  <c r="V52" i="4" s="1"/>
  <c r="Z52" i="4" s="1"/>
  <c r="N44" i="4"/>
  <c r="V44" i="4" s="1"/>
  <c r="Z44" i="4" s="1"/>
  <c r="N59" i="4"/>
  <c r="V59" i="4" s="1"/>
  <c r="Z59" i="4" s="1"/>
  <c r="N58" i="4"/>
  <c r="V58" i="4" s="1"/>
  <c r="Z58" i="4" s="1"/>
  <c r="N43" i="4"/>
  <c r="V43" i="4" s="1"/>
  <c r="Z43" i="4" s="1"/>
  <c r="N51" i="4"/>
  <c r="V51" i="4" s="1"/>
  <c r="Z51" i="4" s="1"/>
  <c r="N229" i="4"/>
  <c r="V229" i="4" s="1"/>
  <c r="Z229" i="4" s="1"/>
  <c r="N237" i="4"/>
  <c r="V237" i="4" s="1"/>
  <c r="Z237" i="4" s="1"/>
  <c r="N231" i="4"/>
  <c r="V231" i="4" s="1"/>
  <c r="Z231" i="4" s="1"/>
  <c r="N239" i="4"/>
  <c r="V239" i="4" s="1"/>
  <c r="Z239" i="4" s="1"/>
  <c r="N230" i="4"/>
  <c r="V230" i="4" s="1"/>
  <c r="Z230" i="4" s="1"/>
  <c r="N238" i="4"/>
  <c r="V238" i="4" s="1"/>
  <c r="Z238" i="4" s="1"/>
  <c r="N248" i="4"/>
  <c r="V248" i="4" s="1"/>
  <c r="Z248" i="4" s="1"/>
  <c r="N246" i="4"/>
  <c r="V246" i="4" s="1"/>
  <c r="Z246" i="4" s="1"/>
  <c r="N247" i="4"/>
  <c r="V247" i="4" s="1"/>
  <c r="Z247" i="4" s="1"/>
  <c r="N236" i="4"/>
  <c r="V236" i="4" s="1"/>
  <c r="Z236" i="4" s="1"/>
  <c r="N245" i="4"/>
  <c r="V245" i="4" s="1"/>
  <c r="Z245" i="4" s="1"/>
  <c r="N228" i="4"/>
  <c r="V228" i="4" s="1"/>
  <c r="Z228" i="4" s="1"/>
  <c r="N306" i="4"/>
  <c r="V306" i="4" s="1"/>
  <c r="Z306" i="4" s="1"/>
  <c r="N304" i="4"/>
  <c r="V304" i="4" s="1"/>
  <c r="Z304" i="4" s="1"/>
  <c r="N322" i="4"/>
  <c r="V322" i="4" s="1"/>
  <c r="Z322" i="4" s="1"/>
  <c r="N330" i="4"/>
  <c r="V330" i="4" s="1"/>
  <c r="Z330" i="4" s="1"/>
  <c r="N321" i="4"/>
  <c r="V321" i="4" s="1"/>
  <c r="Z321" i="4" s="1"/>
  <c r="N305" i="4"/>
  <c r="V305" i="4" s="1"/>
  <c r="Z305" i="4" s="1"/>
  <c r="N329" i="4"/>
  <c r="V329" i="4" s="1"/>
  <c r="Z329" i="4" s="1"/>
  <c r="N314" i="4"/>
  <c r="V314" i="4" s="1"/>
  <c r="Z314" i="4" s="1"/>
  <c r="N328" i="4"/>
  <c r="V328" i="4" s="1"/>
  <c r="Z328" i="4" s="1"/>
  <c r="N331" i="4"/>
  <c r="V331" i="4" s="1"/>
  <c r="Z331" i="4" s="1"/>
  <c r="N311" i="4"/>
  <c r="V311" i="4" s="1"/>
  <c r="Z311" i="4" s="1"/>
  <c r="N320" i="4"/>
  <c r="V320" i="4" s="1"/>
  <c r="Z320" i="4" s="1"/>
  <c r="N303" i="4"/>
  <c r="V303" i="4" s="1"/>
  <c r="Z303" i="4" s="1"/>
  <c r="N312" i="4"/>
  <c r="V312" i="4" s="1"/>
  <c r="Z312" i="4" s="1"/>
  <c r="N313" i="4"/>
  <c r="V313" i="4" s="1"/>
  <c r="Z313" i="4" s="1"/>
  <c r="N319" i="4"/>
  <c r="V319" i="4" s="1"/>
  <c r="Z319" i="4" s="1"/>
  <c r="N269" i="4"/>
  <c r="V269" i="4" s="1"/>
  <c r="Z269" i="4" s="1"/>
  <c r="N285" i="4"/>
  <c r="V285" i="4" s="1"/>
  <c r="Z285" i="4" s="1"/>
  <c r="N293" i="4"/>
  <c r="V293" i="4" s="1"/>
  <c r="Z293" i="4" s="1"/>
  <c r="N261" i="4"/>
  <c r="V261" i="4" s="1"/>
  <c r="Z261" i="4" s="1"/>
  <c r="N259" i="4"/>
  <c r="V259" i="4" s="1"/>
  <c r="Z259" i="4" s="1"/>
  <c r="N277" i="4"/>
  <c r="V277" i="4" s="1"/>
  <c r="Z277" i="4" s="1"/>
  <c r="N268" i="4"/>
  <c r="V268" i="4" s="1"/>
  <c r="Z268" i="4" s="1"/>
  <c r="N292" i="4"/>
  <c r="V292" i="4" s="1"/>
  <c r="Z292" i="4" s="1"/>
  <c r="N291" i="4"/>
  <c r="V291" i="4" s="1"/>
  <c r="Z291" i="4" s="1"/>
  <c r="N275" i="4"/>
  <c r="V275" i="4" s="1"/>
  <c r="Z275" i="4" s="1"/>
  <c r="N267" i="4"/>
  <c r="V267" i="4" s="1"/>
  <c r="Z267" i="4" s="1"/>
  <c r="N283" i="4"/>
  <c r="V283" i="4" s="1"/>
  <c r="Z283" i="4" s="1"/>
  <c r="N276" i="4"/>
  <c r="V276" i="4" s="1"/>
  <c r="Z276" i="4" s="1"/>
  <c r="N284" i="4"/>
  <c r="V284" i="4" s="1"/>
  <c r="Z284" i="4" s="1"/>
  <c r="N260" i="4"/>
  <c r="V260" i="4" s="1"/>
  <c r="Z260" i="4" s="1"/>
  <c r="N290" i="4"/>
  <c r="V290" i="4" s="1"/>
  <c r="Z290" i="4" s="1"/>
  <c r="N282" i="4"/>
  <c r="V282" i="4" s="1"/>
  <c r="Z282" i="4" s="1"/>
  <c r="N274" i="4"/>
  <c r="V274" i="4" s="1"/>
  <c r="Z274" i="4" s="1"/>
  <c r="N258" i="4"/>
  <c r="V258" i="4" s="1"/>
  <c r="Z258" i="4" s="1"/>
  <c r="N266" i="4"/>
  <c r="V266" i="4" s="1"/>
  <c r="Z266" i="4" s="1"/>
  <c r="N89" i="4"/>
  <c r="V89" i="4" s="1"/>
  <c r="Z89" i="4" s="1"/>
  <c r="N73" i="4"/>
  <c r="V73" i="4" s="1"/>
  <c r="Z73" i="4" s="1"/>
  <c r="N97" i="4"/>
  <c r="V97" i="4" s="1"/>
  <c r="Z97" i="4" s="1"/>
  <c r="N103" i="4"/>
  <c r="V103" i="4" s="1"/>
  <c r="Z103" i="4" s="1"/>
  <c r="N105" i="4"/>
  <c r="V105" i="4" s="1"/>
  <c r="Z105" i="4" s="1"/>
  <c r="N88" i="4"/>
  <c r="V88" i="4" s="1"/>
  <c r="Z88" i="4" s="1"/>
  <c r="N104" i="4"/>
  <c r="V104" i="4" s="1"/>
  <c r="Z104" i="4" s="1"/>
  <c r="N96" i="4"/>
  <c r="V96" i="4" s="1"/>
  <c r="Z96" i="4" s="1"/>
  <c r="N81" i="4"/>
  <c r="V81" i="4" s="1"/>
  <c r="Z81" i="4" s="1"/>
  <c r="N74" i="4"/>
  <c r="V74" i="4" s="1"/>
  <c r="Z74" i="4" s="1"/>
  <c r="N95" i="4"/>
  <c r="V95" i="4" s="1"/>
  <c r="Z95" i="4" s="1"/>
  <c r="N87" i="4"/>
  <c r="V87" i="4" s="1"/>
  <c r="Z87" i="4" s="1"/>
  <c r="N78" i="4"/>
  <c r="V78" i="4" s="1"/>
  <c r="N86" i="4"/>
  <c r="V86" i="4" s="1"/>
  <c r="Z86" i="4" s="1"/>
  <c r="N79" i="4"/>
  <c r="V79" i="4" s="1"/>
  <c r="Z79" i="4" s="1"/>
  <c r="N71" i="4"/>
  <c r="V71" i="4" s="1"/>
  <c r="Z71" i="4" s="1"/>
  <c r="N102" i="4"/>
  <c r="V102" i="4" s="1"/>
  <c r="Z102" i="4" s="1"/>
  <c r="N72" i="4"/>
  <c r="V72" i="4" s="1"/>
  <c r="Z72" i="4" s="1"/>
  <c r="N80" i="4"/>
  <c r="V80" i="4" s="1"/>
  <c r="Z80" i="4" s="1"/>
  <c r="N94" i="4"/>
  <c r="V94" i="4" s="1"/>
  <c r="Z94" i="4" s="1"/>
  <c r="N193" i="4"/>
  <c r="V193" i="4" s="1"/>
  <c r="Z193" i="4" s="1"/>
  <c r="N187" i="4"/>
  <c r="V187" i="4" s="1"/>
  <c r="Z187" i="4" s="1"/>
  <c r="N218" i="4"/>
  <c r="V218" i="4" s="1"/>
  <c r="Z218" i="4" s="1"/>
  <c r="N194" i="4"/>
  <c r="V194" i="4" s="1"/>
  <c r="Z194" i="4" s="1"/>
  <c r="N200" i="4"/>
  <c r="V200" i="4" s="1"/>
  <c r="Z200" i="4" s="1"/>
  <c r="N185" i="4"/>
  <c r="V185" i="4" s="1"/>
  <c r="Z185" i="4" s="1"/>
  <c r="N216" i="4"/>
  <c r="V216" i="4" s="1"/>
  <c r="Z216" i="4" s="1"/>
  <c r="N217" i="4"/>
  <c r="V217" i="4" s="1"/>
  <c r="Z217" i="4" s="1"/>
  <c r="N186" i="4"/>
  <c r="V186" i="4" s="1"/>
  <c r="Z186" i="4" s="1"/>
  <c r="N201" i="4"/>
  <c r="V201" i="4" s="1"/>
  <c r="Z201" i="4" s="1"/>
  <c r="N202" i="4"/>
  <c r="V202" i="4" s="1"/>
  <c r="Z202" i="4" s="1"/>
  <c r="N184" i="4"/>
  <c r="V184" i="4" s="1"/>
  <c r="Z184" i="4" s="1"/>
  <c r="N192" i="4"/>
  <c r="V192" i="4" s="1"/>
  <c r="Z192" i="4" s="1"/>
  <c r="N215" i="4"/>
  <c r="V215" i="4" s="1"/>
  <c r="Z215" i="4" s="1"/>
  <c r="N199" i="4"/>
  <c r="V199" i="4" s="1"/>
  <c r="Z199" i="4" s="1"/>
  <c r="N20" i="4"/>
  <c r="V20" i="4" s="1"/>
  <c r="Z20" i="4" s="1"/>
  <c r="N21" i="4"/>
  <c r="V21" i="4" s="1"/>
  <c r="Z21" i="4" s="1"/>
  <c r="N19" i="4"/>
  <c r="V19" i="4" s="1"/>
  <c r="Z19" i="4" s="1"/>
  <c r="N18" i="4"/>
  <c r="V18" i="4" s="1"/>
  <c r="Z18" i="4" s="1"/>
  <c r="N360" i="4"/>
  <c r="V360" i="4" s="1"/>
  <c r="Z360" i="4" s="1"/>
  <c r="N368" i="4"/>
  <c r="V368" i="4" s="1"/>
  <c r="Z368" i="4" s="1"/>
  <c r="N363" i="4"/>
  <c r="V363" i="4" s="1"/>
  <c r="Z363" i="4" s="1"/>
  <c r="N362" i="4"/>
  <c r="V362" i="4" s="1"/>
  <c r="Z362" i="4" s="1"/>
  <c r="N371" i="4"/>
  <c r="V371" i="4" s="1"/>
  <c r="Z371" i="4" s="1"/>
  <c r="N369" i="4"/>
  <c r="V369" i="4" s="1"/>
  <c r="Z369" i="4" s="1"/>
  <c r="N361" i="4"/>
  <c r="V361" i="4" s="1"/>
  <c r="Z361" i="4" s="1"/>
  <c r="N379" i="4"/>
  <c r="V379" i="4" s="1"/>
  <c r="Z379" i="4" s="1"/>
  <c r="N378" i="4"/>
  <c r="V378" i="4" s="1"/>
  <c r="Z378" i="4" s="1"/>
  <c r="N377" i="4"/>
  <c r="V377" i="4" s="1"/>
  <c r="Z377" i="4" s="1"/>
  <c r="N370" i="4"/>
  <c r="V370" i="4" s="1"/>
  <c r="Z370" i="4" s="1"/>
  <c r="N173" i="4"/>
  <c r="V173" i="4" s="1"/>
  <c r="Z173" i="4" s="1"/>
  <c r="N174" i="4"/>
  <c r="V174" i="4" s="1"/>
  <c r="Z174" i="4" s="1"/>
  <c r="N172" i="4"/>
  <c r="V172" i="4" s="1"/>
  <c r="Z172" i="4" s="1"/>
  <c r="N163" i="4"/>
  <c r="V163" i="4" s="1"/>
  <c r="Z163" i="4" s="1"/>
  <c r="N164" i="4"/>
  <c r="V164" i="4" s="1"/>
  <c r="Z164" i="4" s="1"/>
  <c r="N165" i="4"/>
  <c r="V165" i="4" s="1"/>
  <c r="Z165" i="4" s="1"/>
  <c r="N156" i="4"/>
  <c r="V156" i="4" s="1"/>
  <c r="Z156" i="4" s="1"/>
  <c r="N155" i="4"/>
  <c r="V155" i="4" s="1"/>
  <c r="Z155" i="4" s="1"/>
  <c r="N157" i="4"/>
  <c r="V157" i="4" s="1"/>
  <c r="Z157" i="4" s="1"/>
  <c r="N154" i="4"/>
  <c r="V154" i="4" s="1"/>
  <c r="Z154" i="4" s="1"/>
  <c r="N171" i="4"/>
  <c r="V171" i="4" s="1"/>
  <c r="Z171" i="4" s="1"/>
  <c r="N162" i="4"/>
  <c r="V162" i="4" s="1"/>
  <c r="Z162" i="4" s="1"/>
  <c r="N144" i="4"/>
  <c r="V144" i="4" s="1"/>
  <c r="Z144" i="4" s="1"/>
  <c r="N134" i="4"/>
  <c r="V134" i="4" s="1"/>
  <c r="Z134" i="4" s="1"/>
  <c r="N135" i="4"/>
  <c r="V135" i="4" s="1"/>
  <c r="Z135" i="4" s="1"/>
  <c r="N127" i="4"/>
  <c r="V127" i="4" s="1"/>
  <c r="Z127" i="4" s="1"/>
  <c r="N143" i="4"/>
  <c r="V143" i="4" s="1"/>
  <c r="Z143" i="4" s="1"/>
  <c r="N116" i="4"/>
  <c r="V116" i="4" s="1"/>
  <c r="Z116" i="4" s="1"/>
  <c r="N118" i="4"/>
  <c r="V118" i="4" s="1"/>
  <c r="Z118" i="4" s="1"/>
  <c r="N126" i="4"/>
  <c r="V126" i="4" s="1"/>
  <c r="Z126" i="4" s="1"/>
  <c r="N142" i="4"/>
  <c r="V142" i="4" s="1"/>
  <c r="Z142" i="4" s="1"/>
  <c r="N117" i="4"/>
  <c r="V117" i="4" s="1"/>
  <c r="Z117" i="4" s="1"/>
  <c r="N125" i="4"/>
  <c r="V125" i="4" s="1"/>
  <c r="Z125" i="4" s="1"/>
  <c r="N133" i="4"/>
  <c r="V133" i="4" s="1"/>
  <c r="Z133" i="4" s="1"/>
  <c r="N132" i="4"/>
  <c r="V132" i="4" s="1"/>
  <c r="Z132" i="4" s="1"/>
  <c r="N115" i="4"/>
  <c r="V115" i="4" s="1"/>
  <c r="Z115" i="4" s="1"/>
  <c r="N124" i="4"/>
  <c r="V124" i="4" s="1"/>
  <c r="Z124" i="4" s="1"/>
  <c r="N141" i="4"/>
  <c r="V141" i="4" s="1"/>
  <c r="Z141" i="4" s="1"/>
  <c r="L723" i="4"/>
  <c r="L597" i="4"/>
  <c r="V439" i="4"/>
  <c r="Z439" i="4" s="1"/>
  <c r="Z434" i="4"/>
  <c r="Z450" i="4"/>
  <c r="V456" i="4"/>
  <c r="Z456" i="4" s="1"/>
  <c r="Z425" i="4"/>
  <c r="V431" i="4"/>
  <c r="Z431" i="4" s="1"/>
  <c r="Z485" i="4"/>
  <c r="V491" i="4"/>
  <c r="Z491" i="4" s="1"/>
  <c r="Z390" i="4"/>
  <c r="V396" i="4"/>
  <c r="Z396" i="4" s="1"/>
  <c r="Z399" i="4"/>
  <c r="V405" i="4"/>
  <c r="Z405" i="4" s="1"/>
  <c r="Z408" i="4"/>
  <c r="V414" i="4"/>
  <c r="Z414" i="4" s="1"/>
  <c r="Z442" i="4"/>
  <c r="V447" i="4"/>
  <c r="Z447" i="4" s="1"/>
  <c r="Z468" i="4"/>
  <c r="V473" i="4"/>
  <c r="Z473" i="4" s="1"/>
  <c r="Z417" i="4"/>
  <c r="V422" i="4"/>
  <c r="Z422" i="4" s="1"/>
  <c r="V500" i="4"/>
  <c r="Z500" i="4" s="1"/>
  <c r="Z494" i="4"/>
  <c r="V465" i="4"/>
  <c r="Z465" i="4" s="1"/>
  <c r="Z459" i="4"/>
  <c r="Z476" i="4"/>
  <c r="V482" i="4"/>
  <c r="Z482" i="4" s="1"/>
  <c r="V651" i="4"/>
  <c r="Z651" i="4" s="1"/>
  <c r="Z646" i="4"/>
  <c r="V634" i="4"/>
  <c r="Z634" i="4" s="1"/>
  <c r="Z629" i="4"/>
  <c r="Z717" i="4"/>
  <c r="V721" i="4"/>
  <c r="Z721" i="4" s="1"/>
  <c r="Z693" i="4"/>
  <c r="V698" i="4"/>
  <c r="Z698" i="4" s="1"/>
  <c r="Z564" i="4"/>
  <c r="V569" i="4"/>
  <c r="Z569" i="4" s="1"/>
  <c r="Z572" i="4"/>
  <c r="V577" i="4"/>
  <c r="Z577" i="4" s="1"/>
  <c r="Z685" i="4"/>
  <c r="V690" i="4"/>
  <c r="Z690" i="4" s="1"/>
  <c r="Z654" i="4"/>
  <c r="V659" i="4"/>
  <c r="Z659" i="4" s="1"/>
  <c r="V617" i="4"/>
  <c r="Z617" i="4" s="1"/>
  <c r="Z611" i="4"/>
  <c r="Z602" i="4"/>
  <c r="V608" i="4"/>
  <c r="Z608" i="4" s="1"/>
  <c r="V706" i="4"/>
  <c r="Z706" i="4" s="1"/>
  <c r="Z701" i="4"/>
  <c r="Z669" i="4"/>
  <c r="V674" i="4"/>
  <c r="Z674" i="4" s="1"/>
  <c r="V643" i="4"/>
  <c r="Z643" i="4" s="1"/>
  <c r="Z637" i="4"/>
  <c r="V552" i="4"/>
  <c r="Z552" i="4" s="1"/>
  <c r="Z547" i="4"/>
  <c r="Z529" i="4"/>
  <c r="V535" i="4"/>
  <c r="Z535" i="4" s="1"/>
  <c r="V544" i="4"/>
  <c r="Z544" i="4" s="1"/>
  <c r="Z538" i="4"/>
  <c r="V626" i="4"/>
  <c r="Z626" i="4" s="1"/>
  <c r="Z620" i="4"/>
  <c r="Z580" i="4"/>
  <c r="V586" i="4"/>
  <c r="Z586" i="4" s="1"/>
  <c r="Z662" i="4"/>
  <c r="V666" i="4"/>
  <c r="Z666" i="4" s="1"/>
  <c r="Z709" i="4"/>
  <c r="V714" i="4"/>
  <c r="Z714" i="4" s="1"/>
  <c r="V526" i="4"/>
  <c r="Z526" i="4" s="1"/>
  <c r="Z520" i="4"/>
  <c r="Z503" i="4"/>
  <c r="V508" i="4"/>
  <c r="Z508" i="4" s="1"/>
  <c r="V517" i="4"/>
  <c r="Z517" i="4" s="1"/>
  <c r="Z511" i="4"/>
  <c r="V682" i="4"/>
  <c r="Z682" i="4" s="1"/>
  <c r="Z677" i="4"/>
  <c r="V561" i="4"/>
  <c r="Z561" i="4" s="1"/>
  <c r="Z555" i="4"/>
  <c r="Z589" i="4"/>
  <c r="V595" i="4"/>
  <c r="Z595" i="4" s="1"/>
  <c r="T177" i="4"/>
  <c r="X296" i="4"/>
  <c r="T221" i="4"/>
  <c r="T147" i="4"/>
  <c r="L346" i="4"/>
  <c r="D384" i="4"/>
  <c r="D725" i="4" s="1"/>
  <c r="X221" i="4"/>
  <c r="X334" i="4"/>
  <c r="Z340" i="4"/>
  <c r="X251" i="4"/>
  <c r="T64" i="4"/>
  <c r="X64" i="4"/>
  <c r="X108" i="4"/>
  <c r="T108" i="4"/>
  <c r="X147" i="4"/>
  <c r="X177" i="4"/>
  <c r="N70" i="4"/>
  <c r="V70" i="4" s="1"/>
  <c r="Z70" i="4" s="1"/>
  <c r="L36" i="4"/>
  <c r="X24" i="4"/>
  <c r="T24" i="4"/>
  <c r="L82" i="4"/>
  <c r="N82" i="4" s="1"/>
  <c r="L75" i="4"/>
  <c r="N75" i="4" s="1"/>
  <c r="Z30" i="4"/>
  <c r="Z78" i="4"/>
  <c r="V82" i="4" l="1"/>
  <c r="Z82" i="4" s="1"/>
  <c r="N359" i="4"/>
  <c r="V359" i="4" s="1"/>
  <c r="L364" i="4"/>
  <c r="N161" i="4"/>
  <c r="V161" i="4" s="1"/>
  <c r="L166" i="4"/>
  <c r="N166" i="4" s="1"/>
  <c r="L307" i="4"/>
  <c r="N302" i="4"/>
  <c r="V302" i="4" s="1"/>
  <c r="N235" i="4"/>
  <c r="V235" i="4" s="1"/>
  <c r="L240" i="4"/>
  <c r="N240" i="4" s="1"/>
  <c r="N42" i="4"/>
  <c r="V42" i="4" s="1"/>
  <c r="L47" i="4"/>
  <c r="N265" i="4"/>
  <c r="V265" i="4" s="1"/>
  <c r="L270" i="4"/>
  <c r="N270" i="4" s="1"/>
  <c r="L203" i="4"/>
  <c r="N203" i="4" s="1"/>
  <c r="N198" i="4"/>
  <c r="V198" i="4" s="1"/>
  <c r="L106" i="4"/>
  <c r="N106" i="4" s="1"/>
  <c r="N101" i="4"/>
  <c r="V101" i="4" s="1"/>
  <c r="N327" i="4"/>
  <c r="V327" i="4" s="1"/>
  <c r="L332" i="4"/>
  <c r="N332" i="4" s="1"/>
  <c r="N227" i="4"/>
  <c r="V227" i="4" s="1"/>
  <c r="L232" i="4"/>
  <c r="L54" i="4"/>
  <c r="N54" i="4" s="1"/>
  <c r="N50" i="4"/>
  <c r="V50" i="4" s="1"/>
  <c r="N131" i="4"/>
  <c r="V131" i="4" s="1"/>
  <c r="L136" i="4"/>
  <c r="N136" i="4" s="1"/>
  <c r="N183" i="4"/>
  <c r="V183" i="4" s="1"/>
  <c r="L188" i="4"/>
  <c r="N188" i="4" s="1"/>
  <c r="N281" i="4"/>
  <c r="V281" i="4" s="1"/>
  <c r="L286" i="4"/>
  <c r="N286" i="4" s="1"/>
  <c r="N318" i="4"/>
  <c r="V318" i="4" s="1"/>
  <c r="L323" i="4"/>
  <c r="N323" i="4" s="1"/>
  <c r="L62" i="4"/>
  <c r="N62" i="4" s="1"/>
  <c r="N57" i="4"/>
  <c r="V57" i="4" s="1"/>
  <c r="N114" i="4"/>
  <c r="V114" i="4" s="1"/>
  <c r="L120" i="4"/>
  <c r="N170" i="4"/>
  <c r="V170" i="4" s="1"/>
  <c r="L175" i="4"/>
  <c r="N175" i="4" s="1"/>
  <c r="L195" i="4"/>
  <c r="N195" i="4" s="1"/>
  <c r="N191" i="4"/>
  <c r="V191" i="4" s="1"/>
  <c r="L294" i="4"/>
  <c r="N294" i="4" s="1"/>
  <c r="N289" i="4"/>
  <c r="V289" i="4" s="1"/>
  <c r="N310" i="4"/>
  <c r="V310" i="4" s="1"/>
  <c r="L315" i="4"/>
  <c r="N315" i="4" s="1"/>
  <c r="N17" i="4"/>
  <c r="V17" i="4" s="1"/>
  <c r="L22" i="4"/>
  <c r="N22" i="4" s="1"/>
  <c r="L262" i="4"/>
  <c r="N257" i="4"/>
  <c r="V257" i="4" s="1"/>
  <c r="N140" i="4"/>
  <c r="V140" i="4" s="1"/>
  <c r="L145" i="4"/>
  <c r="N145" i="4" s="1"/>
  <c r="N367" i="4"/>
  <c r="V367" i="4" s="1"/>
  <c r="L372" i="4"/>
  <c r="N372" i="4" s="1"/>
  <c r="L90" i="4"/>
  <c r="N90" i="4" s="1"/>
  <c r="N85" i="4"/>
  <c r="V85" i="4" s="1"/>
  <c r="N273" i="4"/>
  <c r="V273" i="4" s="1"/>
  <c r="L278" i="4"/>
  <c r="N278" i="4" s="1"/>
  <c r="L24" i="4"/>
  <c r="N123" i="4"/>
  <c r="V123" i="4" s="1"/>
  <c r="L128" i="4"/>
  <c r="N128" i="4" s="1"/>
  <c r="N153" i="4"/>
  <c r="V153" i="4" s="1"/>
  <c r="L158" i="4"/>
  <c r="N158" i="4" s="1"/>
  <c r="L380" i="4"/>
  <c r="N380" i="4" s="1"/>
  <c r="N376" i="4"/>
  <c r="V376" i="4" s="1"/>
  <c r="N214" i="4"/>
  <c r="V214" i="4" s="1"/>
  <c r="L219" i="4"/>
  <c r="N219" i="4" s="1"/>
  <c r="L98" i="4"/>
  <c r="N98" i="4" s="1"/>
  <c r="N93" i="4"/>
  <c r="V93" i="4" s="1"/>
  <c r="N244" i="4"/>
  <c r="V244" i="4" s="1"/>
  <c r="L249" i="4"/>
  <c r="N249" i="4" s="1"/>
  <c r="V723" i="4"/>
  <c r="V597" i="4"/>
  <c r="X384" i="4"/>
  <c r="X725" i="4" s="1"/>
  <c r="V75" i="4"/>
  <c r="Z75" i="4" s="1"/>
  <c r="V346" i="4"/>
  <c r="Z346" i="4" s="1"/>
  <c r="V36" i="4"/>
  <c r="Z36" i="4" s="1"/>
  <c r="N364" i="4" l="1"/>
  <c r="L382" i="4"/>
  <c r="L221" i="4"/>
  <c r="V145" i="4"/>
  <c r="Z145" i="4" s="1"/>
  <c r="Z140" i="4"/>
  <c r="Z131" i="4"/>
  <c r="V136" i="4"/>
  <c r="Z136" i="4" s="1"/>
  <c r="V270" i="4"/>
  <c r="Z270" i="4" s="1"/>
  <c r="Z265" i="4"/>
  <c r="V364" i="4"/>
  <c r="Z359" i="4"/>
  <c r="V158" i="4"/>
  <c r="Z153" i="4"/>
  <c r="V380" i="4"/>
  <c r="Z380" i="4" s="1"/>
  <c r="Z376" i="4"/>
  <c r="V128" i="4"/>
  <c r="Z128" i="4" s="1"/>
  <c r="Z123" i="4"/>
  <c r="V278" i="4"/>
  <c r="Z278" i="4" s="1"/>
  <c r="Z273" i="4"/>
  <c r="V262" i="4"/>
  <c r="Z257" i="4"/>
  <c r="V62" i="4"/>
  <c r="Z62" i="4" s="1"/>
  <c r="Z57" i="4"/>
  <c r="V106" i="4"/>
  <c r="Z106" i="4" s="1"/>
  <c r="Z101" i="4"/>
  <c r="N262" i="4"/>
  <c r="L296" i="4"/>
  <c r="Z85" i="4"/>
  <c r="V90" i="4"/>
  <c r="Z90" i="4" s="1"/>
  <c r="V219" i="4"/>
  <c r="Z219" i="4" s="1"/>
  <c r="Z214" i="4"/>
  <c r="L177" i="4"/>
  <c r="V372" i="4"/>
  <c r="Z372" i="4" s="1"/>
  <c r="Z367" i="4"/>
  <c r="V315" i="4"/>
  <c r="Z315" i="4" s="1"/>
  <c r="Z310" i="4"/>
  <c r="N120" i="4"/>
  <c r="L147" i="4"/>
  <c r="Z318" i="4"/>
  <c r="V323" i="4"/>
  <c r="Z323" i="4" s="1"/>
  <c r="Z183" i="4"/>
  <c r="V188" i="4"/>
  <c r="V240" i="4"/>
  <c r="Z240" i="4" s="1"/>
  <c r="Z235" i="4"/>
  <c r="L108" i="4"/>
  <c r="Z244" i="4"/>
  <c r="V249" i="4"/>
  <c r="Z249" i="4" s="1"/>
  <c r="Z93" i="4"/>
  <c r="V98" i="4"/>
  <c r="Z98" i="4" s="1"/>
  <c r="V22" i="4"/>
  <c r="Z17" i="4"/>
  <c r="Z289" i="4"/>
  <c r="V294" i="4"/>
  <c r="Z294" i="4" s="1"/>
  <c r="V195" i="4"/>
  <c r="Z195" i="4" s="1"/>
  <c r="Z191" i="4"/>
  <c r="Z114" i="4"/>
  <c r="V120" i="4"/>
  <c r="V286" i="4"/>
  <c r="Z286" i="4" s="1"/>
  <c r="Z281" i="4"/>
  <c r="N232" i="4"/>
  <c r="L251" i="4"/>
  <c r="V307" i="4"/>
  <c r="Z302" i="4"/>
  <c r="V232" i="4"/>
  <c r="Z227" i="4"/>
  <c r="V203" i="4"/>
  <c r="Z203" i="4" s="1"/>
  <c r="Z198" i="4"/>
  <c r="N47" i="4"/>
  <c r="L64" i="4"/>
  <c r="N307" i="4"/>
  <c r="L334" i="4"/>
  <c r="V166" i="4"/>
  <c r="Z166" i="4" s="1"/>
  <c r="Z161" i="4"/>
  <c r="V175" i="4"/>
  <c r="Z175" i="4" s="1"/>
  <c r="Z170" i="4"/>
  <c r="V54" i="4"/>
  <c r="Z54" i="4" s="1"/>
  <c r="Z50" i="4"/>
  <c r="Z327" i="4"/>
  <c r="V332" i="4"/>
  <c r="Z332" i="4" s="1"/>
  <c r="V47" i="4"/>
  <c r="Z42" i="4"/>
  <c r="V382" i="4" l="1"/>
  <c r="V108" i="4"/>
  <c r="Z47" i="4"/>
  <c r="V64" i="4"/>
  <c r="Z232" i="4"/>
  <c r="V251" i="4"/>
  <c r="Z364" i="4"/>
  <c r="Z307" i="4"/>
  <c r="V334" i="4"/>
  <c r="L384" i="4"/>
  <c r="L725" i="4" s="1"/>
  <c r="Z22" i="4"/>
  <c r="V24" i="4"/>
  <c r="Z262" i="4"/>
  <c r="V296" i="4"/>
  <c r="Z158" i="4"/>
  <c r="V177" i="4"/>
  <c r="Z120" i="4"/>
  <c r="V147" i="4"/>
  <c r="Z188" i="4"/>
  <c r="V221" i="4"/>
  <c r="T384" i="4"/>
  <c r="T725" i="4" s="1"/>
  <c r="P384" i="4"/>
  <c r="P725" i="4" s="1"/>
  <c r="V384" i="4" l="1"/>
  <c r="V725" i="4" s="1"/>
</calcChain>
</file>

<file path=xl/sharedStrings.xml><?xml version="1.0" encoding="utf-8"?>
<sst xmlns="http://schemas.openxmlformats.org/spreadsheetml/2006/main" count="619" uniqueCount="215">
  <si>
    <t>(%)</t>
  </si>
  <si>
    <t>(1)</t>
  </si>
  <si>
    <t>($)</t>
  </si>
  <si>
    <t>PACIFICORP</t>
  </si>
  <si>
    <t>MW</t>
  </si>
  <si>
    <t>STEAM PRODUCTION PLANT</t>
  </si>
  <si>
    <t>$ / kW</t>
  </si>
  <si>
    <t>WYODAK PLANT</t>
  </si>
  <si>
    <t>DAVE JOHNSTON UNIT 1</t>
  </si>
  <si>
    <t>DAVE JOHNSTON UNIT 2</t>
  </si>
  <si>
    <t>DAVE JOHNSTON UNIT 3</t>
  </si>
  <si>
    <t>DAVE JOHNSTON UNIT 4</t>
  </si>
  <si>
    <t>JIM BRIDGER UNIT 1</t>
  </si>
  <si>
    <t>JIM BRIDGER UNIT 2</t>
  </si>
  <si>
    <t>JIM BRIDGER UNIT 3</t>
  </si>
  <si>
    <t>JIM BRIDGER UNIT 4</t>
  </si>
  <si>
    <t>UTAH, WYOMING AND IDAHO</t>
  </si>
  <si>
    <t>TERMINAL RETIREMENTS</t>
  </si>
  <si>
    <t>INTERIM RETIREMENTS</t>
  </si>
  <si>
    <t>TOTAL</t>
  </si>
  <si>
    <t>ESTIMATED</t>
  </si>
  <si>
    <t>RETIREMENTS</t>
  </si>
  <si>
    <t>NET SALVAGE</t>
  </si>
  <si>
    <t>ACCOUNT</t>
  </si>
  <si>
    <t>CHOLLA UNIT 4</t>
  </si>
  <si>
    <t>COLSTRIP GENERATING STATION</t>
  </si>
  <si>
    <t>CRAIG UNIT 1</t>
  </si>
  <si>
    <t>CRAIG UNIT 2</t>
  </si>
  <si>
    <t>CRAIG COMMON</t>
  </si>
  <si>
    <t>DAVE JOHNSTON COMMON</t>
  </si>
  <si>
    <t>GADSBY UNIT 1</t>
  </si>
  <si>
    <t>GADSBY UNIT 2</t>
  </si>
  <si>
    <t>GADSBY UNIT 3</t>
  </si>
  <si>
    <t>GADSBY COMMON</t>
  </si>
  <si>
    <t>HAYDEN UNIT 1</t>
  </si>
  <si>
    <t>HAYDEN UNIT 2</t>
  </si>
  <si>
    <t>HAYDEN COMMON</t>
  </si>
  <si>
    <t>HUNTER UNIT 2</t>
  </si>
  <si>
    <t>HUNTER UNIT 3</t>
  </si>
  <si>
    <t>HUNTINGTON UNIT 1</t>
  </si>
  <si>
    <t>HUNTINGTON UNIT 2</t>
  </si>
  <si>
    <t>HUNTINGTON COMMON</t>
  </si>
  <si>
    <t>JIM BRIDGER COMMON</t>
  </si>
  <si>
    <t>NAUGHTON UNIT 1</t>
  </si>
  <si>
    <t>NAUGHTON UNIT 2</t>
  </si>
  <si>
    <t>NAUGHTON UNIT 3</t>
  </si>
  <si>
    <t>NAUGHTON COMMON</t>
  </si>
  <si>
    <t>BLUNDELL GEOTHERMAL UNIT 1</t>
  </si>
  <si>
    <t>BLUNDELL GEOTHERMAL UNIT 2</t>
  </si>
  <si>
    <t>BLUNDELL GEOTHERMAL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</si>
  <si>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</si>
  <si>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</si>
  <si>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</si>
  <si>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</si>
  <si>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</si>
  <si>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HYDRAULIC PRODUCTION PLANT</t>
  </si>
  <si>
    <t>ASHTON/ST. ANTHONY</t>
  </si>
  <si>
    <t>BEAR RIVER</t>
  </si>
  <si>
    <t>BEND</t>
  </si>
  <si>
    <t>BIG FORK</t>
  </si>
  <si>
    <t>CUTLER</t>
  </si>
  <si>
    <t>EAGLE POINT</t>
  </si>
  <si>
    <t>GRANITE</t>
  </si>
  <si>
    <t>KLAMATH RIVER</t>
  </si>
  <si>
    <t>KLAMATH RIVER - ACCELERATED</t>
  </si>
  <si>
    <t>LAST CHANCE</t>
  </si>
  <si>
    <t>LIFTON</t>
  </si>
  <si>
    <t>MERWIN</t>
  </si>
  <si>
    <t>NORTH UMPQUA</t>
  </si>
  <si>
    <t>PARIS</t>
  </si>
  <si>
    <t>PIONEER</t>
  </si>
  <si>
    <t>PROSPECT # 1, 2 AND 4</t>
  </si>
  <si>
    <t>PROSPECT #3</t>
  </si>
  <si>
    <t>SANTA CLARA</t>
  </si>
  <si>
    <t>STAIRS</t>
  </si>
  <si>
    <t>SWIFT</t>
  </si>
  <si>
    <t>VIVA NAUGHTON</t>
  </si>
  <si>
    <t>WALLOWA FALLS</t>
  </si>
  <si>
    <t>WEBER</t>
  </si>
  <si>
    <t>YALE</t>
  </si>
  <si>
    <t>TOTAL HYDRAULIC PRODUCTION PLANT</t>
  </si>
  <si>
    <t>OTHER PRODUCTION PLANT</t>
  </si>
  <si>
    <t>CHEHALIS</t>
  </si>
  <si>
    <t>TOTAL CHEHALIS</t>
  </si>
  <si>
    <t>CURRANT CREEK</t>
  </si>
  <si>
    <t>TOTAL CURRANT CREEK</t>
  </si>
  <si>
    <t>HERMISTON</t>
  </si>
  <si>
    <t>TOTAL HERMISTON</t>
  </si>
  <si>
    <t>LAKE SIDE UNIT 2</t>
  </si>
  <si>
    <t>TOTAL LAKE SIDE UNIT 2</t>
  </si>
  <si>
    <t>GADSBY PEAKERS - CT</t>
  </si>
  <si>
    <t>TOTAL GADBSY PEAKER UNIT 4-6</t>
  </si>
  <si>
    <t>DUNLAP - WIND</t>
  </si>
  <si>
    <t>TOTAL DUNLAP - WIND</t>
  </si>
  <si>
    <t>FOOTE CREEK - WIND</t>
  </si>
  <si>
    <t>TOTAL FOOTE CREEK - WIND</t>
  </si>
  <si>
    <t>GLENROCK - WIND</t>
  </si>
  <si>
    <t>TOTAL GLENROCK - WIND</t>
  </si>
  <si>
    <t>GOODNOE HILLS - WIND</t>
  </si>
  <si>
    <t>TOTAL GOODNOE HILLS - WIND</t>
  </si>
  <si>
    <t>HIGH PLAINS / MCFADDEN - WIND</t>
  </si>
  <si>
    <t>TOTAL HIGH PLAINS / MCFADDEN - WIND</t>
  </si>
  <si>
    <t>MARENGO - WIND</t>
  </si>
  <si>
    <t>TOTAL MARENGO - WIND</t>
  </si>
  <si>
    <t>SEVEN MILE HILL - WIND</t>
  </si>
  <si>
    <t>TOTAL SEVEN MILE HILL - WIND</t>
  </si>
  <si>
    <t>SOLAR GENERATING</t>
  </si>
  <si>
    <t>TOTAL SOLAR GENERATING</t>
  </si>
  <si>
    <t>TOTAL OTHER PRODUCTION PLANT</t>
  </si>
  <si>
    <t>RESERVOIRS, DAMS AND WATERWAYS</t>
  </si>
  <si>
    <t>WATERWHEELS, TURBINES AND GENERATORS</t>
  </si>
  <si>
    <t>ROADS, RAILROADS AND BRIDGES</t>
  </si>
  <si>
    <t>LEANING JUNIPER - WIND</t>
  </si>
  <si>
    <t>FUEL HOLDERS, PRODUCERS AND ACCESSORIES</t>
  </si>
  <si>
    <t>PRIME MOVERS</t>
  </si>
  <si>
    <t>GENERATORS</t>
  </si>
  <si>
    <t>GENERATORS - ATLANTIC CITY</t>
  </si>
  <si>
    <t>GENERATORS - CANYON LANDS</t>
  </si>
  <si>
    <t>GENERATORS - GREEN RIVER</t>
  </si>
  <si>
    <t>GENERATORS - OREGON HIGH DESERT</t>
  </si>
  <si>
    <t>HUNTER UNIT 1</t>
  </si>
  <si>
    <t>LAKE SIDE UNIT 1</t>
  </si>
  <si>
    <t>TOTAL LAKE SIDE UNIT 1</t>
  </si>
  <si>
    <t>CALCULATION OF WEIGHTED NET SALVAGE PERCENT FOR GENERATION PLANT AS OF DECEMBER 31, 2017</t>
  </si>
  <si>
    <t>TOTAL LEANING JUNIPER - WIND</t>
  </si>
  <si>
    <t>TOTAL STEAM PLANT</t>
  </si>
  <si>
    <t>TOTAL PRODUCTION PLANT</t>
  </si>
  <si>
    <t>TOTAL CHOLLA UNIT 4</t>
  </si>
  <si>
    <t>TOTAL CRAIG UNIT 1</t>
  </si>
  <si>
    <t>TOTAL CRAIG UNIT 2</t>
  </si>
  <si>
    <t>TOTAL CRAIG COMMON</t>
  </si>
  <si>
    <t>TOTAL DAVE JOHNSTON UNIT 1</t>
  </si>
  <si>
    <t>TOTAL DAVE JOHNSTON UNIT 2</t>
  </si>
  <si>
    <t>TOTAL DAVE JOHNSTON UNIT 3</t>
  </si>
  <si>
    <t>TOTAL DAVE JOHNSTON UNIT 4</t>
  </si>
  <si>
    <t>TOTAL DAVE JOHNSTON COMMON</t>
  </si>
  <si>
    <t>TOTAL GADSBY UNIT 1</t>
  </si>
  <si>
    <t>TOTAL GADSBY UNIT 2</t>
  </si>
  <si>
    <t>TOTAL GADSBY UNIT 3</t>
  </si>
  <si>
    <t>TOTAL GADSBY COMMON</t>
  </si>
  <si>
    <t>TOTAL HAYDEN UNIT 1</t>
  </si>
  <si>
    <t>TOTAL HAYDEN UNIT 2</t>
  </si>
  <si>
    <t>TOTAL HAYDEN COMMON</t>
  </si>
  <si>
    <t>TOTAL HUNTER UNIT 1</t>
  </si>
  <si>
    <t>TOTAL HUNTER UNIT 2</t>
  </si>
  <si>
    <t>TOTAL HUNTER UNIT 3</t>
  </si>
  <si>
    <t>TOTAL HUNTINGTON UNIT 1</t>
  </si>
  <si>
    <t>TOTAL HUNTINGTON UNIT 2</t>
  </si>
  <si>
    <t>TOTAL HUNTINGTON COMMON</t>
  </si>
  <si>
    <t>TOTAL JIM BRIDGER UNIT 1</t>
  </si>
  <si>
    <t>TOTAL JIM BRIDGER UNIT 2</t>
  </si>
  <si>
    <t>TOTAL JIM BRIDGER UNIT 3</t>
  </si>
  <si>
    <t>TOTAL JIM BRIDGER UNIT 4</t>
  </si>
  <si>
    <t>TOTAL JIM BRIDGER COMMON</t>
  </si>
  <si>
    <t>TOTAL NAUGHTON UNIT 1</t>
  </si>
  <si>
    <t>TOTAL NAUGHTON UNIT 2</t>
  </si>
  <si>
    <t>TOTAL NAUGHTON UNIT 3</t>
  </si>
  <si>
    <t>TOTAL NAUGHTON COMMON</t>
  </si>
  <si>
    <t>TOTAL BLUNDELL GEOTHERMAL UNIT 1</t>
  </si>
  <si>
    <t>TOTAL BLUNDELL GEOTHERMAL UNIT 2</t>
  </si>
  <si>
    <t>TOTAL BLUNDELL GEOTHERMAL COMMON</t>
  </si>
  <si>
    <t>TOTAL ASHTON/ST. ANTHONY</t>
  </si>
  <si>
    <t>TOTAL BEAR RIVER</t>
  </si>
  <si>
    <t>TOTAL BEND</t>
  </si>
  <si>
    <t>TOTAL BIG FORK</t>
  </si>
  <si>
    <t>TOTAL CUTLER</t>
  </si>
  <si>
    <t>TOTAL EAGLE POINT</t>
  </si>
  <si>
    <t>TOTAL GRANITE</t>
  </si>
  <si>
    <t>TOTAL KLAMATH RIVER</t>
  </si>
  <si>
    <t>TOTAL KLAMATH RIVER ACCLERATED</t>
  </si>
  <si>
    <t>TOTAL LAST CHANCE</t>
  </si>
  <si>
    <t>TOTAL LIFTON PUMP STATION</t>
  </si>
  <si>
    <t>TOTAL MERWIN</t>
  </si>
  <si>
    <t>TOTAL NORTH UMPQUA</t>
  </si>
  <si>
    <t>TOTAL PARIS</t>
  </si>
  <si>
    <t>TOTAL PIONEER</t>
  </si>
  <si>
    <t>TOTAL PROSPECT NO.1,2 AND 4</t>
  </si>
  <si>
    <t>TOTAL PROSPECT NO.3</t>
  </si>
  <si>
    <t>TOTAL SANTA CLARA</t>
  </si>
  <si>
    <t>TOTAL STAIRS</t>
  </si>
  <si>
    <t>TOTAL SWIFT</t>
  </si>
  <si>
    <t>TOTAL VIVA NAUGHTON</t>
  </si>
  <si>
    <t>TOTAL WALLOWA FALLS</t>
  </si>
  <si>
    <t>TOTAL WEBER</t>
  </si>
  <si>
    <t>TOTAL YALE</t>
  </si>
  <si>
    <t>CHOLLA GENERATING STATION</t>
  </si>
  <si>
    <t>TOTAL CHOLLA GENERATING STATION</t>
  </si>
  <si>
    <t>TOTAL COLSTRIP GENERATING STATION</t>
  </si>
  <si>
    <t>CRAIG GENERATING STATION</t>
  </si>
  <si>
    <t>TOTAL CRAIG GENERATING STATION</t>
  </si>
  <si>
    <t>DAVE JOHNSTON GENERATING STATION</t>
  </si>
  <si>
    <t>TOTAL DAVE JOHNSTON GENERATING STATION</t>
  </si>
  <si>
    <t>GADSBY GENERATING STATION</t>
  </si>
  <si>
    <t>TOTAL GADSBY GENERATING STATION</t>
  </si>
  <si>
    <t>HAYDEN GENERATING STATION</t>
  </si>
  <si>
    <t>TOTAL HAYDEN GENERATING STATION</t>
  </si>
  <si>
    <t>HUNTER GENERATING STATION</t>
  </si>
  <si>
    <t>TOTAL HUNTER GENERATING STATION</t>
  </si>
  <si>
    <t>HUNTINGTON GENERATING STATION</t>
  </si>
  <si>
    <t>TOTAL HUNTINGTON GENERATING STATION</t>
  </si>
  <si>
    <t>JIM BRIDGER GENERATING STATION</t>
  </si>
  <si>
    <t>TOTAL JIM BRIDGER GENERATING STATION</t>
  </si>
  <si>
    <t>NAUGHTON GENERATING STATION</t>
  </si>
  <si>
    <t>TOTAL NAUGHTON GENERATING STATION</t>
  </si>
  <si>
    <t>WYODAK GENERATING STATION</t>
  </si>
  <si>
    <t>TOTAL WYODAK GENERATING STATION</t>
  </si>
  <si>
    <t>BLUNDELL GENERATING STATION</t>
  </si>
  <si>
    <t>TOTAL BLUNDELL GENERATING STATION</t>
  </si>
  <si>
    <t>HUNTER UNITS 1 AND 2 COMMON FACILITIES</t>
  </si>
  <si>
    <t>TOTAL HUNTER UNITS 1 AND 2 COMMON FACILITIES</t>
  </si>
  <si>
    <t>HUNTER UNITS 1, 2 AND 3 COMMON FACILITIES</t>
  </si>
  <si>
    <t>TOTAL HUNTER UNITS 1, 2 AND 3 COMMON FACILITIES</t>
  </si>
  <si>
    <t>BLUNDELL GEOTHERMAL STEAM FIELD</t>
  </si>
  <si>
    <t>TOTAL BLUNDELL GEOTHERMAL STEAM FIELD</t>
  </si>
  <si>
    <t>(PACIFICORP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</si>
</sst>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  <numFmt numFmtId="184" formatCode="0.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i/>
      <sz val="1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1" fillId="0" borderId="0"/>
    <xf numFmtId="7" fontId="21" fillId="0" borderId="0"/>
    <xf numFmtId="7" fontId="21" fillId="0" borderId="0"/>
    <xf numFmtId="7" fontId="21" fillId="0" borderId="0"/>
    <xf numFmtId="7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4" fontId="21" fillId="0" borderId="0" applyFont="0" applyFill="0" applyBorder="0" applyAlignment="0" applyProtection="0"/>
    <xf numFmtId="0" fontId="55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5" fontId="21" fillId="0" borderId="0" applyBorder="0"/>
    <xf numFmtId="175" fontId="21" fillId="0" borderId="0" applyBorder="0"/>
    <xf numFmtId="175" fontId="21" fillId="0" borderId="0" applyBorder="0"/>
    <xf numFmtId="175" fontId="81" fillId="0" borderId="0" applyBorder="0"/>
    <xf numFmtId="4" fontId="21" fillId="0" borderId="0"/>
    <xf numFmtId="4" fontId="21" fillId="0" borderId="0"/>
    <xf numFmtId="4" fontId="21" fillId="0" borderId="0"/>
    <xf numFmtId="4" fontId="81" fillId="0" borderId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171" fontId="22" fillId="41" borderId="12">
      <alignment horizontal="center" vertical="center"/>
    </xf>
    <xf numFmtId="173" fontId="53" fillId="41" borderId="12">
      <alignment horizontal="center" vertical="center"/>
    </xf>
    <xf numFmtId="3" fontId="57" fillId="0" borderId="13" applyFill="0" applyAlignment="0" applyProtection="0"/>
    <xf numFmtId="3" fontId="58" fillId="0" borderId="0" applyFill="0" applyBorder="0" applyProtection="0">
      <alignment horizontal="right"/>
    </xf>
    <xf numFmtId="43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1" fillId="0" borderId="0" applyFont="0" applyFill="0" applyBorder="0" applyAlignment="0" applyProtection="0"/>
    <xf numFmtId="3" fontId="59" fillId="0" borderId="0" applyFont="0" applyFill="0" applyBorder="0" applyAlignment="0" applyProtection="0"/>
    <xf numFmtId="4" fontId="56" fillId="0" borderId="0">
      <alignment horizontal="center"/>
    </xf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59" fillId="0" borderId="0" applyFont="0" applyFill="0" applyBorder="0" applyAlignment="0" applyProtection="0"/>
    <xf numFmtId="6" fontId="27" fillId="0" borderId="0">
      <protection locked="0"/>
    </xf>
    <xf numFmtId="177" fontId="21" fillId="0" borderId="0"/>
    <xf numFmtId="177" fontId="21" fillId="0" borderId="0"/>
    <xf numFmtId="177" fontId="21" fillId="0" borderId="0"/>
    <xf numFmtId="177" fontId="81" fillId="0" borderId="0"/>
    <xf numFmtId="178" fontId="60" fillId="0" borderId="0">
      <alignment horizontal="right"/>
      <protection locked="0"/>
    </xf>
    <xf numFmtId="170" fontId="21" fillId="0" borderId="0">
      <protection locked="0"/>
    </xf>
    <xf numFmtId="170" fontId="21" fillId="0" borderId="0">
      <protection locked="0"/>
    </xf>
    <xf numFmtId="170" fontId="81" fillId="0" borderId="0">
      <protection locked="0"/>
    </xf>
    <xf numFmtId="3" fontId="61" fillId="0" borderId="0">
      <alignment horizontal="center"/>
    </xf>
    <xf numFmtId="0" fontId="21" fillId="0" borderId="0" applyFont="0" applyFill="0" applyBorder="0"/>
    <xf numFmtId="0" fontId="21" fillId="0" borderId="0" applyFont="0" applyFill="0" applyBorder="0"/>
    <xf numFmtId="0" fontId="21" fillId="0" borderId="0" applyFont="0" applyFill="0" applyBorder="0"/>
    <xf numFmtId="0" fontId="81" fillId="0" borderId="0" applyFont="0" applyFill="0" applyBorder="0"/>
    <xf numFmtId="38" fontId="28" fillId="43" borderId="0" applyNumberFormat="0" applyBorder="0" applyAlignment="0" applyProtection="0"/>
    <xf numFmtId="0" fontId="62" fillId="0" borderId="0"/>
    <xf numFmtId="0" fontId="29" fillId="0" borderId="0" applyNumberFormat="0" applyFill="0" applyBorder="0" applyAlignment="0" applyProtection="0"/>
    <xf numFmtId="38" fontId="63" fillId="0" borderId="0">
      <alignment horizontal="centerContinuous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79" fontId="56" fillId="0" borderId="0"/>
    <xf numFmtId="0" fontId="30" fillId="0" borderId="15" applyNumberFormat="0" applyFill="0" applyAlignment="0" applyProtection="0"/>
    <xf numFmtId="39" fontId="64" fillId="0" borderId="0">
      <protection locked="0"/>
    </xf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0" fontId="28" fillId="44" borderId="16" applyNumberFormat="0" applyBorder="0" applyAlignment="0" applyProtection="0"/>
    <xf numFmtId="10" fontId="65" fillId="0" borderId="0"/>
    <xf numFmtId="168" fontId="65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37" fontId="31" fillId="0" borderId="0"/>
    <xf numFmtId="0" fontId="67" fillId="42" borderId="0"/>
    <xf numFmtId="172" fontId="32" fillId="0" borderId="0"/>
    <xf numFmtId="172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43" fillId="0" borderId="0" applyProtection="0"/>
    <xf numFmtId="10" fontId="56" fillId="0" borderId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7" fontId="58" fillId="0" borderId="0" applyFill="0" applyBorder="0" applyProtection="0">
      <alignment horizontal="right"/>
    </xf>
    <xf numFmtId="0" fontId="21" fillId="0" borderId="0"/>
    <xf numFmtId="4" fontId="24" fillId="45" borderId="17" applyNumberFormat="0" applyProtection="0">
      <alignment vertical="center"/>
    </xf>
    <xf numFmtId="4" fontId="68" fillId="46" borderId="18" applyNumberFormat="0" applyProtection="0">
      <alignment horizontal="right" vertical="center" wrapText="1"/>
    </xf>
    <xf numFmtId="4" fontId="33" fillId="47" borderId="17" applyNumberFormat="0" applyProtection="0">
      <alignment vertical="center"/>
    </xf>
    <xf numFmtId="4" fontId="34" fillId="48" borderId="14">
      <alignment vertical="center"/>
    </xf>
    <xf numFmtId="4" fontId="35" fillId="48" borderId="14">
      <alignment vertical="center"/>
    </xf>
    <xf numFmtId="4" fontId="34" fillId="49" borderId="14">
      <alignment vertical="center"/>
    </xf>
    <xf numFmtId="4" fontId="35" fillId="49" borderId="14">
      <alignment vertical="center"/>
    </xf>
    <xf numFmtId="4" fontId="24" fillId="47" borderId="17" applyNumberFormat="0" applyProtection="0">
      <alignment horizontal="left" vertical="center" indent="1"/>
    </xf>
    <xf numFmtId="4" fontId="68" fillId="46" borderId="16" applyNumberFormat="0" applyProtection="0">
      <alignment horizontal="left" vertical="center" indent="1"/>
    </xf>
    <xf numFmtId="0" fontId="24" fillId="47" borderId="17" applyNumberFormat="0" applyProtection="0">
      <alignment horizontal="left" vertical="top" indent="1"/>
    </xf>
    <xf numFmtId="4" fontId="24" fillId="50" borderId="16" applyNumberFormat="0" applyProtection="0">
      <alignment horizontal="center" vertical="center"/>
    </xf>
    <xf numFmtId="4" fontId="69" fillId="51" borderId="16" applyNumberFormat="0" applyProtection="0">
      <alignment horizontal="center" vertical="center"/>
    </xf>
    <xf numFmtId="4" fontId="70" fillId="52" borderId="0" applyNumberFormat="0" applyProtection="0">
      <alignment horizontal="left" vertical="center" indent="1"/>
    </xf>
    <xf numFmtId="4" fontId="36" fillId="53" borderId="16" applyNumberFormat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24" fillId="55" borderId="19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19" fillId="58" borderId="17" applyNumberFormat="0" applyProtection="0">
      <alignment horizontal="right" vertical="center"/>
    </xf>
    <xf numFmtId="4" fontId="37" fillId="59" borderId="2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8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top" indent="1"/>
    </xf>
    <xf numFmtId="0" fontId="21" fillId="57" borderId="17" applyNumberFormat="0" applyProtection="0">
      <alignment horizontal="left" vertical="top" indent="1"/>
    </xf>
    <xf numFmtId="0" fontId="81" fillId="57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top" indent="1"/>
    </xf>
    <xf numFmtId="0" fontId="21" fillId="60" borderId="17" applyNumberFormat="0" applyProtection="0">
      <alignment horizontal="left" vertical="top" indent="1"/>
    </xf>
    <xf numFmtId="0" fontId="81" fillId="60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top" indent="1"/>
    </xf>
    <xf numFmtId="0" fontId="21" fillId="41" borderId="17" applyNumberFormat="0" applyProtection="0">
      <alignment horizontal="left" vertical="top" indent="1"/>
    </xf>
    <xf numFmtId="0" fontId="81" fillId="41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top" indent="1"/>
    </xf>
    <xf numFmtId="0" fontId="21" fillId="61" borderId="17" applyNumberFormat="0" applyProtection="0">
      <alignment horizontal="left" vertical="top" indent="1"/>
    </xf>
    <xf numFmtId="0" fontId="81" fillId="61" borderId="17" applyNumberFormat="0" applyProtection="0">
      <alignment horizontal="left" vertical="top" indent="1"/>
    </xf>
    <xf numFmtId="4" fontId="19" fillId="44" borderId="17" applyNumberFormat="0" applyProtection="0">
      <alignment vertical="center"/>
    </xf>
    <xf numFmtId="4" fontId="19" fillId="44" borderId="17" applyNumberFormat="0" applyProtection="0">
      <alignment vertical="center"/>
    </xf>
    <xf numFmtId="4" fontId="40" fillId="44" borderId="17" applyNumberFormat="0" applyProtection="0">
      <alignment vertical="center"/>
    </xf>
    <xf numFmtId="4" fontId="41" fillId="48" borderId="20">
      <alignment vertical="center"/>
    </xf>
    <xf numFmtId="4" fontId="42" fillId="48" borderId="20">
      <alignment vertical="center"/>
    </xf>
    <xf numFmtId="4" fontId="41" fillId="49" borderId="20">
      <alignment vertical="center"/>
    </xf>
    <xf numFmtId="4" fontId="42" fillId="49" borderId="20">
      <alignment vertical="center"/>
    </xf>
    <xf numFmtId="4" fontId="19" fillId="44" borderId="17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4" borderId="17" applyNumberFormat="0" applyProtection="0">
      <alignment horizontal="left" vertical="top" indent="1"/>
    </xf>
    <xf numFmtId="0" fontId="36" fillId="53" borderId="16" applyNumberFormat="0">
      <alignment horizontal="left" vertical="center"/>
    </xf>
    <xf numFmtId="4" fontId="28" fillId="0" borderId="16" applyNumberFormat="0" applyProtection="0">
      <alignment horizontal="left" vertical="center" indent="1"/>
    </xf>
    <xf numFmtId="4" fontId="43" fillId="0" borderId="0" applyNumberFormat="0" applyProtection="0">
      <alignment horizontal="right" vertical="center" wrapText="1"/>
    </xf>
    <xf numFmtId="4" fontId="19" fillId="0" borderId="17" applyNumberFormat="0" applyProtection="0">
      <alignment horizontal="right" vertical="center"/>
    </xf>
    <xf numFmtId="4" fontId="43" fillId="0" borderId="0" applyNumberFormat="0" applyProtection="0">
      <alignment horizontal="right" vertical="center" wrapText="1"/>
    </xf>
    <xf numFmtId="4" fontId="40" fillId="62" borderId="17" applyNumberFormat="0" applyProtection="0">
      <alignment horizontal="right" vertical="center"/>
    </xf>
    <xf numFmtId="4" fontId="44" fillId="48" borderId="20">
      <alignment vertical="center"/>
    </xf>
    <xf numFmtId="4" fontId="45" fillId="48" borderId="20">
      <alignment vertical="center"/>
    </xf>
    <xf numFmtId="4" fontId="44" fillId="49" borderId="20">
      <alignment vertical="center"/>
    </xf>
    <xf numFmtId="4" fontId="45" fillId="63" borderId="20">
      <alignment vertical="center"/>
    </xf>
    <xf numFmtId="4" fontId="19" fillId="0" borderId="17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0" fontId="36" fillId="64" borderId="0" applyNumberFormat="0" applyProtection="0">
      <alignment horizontal="center" vertical="top" wrapText="1"/>
    </xf>
    <xf numFmtId="0" fontId="24" fillId="51" borderId="17" applyNumberFormat="0" applyProtection="0">
      <alignment horizontal="center" vertical="center" wrapText="1"/>
    </xf>
    <xf numFmtId="0" fontId="70" fillId="52" borderId="0" applyNumberFormat="0" applyProtection="0">
      <alignment horizontal="center" vertical="top" wrapText="1"/>
    </xf>
    <xf numFmtId="4" fontId="46" fillId="59" borderId="21">
      <alignment vertical="center"/>
    </xf>
    <xf numFmtId="4" fontId="47" fillId="59" borderId="21">
      <alignment vertical="center"/>
    </xf>
    <xf numFmtId="4" fontId="34" fillId="48" borderId="21">
      <alignment vertical="center"/>
    </xf>
    <xf numFmtId="4" fontId="35" fillId="48" borderId="21">
      <alignment vertical="center"/>
    </xf>
    <xf numFmtId="4" fontId="34" fillId="49" borderId="20">
      <alignment vertical="center"/>
    </xf>
    <xf numFmtId="4" fontId="35" fillId="49" borderId="20">
      <alignment vertical="center"/>
    </xf>
    <xf numFmtId="4" fontId="48" fillId="44" borderId="21">
      <alignment horizontal="left" vertical="center" indent="1"/>
    </xf>
    <xf numFmtId="4" fontId="49" fillId="0" borderId="1" applyNumberFormat="0" applyProtection="0">
      <alignment horizontal="left" vertical="center" indent="1"/>
    </xf>
    <xf numFmtId="4" fontId="52" fillId="0" borderId="0" applyNumberFormat="0" applyProtection="0">
      <alignment horizontal="left" vertical="center" indent="1"/>
    </xf>
    <xf numFmtId="4" fontId="50" fillId="62" borderId="17" applyNumberFormat="0" applyProtection="0">
      <alignment horizontal="right" vertic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81" fillId="0" borderId="22" applyFill="0" applyBorder="0">
      <alignment horizontal="center"/>
    </xf>
    <xf numFmtId="0" fontId="72" fillId="65" borderId="0"/>
    <xf numFmtId="49" fontId="73" fillId="65" borderId="0"/>
    <xf numFmtId="49" fontId="74" fillId="65" borderId="23"/>
    <xf numFmtId="49" fontId="74" fillId="65" borderId="0"/>
    <xf numFmtId="0" fontId="72" fillId="59" borderId="23">
      <protection locked="0"/>
    </xf>
    <xf numFmtId="0" fontId="72" fillId="65" borderId="0"/>
    <xf numFmtId="0" fontId="75" fillId="66" borderId="0"/>
    <xf numFmtId="0" fontId="75" fillId="67" borderId="0"/>
    <xf numFmtId="0" fontId="75" fillId="68" borderId="0"/>
    <xf numFmtId="180" fontId="76" fillId="0" borderId="24">
      <alignment horizontal="center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8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81" fillId="0" borderId="0" applyFont="0" applyFill="0" applyBorder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77" fillId="0" borderId="0" applyNumberFormat="0" applyFill="0" applyBorder="0" applyAlignment="0" applyProtection="0"/>
    <xf numFmtId="0" fontId="78" fillId="44" borderId="0">
      <alignment horizontal="right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81" fillId="0" borderId="25">
      <protection locked="0"/>
    </xf>
    <xf numFmtId="49" fontId="79" fillId="0" borderId="0"/>
    <xf numFmtId="37" fontId="28" fillId="47" borderId="0" applyNumberFormat="0" applyBorder="0" applyAlignment="0" applyProtection="0"/>
    <xf numFmtId="37" fontId="28" fillId="0" borderId="0"/>
    <xf numFmtId="37" fontId="28" fillId="0" borderId="0"/>
    <xf numFmtId="37" fontId="28" fillId="47" borderId="0" applyNumberFormat="0" applyBorder="0" applyAlignment="0" applyProtection="0"/>
    <xf numFmtId="3" fontId="51" fillId="0" borderId="15" applyProtection="0"/>
    <xf numFmtId="3" fontId="21" fillId="0" borderId="0">
      <protection locked="0"/>
    </xf>
    <xf numFmtId="3" fontId="21" fillId="0" borderId="0">
      <protection locked="0"/>
    </xf>
    <xf numFmtId="3" fontId="21" fillId="0" borderId="0">
      <protection locked="0"/>
    </xf>
    <xf numFmtId="3" fontId="81" fillId="0" borderId="0">
      <protection locked="0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81" fillId="0" borderId="0" applyFont="0" applyFill="0" applyBorder="0">
      <alignment horizontal="center"/>
    </xf>
    <xf numFmtId="0" fontId="2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21" fillId="0" borderId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/>
    <xf numFmtId="37" fontId="2" fillId="0" borderId="0" xfId="0" applyNumberFormat="1" applyFont="1"/>
    <xf numFmtId="37" fontId="2" fillId="0" borderId="0" xfId="0" applyNumberFormat="1" applyFont="1" applyAlignment="1">
      <alignment horizontal="centerContinuous"/>
    </xf>
    <xf numFmtId="0" fontId="2" fillId="0" borderId="0" xfId="0" applyFont="1" applyFill="1"/>
    <xf numFmtId="0" fontId="83" fillId="0" borderId="0" xfId="0" applyFont="1" applyAlignment="1">
      <alignment horizontal="centerContinuous"/>
    </xf>
    <xf numFmtId="0" fontId="84" fillId="0" borderId="0" xfId="0" applyFont="1" applyAlignment="1">
      <alignment horizontal="centerContinuous"/>
    </xf>
    <xf numFmtId="37" fontId="84" fillId="0" borderId="0" xfId="0" applyNumberFormat="1" applyFont="1" applyAlignment="1">
      <alignment horizontal="centerContinuous"/>
    </xf>
    <xf numFmtId="0" fontId="84" fillId="0" borderId="0" xfId="0" applyFont="1"/>
    <xf numFmtId="37" fontId="84" fillId="0" borderId="0" xfId="0" applyNumberFormat="1" applyFont="1"/>
    <xf numFmtId="0" fontId="83" fillId="0" borderId="1" xfId="0" applyFont="1" applyBorder="1" applyAlignment="1">
      <alignment horizontal="centerContinuous"/>
    </xf>
    <xf numFmtId="0" fontId="83" fillId="0" borderId="0" xfId="0" applyFont="1" applyBorder="1" applyAlignment="1">
      <alignment horizontal="centerContinuous"/>
    </xf>
    <xf numFmtId="37" fontId="83" fillId="0" borderId="1" xfId="0" applyNumberFormat="1" applyFont="1" applyBorder="1" applyAlignment="1">
      <alignment horizontal="centerContinuous"/>
    </xf>
    <xf numFmtId="0" fontId="83" fillId="0" borderId="0" xfId="0" applyFont="1" applyBorder="1" applyAlignment="1">
      <alignment horizontal="center"/>
    </xf>
    <xf numFmtId="0" fontId="84" fillId="0" borderId="0" xfId="0" applyFont="1" applyBorder="1"/>
    <xf numFmtId="0" fontId="84" fillId="0" borderId="0" xfId="0" applyFont="1" applyAlignment="1">
      <alignment horizontal="center"/>
    </xf>
    <xf numFmtId="0" fontId="83" fillId="0" borderId="2" xfId="0" applyFont="1" applyBorder="1" applyAlignment="1">
      <alignment horizontal="center"/>
    </xf>
    <xf numFmtId="0" fontId="83" fillId="0" borderId="0" xfId="0" applyFont="1" applyAlignment="1">
      <alignment horizontal="center"/>
    </xf>
    <xf numFmtId="37" fontId="83" fillId="0" borderId="0" xfId="0" applyNumberFormat="1" applyFont="1" applyBorder="1" applyAlignment="1">
      <alignment horizontal="center"/>
    </xf>
    <xf numFmtId="0" fontId="83" fillId="0" borderId="1" xfId="0" applyFont="1" applyBorder="1" applyAlignment="1">
      <alignment horizontal="center"/>
    </xf>
    <xf numFmtId="37" fontId="83" fillId="0" borderId="1" xfId="0" applyNumberFormat="1" applyFont="1" applyBorder="1" applyAlignment="1">
      <alignment horizontal="center"/>
    </xf>
    <xf numFmtId="0" fontId="83" fillId="0" borderId="0" xfId="0" quotePrefix="1" applyNumberFormat="1" applyFont="1" applyAlignment="1">
      <alignment horizontal="centerContinuous"/>
    </xf>
    <xf numFmtId="0" fontId="83" fillId="0" borderId="0" xfId="0" applyFont="1"/>
    <xf numFmtId="166" fontId="83" fillId="0" borderId="0" xfId="0" quotePrefix="1" applyNumberFormat="1" applyFont="1" applyAlignment="1">
      <alignment horizontal="center"/>
    </xf>
    <xf numFmtId="166" fontId="83" fillId="0" borderId="0" xfId="0" applyNumberFormat="1" applyFont="1" applyAlignment="1">
      <alignment horizontal="center"/>
    </xf>
    <xf numFmtId="37" fontId="83" fillId="0" borderId="0" xfId="0" quotePrefix="1" applyNumberFormat="1" applyFont="1" applyAlignment="1">
      <alignment horizontal="center"/>
    </xf>
    <xf numFmtId="43" fontId="85" fillId="0" borderId="0" xfId="307" applyFont="1"/>
    <xf numFmtId="0" fontId="59" fillId="0" borderId="0" xfId="0" applyFont="1" applyAlignment="1">
      <alignment horizontal="left"/>
    </xf>
    <xf numFmtId="165" fontId="84" fillId="0" borderId="0" xfId="0" applyNumberFormat="1" applyFont="1"/>
    <xf numFmtId="43" fontId="59" fillId="0" borderId="0" xfId="307" applyFont="1" applyAlignment="1">
      <alignment horizontal="center"/>
    </xf>
    <xf numFmtId="0" fontId="59" fillId="0" borderId="0" xfId="0" applyFont="1" applyAlignment="1">
      <alignment horizontal="center"/>
    </xf>
    <xf numFmtId="164" fontId="86" fillId="0" borderId="0" xfId="1" applyNumberFormat="1" applyFont="1"/>
    <xf numFmtId="0" fontId="86" fillId="0" borderId="0" xfId="0" applyFont="1"/>
    <xf numFmtId="37" fontId="86" fillId="0" borderId="0" xfId="0" applyNumberFormat="1" applyFont="1" applyAlignment="1">
      <alignment horizontal="center"/>
    </xf>
    <xf numFmtId="164" fontId="86" fillId="0" borderId="0" xfId="0" applyNumberFormat="1" applyFont="1"/>
    <xf numFmtId="37" fontId="86" fillId="0" borderId="0" xfId="0" applyNumberFormat="1" applyFont="1"/>
    <xf numFmtId="164" fontId="86" fillId="0" borderId="0" xfId="1" applyNumberFormat="1" applyFont="1" applyAlignment="1">
      <alignment horizontal="right"/>
    </xf>
    <xf numFmtId="43" fontId="85" fillId="0" borderId="0" xfId="307" applyFont="1" applyFill="1"/>
    <xf numFmtId="0" fontId="59" fillId="0" borderId="0" xfId="0" applyFont="1" applyFill="1" applyAlignment="1">
      <alignment horizontal="center"/>
    </xf>
    <xf numFmtId="0" fontId="84" fillId="0" borderId="0" xfId="0" applyFont="1" applyFill="1"/>
    <xf numFmtId="164" fontId="86" fillId="0" borderId="0" xfId="1" applyNumberFormat="1" applyFont="1" applyFill="1"/>
    <xf numFmtId="0" fontId="86" fillId="0" borderId="0" xfId="0" applyFont="1" applyFill="1"/>
    <xf numFmtId="37" fontId="86" fillId="0" borderId="0" xfId="0" applyNumberFormat="1" applyFont="1" applyFill="1" applyAlignment="1">
      <alignment horizontal="center"/>
    </xf>
    <xf numFmtId="164" fontId="86" fillId="0" borderId="0" xfId="0" applyNumberFormat="1" applyFont="1" applyFill="1"/>
    <xf numFmtId="37" fontId="86" fillId="0" borderId="0" xfId="0" applyNumberFormat="1" applyFont="1" applyFill="1"/>
    <xf numFmtId="164" fontId="86" fillId="0" borderId="0" xfId="1" applyNumberFormat="1" applyFont="1" applyFill="1" applyAlignment="1">
      <alignment horizontal="right"/>
    </xf>
    <xf numFmtId="43" fontId="59" fillId="0" borderId="0" xfId="307" applyFont="1" applyFill="1" applyAlignment="1">
      <alignment horizontal="center"/>
    </xf>
    <xf numFmtId="0" fontId="59" fillId="0" borderId="0" xfId="0" applyFont="1" applyFill="1" applyAlignment="1">
      <alignment horizontal="left"/>
    </xf>
    <xf numFmtId="164" fontId="84" fillId="0" borderId="0" xfId="1" applyNumberFormat="1" applyFont="1" applyFill="1" applyAlignment="1">
      <alignment horizontal="right" indent="1"/>
    </xf>
    <xf numFmtId="0" fontId="85" fillId="0" borderId="0" xfId="0" applyFont="1" applyFill="1" applyAlignment="1">
      <alignment horizontal="left"/>
    </xf>
    <xf numFmtId="37" fontId="84" fillId="0" borderId="0" xfId="0" applyNumberFormat="1" applyFont="1" applyFill="1" applyAlignment="1">
      <alignment horizontal="right"/>
    </xf>
    <xf numFmtId="37" fontId="84" fillId="0" borderId="0" xfId="0" applyNumberFormat="1" applyFont="1" applyFill="1" applyAlignment="1">
      <alignment horizontal="center"/>
    </xf>
    <xf numFmtId="43" fontId="84" fillId="0" borderId="0" xfId="0" applyNumberFormat="1" applyFont="1" applyFill="1"/>
    <xf numFmtId="164" fontId="84" fillId="0" borderId="0" xfId="1" applyNumberFormat="1" applyFont="1" applyFill="1" applyAlignment="1">
      <alignment horizontal="center"/>
    </xf>
    <xf numFmtId="164" fontId="84" fillId="0" borderId="0" xfId="1" applyNumberFormat="1" applyFont="1" applyFill="1" applyAlignment="1">
      <alignment horizontal="right"/>
    </xf>
    <xf numFmtId="164" fontId="84" fillId="0" borderId="0" xfId="0" applyNumberFormat="1" applyFont="1" applyFill="1"/>
    <xf numFmtId="0" fontId="83" fillId="0" borderId="0" xfId="0" applyFont="1" applyFill="1"/>
    <xf numFmtId="164" fontId="84" fillId="0" borderId="1" xfId="1" applyNumberFormat="1" applyFont="1" applyFill="1" applyBorder="1" applyAlignment="1">
      <alignment horizontal="right" indent="1"/>
    </xf>
    <xf numFmtId="37" fontId="84" fillId="0" borderId="1" xfId="0" applyNumberFormat="1" applyFont="1" applyFill="1" applyBorder="1" applyAlignment="1">
      <alignment horizontal="right"/>
    </xf>
    <xf numFmtId="164" fontId="84" fillId="0" borderId="1" xfId="1" applyNumberFormat="1" applyFont="1" applyFill="1" applyBorder="1" applyAlignment="1">
      <alignment horizontal="center"/>
    </xf>
    <xf numFmtId="164" fontId="84" fillId="0" borderId="1" xfId="1" applyNumberFormat="1" applyFont="1" applyFill="1" applyBorder="1" applyAlignment="1">
      <alignment horizontal="right"/>
    </xf>
    <xf numFmtId="164" fontId="84" fillId="0" borderId="1" xfId="0" applyNumberFormat="1" applyFont="1" applyFill="1" applyBorder="1"/>
    <xf numFmtId="164" fontId="86" fillId="0" borderId="26" xfId="1" applyNumberFormat="1" applyFont="1" applyFill="1" applyBorder="1"/>
    <xf numFmtId="164" fontId="86" fillId="0" borderId="26" xfId="1" applyNumberFormat="1" applyFont="1" applyFill="1" applyBorder="1" applyAlignment="1">
      <alignment horizontal="right"/>
    </xf>
    <xf numFmtId="43" fontId="59" fillId="0" borderId="0" xfId="307" applyFont="1" applyFill="1" applyAlignment="1">
      <alignment horizontal="left"/>
    </xf>
    <xf numFmtId="164" fontId="84" fillId="0" borderId="0" xfId="1" applyNumberFormat="1" applyFont="1" applyFill="1"/>
    <xf numFmtId="2" fontId="86" fillId="0" borderId="0" xfId="0" applyNumberFormat="1" applyFont="1" applyFill="1"/>
    <xf numFmtId="1" fontId="86" fillId="0" borderId="0" xfId="0" applyNumberFormat="1" applyFont="1" applyFill="1"/>
    <xf numFmtId="164" fontId="84" fillId="0" borderId="0" xfId="1" applyNumberFormat="1" applyFont="1" applyFill="1" applyBorder="1" applyAlignment="1">
      <alignment horizontal="right" indent="1"/>
    </xf>
    <xf numFmtId="37" fontId="84" fillId="0" borderId="0" xfId="0" applyNumberFormat="1" applyFont="1" applyFill="1" applyBorder="1" applyAlignment="1">
      <alignment horizontal="right"/>
    </xf>
    <xf numFmtId="164" fontId="84" fillId="0" borderId="0" xfId="1" applyNumberFormat="1" applyFont="1" applyFill="1" applyBorder="1" applyAlignment="1">
      <alignment horizontal="center"/>
    </xf>
    <xf numFmtId="164" fontId="84" fillId="0" borderId="0" xfId="1" applyNumberFormat="1" applyFont="1" applyFill="1" applyBorder="1" applyAlignment="1">
      <alignment horizontal="right"/>
    </xf>
    <xf numFmtId="164" fontId="84" fillId="0" borderId="0" xfId="0" applyNumberFormat="1" applyFont="1" applyFill="1" applyBorder="1"/>
    <xf numFmtId="184" fontId="86" fillId="0" borderId="0" xfId="0" applyNumberFormat="1" applyFont="1" applyFill="1"/>
    <xf numFmtId="43" fontId="66" fillId="0" borderId="0" xfId="307" applyFont="1" applyFill="1" applyAlignment="1">
      <alignment horizontal="left"/>
    </xf>
    <xf numFmtId="164" fontId="83" fillId="0" borderId="27" xfId="1" applyNumberFormat="1" applyFont="1" applyFill="1" applyBorder="1" applyAlignment="1">
      <alignment horizontal="right" indent="1"/>
    </xf>
    <xf numFmtId="164" fontId="84" fillId="0" borderId="0" xfId="1" applyNumberFormat="1" applyFont="1" applyAlignment="1">
      <alignment horizontal="right" indent="1"/>
    </xf>
    <xf numFmtId="0" fontId="59" fillId="0" borderId="0" xfId="0" applyFont="1" applyBorder="1"/>
    <xf numFmtId="43" fontId="84" fillId="0" borderId="0" xfId="1" applyNumberFormat="1" applyFont="1" applyAlignment="1">
      <alignment horizontal="right" indent="1"/>
    </xf>
    <xf numFmtId="43" fontId="85" fillId="0" borderId="0" xfId="307" applyFont="1" applyBorder="1"/>
    <xf numFmtId="43" fontId="59" fillId="0" borderId="0" xfId="307" applyFont="1"/>
    <xf numFmtId="0" fontId="85" fillId="0" borderId="0" xfId="0" applyFont="1"/>
    <xf numFmtId="164" fontId="84" fillId="0" borderId="0" xfId="1" applyNumberFormat="1" applyFont="1" applyBorder="1" applyAlignment="1">
      <alignment horizontal="right" indent="1"/>
    </xf>
    <xf numFmtId="164" fontId="84" fillId="0" borderId="0" xfId="1" applyNumberFormat="1" applyFont="1" applyAlignment="1">
      <alignment horizontal="center"/>
    </xf>
    <xf numFmtId="37" fontId="84" fillId="0" borderId="0" xfId="0" applyNumberFormat="1" applyFont="1" applyAlignment="1">
      <alignment horizontal="center"/>
    </xf>
    <xf numFmtId="0" fontId="59" fillId="0" borderId="0" xfId="0" applyFont="1"/>
    <xf numFmtId="164" fontId="84" fillId="0" borderId="1" xfId="1" applyNumberFormat="1" applyFont="1" applyBorder="1" applyAlignment="1">
      <alignment horizontal="right" indent="1"/>
    </xf>
    <xf numFmtId="164" fontId="84" fillId="0" borderId="1" xfId="1" applyNumberFormat="1" applyFont="1" applyBorder="1" applyAlignment="1">
      <alignment horizontal="center"/>
    </xf>
    <xf numFmtId="164" fontId="84" fillId="0" borderId="0" xfId="1" applyNumberFormat="1" applyFont="1"/>
    <xf numFmtId="43" fontId="59" fillId="0" borderId="0" xfId="307" applyFont="1" applyFill="1"/>
    <xf numFmtId="0" fontId="59" fillId="0" borderId="0" xfId="0" applyFont="1" applyFill="1"/>
    <xf numFmtId="0" fontId="85" fillId="0" borderId="0" xfId="0" applyFont="1" applyFill="1"/>
    <xf numFmtId="164" fontId="84" fillId="0" borderId="26" xfId="1" applyNumberFormat="1" applyFont="1" applyBorder="1"/>
    <xf numFmtId="0" fontId="66" fillId="0" borderId="0" xfId="0" applyFont="1" applyAlignment="1">
      <alignment horizontal="center"/>
    </xf>
    <xf numFmtId="164" fontId="83" fillId="0" borderId="27" xfId="1" applyNumberFormat="1" applyFont="1" applyBorder="1"/>
    <xf numFmtId="37" fontId="83" fillId="0" borderId="0" xfId="0" applyNumberFormat="1" applyFont="1"/>
    <xf numFmtId="37" fontId="83" fillId="0" borderId="0" xfId="0" applyNumberFormat="1" applyFont="1" applyFill="1" applyAlignment="1">
      <alignment horizontal="center"/>
    </xf>
    <xf numFmtId="0" fontId="85" fillId="0" borderId="0" xfId="0" applyFont="1" applyAlignment="1">
      <alignment horizontal="left"/>
    </xf>
    <xf numFmtId="0" fontId="84" fillId="0" borderId="0" xfId="0" applyFont="1" applyFill="1" applyAlignment="1">
      <alignment horizontal="center"/>
    </xf>
    <xf numFmtId="37" fontId="84" fillId="0" borderId="0" xfId="0" applyNumberFormat="1" applyFont="1" applyFill="1" applyBorder="1" applyAlignment="1">
      <alignment horizontal="center"/>
    </xf>
    <xf numFmtId="164" fontId="84" fillId="0" borderId="26" xfId="1" applyNumberFormat="1" applyFont="1" applyFill="1" applyBorder="1"/>
    <xf numFmtId="37" fontId="84" fillId="0" borderId="0" xfId="0" applyNumberFormat="1" applyFont="1" applyFill="1"/>
    <xf numFmtId="0" fontId="66" fillId="0" borderId="0" xfId="0" applyFont="1" applyFill="1" applyAlignment="1">
      <alignment horizontal="center"/>
    </xf>
    <xf numFmtId="164" fontId="83" fillId="0" borderId="27" xfId="1" applyNumberFormat="1" applyFont="1" applyFill="1" applyBorder="1"/>
  </cellXfs>
  <cellStyles count="695">
    <cellStyle name="_x0013_" xfId="44" xr:uid="{00000000-0005-0000-0000-000000000000}"/>
    <cellStyle name="$0.00" xfId="45" xr:uid="{00000000-0005-0000-0000-000001000000}"/>
    <cellStyle name="$0.00 2" xfId="46" xr:uid="{00000000-0005-0000-0000-000002000000}"/>
    <cellStyle name="$0.00 3" xfId="47" xr:uid="{00000000-0005-0000-0000-000003000000}"/>
    <cellStyle name="$0.00 4" xfId="48" xr:uid="{00000000-0005-0000-0000-000004000000}"/>
    <cellStyle name="_x0013_,î3_x0001_N@4" xfId="49" xr:uid="{00000000-0005-0000-0000-000005000000}"/>
    <cellStyle name="_x0013_,î3_x0001_N@4 2" xfId="50" xr:uid="{00000000-0005-0000-0000-000006000000}"/>
    <cellStyle name="_x0013_,î3_x0001_N@4 3" xfId="51" xr:uid="{00000000-0005-0000-0000-000007000000}"/>
    <cellStyle name="_x0013_,î3_x0001_N@4 4" xfId="52" xr:uid="{00000000-0005-0000-0000-000008000000}"/>
    <cellStyle name=":¨áy¡’?(" xfId="53" xr:uid="{00000000-0005-0000-0000-000009000000}"/>
    <cellStyle name=":¨áy¡’?( 2" xfId="54" xr:uid="{00000000-0005-0000-0000-00000A000000}"/>
    <cellStyle name=":¨áy¡’?( 3" xfId="55" xr:uid="{00000000-0005-0000-0000-00000B000000}"/>
    <cellStyle name=":¨áy¡’?( 4" xfId="56" xr:uid="{00000000-0005-0000-0000-00000C000000}"/>
    <cellStyle name="?? [0]_??" xfId="57" xr:uid="{00000000-0005-0000-0000-00000D000000}"/>
    <cellStyle name="??_?.????" xfId="58" xr:uid="{00000000-0005-0000-0000-00000E000000}"/>
    <cellStyle name="_0105FFU_lob_earningsWalk" xfId="59" xr:uid="{00000000-0005-0000-0000-00000F000000}"/>
    <cellStyle name="_0305_URG_revenue_walk_v1" xfId="60" xr:uid="{00000000-0005-0000-0000-000010000000}"/>
    <cellStyle name="_0305_URG_revenue_walk_v1 2" xfId="61" xr:uid="{00000000-0005-0000-0000-000011000000}"/>
    <cellStyle name="_0305_URG_revenue_walk_v1 3" xfId="62" xr:uid="{00000000-0005-0000-0000-000012000000}"/>
    <cellStyle name="_0305_URG_revenue_walk_v1 4" xfId="63" xr:uid="{00000000-0005-0000-0000-000013000000}"/>
    <cellStyle name="_0306_URG_revenue_walk" xfId="64" xr:uid="{00000000-0005-0000-0000-000014000000}"/>
    <cellStyle name="_0306_URG_revenue_walk 2" xfId="65" xr:uid="{00000000-0005-0000-0000-000015000000}"/>
    <cellStyle name="_0306_URG_revenue_walk 3" xfId="66" xr:uid="{00000000-0005-0000-0000-000016000000}"/>
    <cellStyle name="_0306_URG_revenue_walk 4" xfId="67" xr:uid="{00000000-0005-0000-0000-000017000000}"/>
    <cellStyle name="_03Mar06_EDCS_RevenueEPS" xfId="68" xr:uid="{00000000-0005-0000-0000-000018000000}"/>
    <cellStyle name="_05_06 1823110 Analysis" xfId="69" xr:uid="{00000000-0005-0000-0000-000019000000}"/>
    <cellStyle name="_05_06 1823110 Analysis 2" xfId="70" xr:uid="{00000000-0005-0000-0000-00001A000000}"/>
    <cellStyle name="_05_06 1823110 Analysis 3" xfId="71" xr:uid="{00000000-0005-0000-0000-00001B000000}"/>
    <cellStyle name="_05_06 1823110 Analysis 4" xfId="72" xr:uid="{00000000-0005-0000-0000-00001C000000}"/>
    <cellStyle name="_06_06 1823110 Analysis A" xfId="73" xr:uid="{00000000-0005-0000-0000-00001D000000}"/>
    <cellStyle name="_06_06 1823110 Analysis A 2" xfId="74" xr:uid="{00000000-0005-0000-0000-00001E000000}"/>
    <cellStyle name="_06_06 1823110 Analysis A 3" xfId="75" xr:uid="{00000000-0005-0000-0000-00001F000000}"/>
    <cellStyle name="_06_06 1823110 Analysis A 4" xfId="76" xr:uid="{00000000-0005-0000-0000-000020000000}"/>
    <cellStyle name="_07_06 1823110 Analysis" xfId="77" xr:uid="{00000000-0005-0000-0000-000021000000}"/>
    <cellStyle name="_07_06 1823110 Analysis 2" xfId="78" xr:uid="{00000000-0005-0000-0000-000022000000}"/>
    <cellStyle name="_07_06 1823110 Analysis 3" xfId="79" xr:uid="{00000000-0005-0000-0000-000023000000}"/>
    <cellStyle name="_07_06 1823110 Analysis 4" xfId="80" xr:uid="{00000000-0005-0000-0000-000024000000}"/>
    <cellStyle name="_08_06 1823110 Analysis" xfId="81" xr:uid="{00000000-0005-0000-0000-000025000000}"/>
    <cellStyle name="_08_06 1823110 Analysis 2" xfId="82" xr:uid="{00000000-0005-0000-0000-000026000000}"/>
    <cellStyle name="_08_06 1823110 Analysis 3" xfId="83" xr:uid="{00000000-0005-0000-0000-000027000000}"/>
    <cellStyle name="_08_06 1823110 Analysis 4" xfId="84" xr:uid="{00000000-0005-0000-0000-000028000000}"/>
    <cellStyle name="_0806_URG_revenue_walk_Cy3" xfId="85" xr:uid="{00000000-0005-0000-0000-000029000000}"/>
    <cellStyle name="_0806_URG_revenue_walk_Cy3 2" xfId="86" xr:uid="{00000000-0005-0000-0000-00002A000000}"/>
    <cellStyle name="_0806_URG_revenue_walk_Cy3 3" xfId="87" xr:uid="{00000000-0005-0000-0000-00002B000000}"/>
    <cellStyle name="_0806_URG_revenue_walk_Cy3 4" xfId="88" xr:uid="{00000000-0005-0000-0000-00002C000000}"/>
    <cellStyle name="_09_06 1823110 Analysis" xfId="89" xr:uid="{00000000-0005-0000-0000-00002D000000}"/>
    <cellStyle name="_09_06 1823110 Analysis 2" xfId="90" xr:uid="{00000000-0005-0000-0000-00002E000000}"/>
    <cellStyle name="_09_06 1823110 Analysis 3" xfId="91" xr:uid="{00000000-0005-0000-0000-00002F000000}"/>
    <cellStyle name="_09_06 1823110 Analysis 4" xfId="92" xr:uid="{00000000-0005-0000-0000-000030000000}"/>
    <cellStyle name="_0906_OP_revenue_walk_2006_Budget DET" xfId="93" xr:uid="{00000000-0005-0000-0000-000031000000}"/>
    <cellStyle name="_10_06 1823110 Analysis" xfId="94" xr:uid="{00000000-0005-0000-0000-000032000000}"/>
    <cellStyle name="_10_06 1823110 Analysis 2" xfId="95" xr:uid="{00000000-0005-0000-0000-000033000000}"/>
    <cellStyle name="_10_06 1823110 Analysis 3" xfId="96" xr:uid="{00000000-0005-0000-0000-000034000000}"/>
    <cellStyle name="_10_06 1823110 Analysis 4" xfId="97" xr:uid="{00000000-0005-0000-0000-000035000000}"/>
    <cellStyle name="_11_06 1823110 Analysis" xfId="98" xr:uid="{00000000-0005-0000-0000-000036000000}"/>
    <cellStyle name="_11_06 1823110 Analysis 2" xfId="99" xr:uid="{00000000-0005-0000-0000-000037000000}"/>
    <cellStyle name="_11_06 1823110 Analysis 3" xfId="100" xr:uid="{00000000-0005-0000-0000-000038000000}"/>
    <cellStyle name="_11_06 1823110 Analysis 4" xfId="101" xr:uid="{00000000-0005-0000-0000-000039000000}"/>
    <cellStyle name="_12_06 1823110 Analysis" xfId="102" xr:uid="{00000000-0005-0000-0000-00003A000000}"/>
    <cellStyle name="_12_06 1823110 Analysis 2" xfId="103" xr:uid="{00000000-0005-0000-0000-00003B000000}"/>
    <cellStyle name="_12_06 1823110 Analysis 3" xfId="104" xr:uid="{00000000-0005-0000-0000-00003C000000}"/>
    <cellStyle name="_12_06 1823110 Analysis 4" xfId="105" xr:uid="{00000000-0005-0000-0000-00003D000000}"/>
    <cellStyle name="_1205_URG_revenue_walk_v2_Cycle4" xfId="106" xr:uid="{00000000-0005-0000-0000-00003E000000}"/>
    <cellStyle name="_1205_URG_revenue_walk_v2_Cycle4 2" xfId="107" xr:uid="{00000000-0005-0000-0000-00003F000000}"/>
    <cellStyle name="_1205_URG_revenue_walk_v2_Cycle4 3" xfId="108" xr:uid="{00000000-0005-0000-0000-000040000000}"/>
    <cellStyle name="_1205_URG_revenue_walk_v2_Cycle4 4" xfId="109" xr:uid="{00000000-0005-0000-0000-000041000000}"/>
    <cellStyle name="_1823110_04_2007" xfId="110" xr:uid="{00000000-0005-0000-0000-000042000000}"/>
    <cellStyle name="_1823110_04_2007 2" xfId="111" xr:uid="{00000000-0005-0000-0000-000043000000}"/>
    <cellStyle name="_1823110_04_2007 3" xfId="112" xr:uid="{00000000-0005-0000-0000-000044000000}"/>
    <cellStyle name="_1823110_04_2007 4" xfId="113" xr:uid="{00000000-0005-0000-0000-000045000000}"/>
    <cellStyle name="_1823110_05_2007" xfId="114" xr:uid="{00000000-0005-0000-0000-000046000000}"/>
    <cellStyle name="_1823110_05_2007 2" xfId="115" xr:uid="{00000000-0005-0000-0000-000047000000}"/>
    <cellStyle name="_1823110_05_2007 3" xfId="116" xr:uid="{00000000-0005-0000-0000-000048000000}"/>
    <cellStyle name="_1823110_05_2007 4" xfId="117" xr:uid="{00000000-0005-0000-0000-000049000000}"/>
    <cellStyle name="_1823110_06_2007" xfId="118" xr:uid="{00000000-0005-0000-0000-00004A000000}"/>
    <cellStyle name="_1823110_06_2007 2" xfId="119" xr:uid="{00000000-0005-0000-0000-00004B000000}"/>
    <cellStyle name="_1823110_06_2007 3" xfId="120" xr:uid="{00000000-0005-0000-0000-00004C000000}"/>
    <cellStyle name="_1823110_06_2007 4" xfId="121" xr:uid="{00000000-0005-0000-0000-00004D000000}"/>
    <cellStyle name="_1823110_09_2007" xfId="122" xr:uid="{00000000-0005-0000-0000-00004E000000}"/>
    <cellStyle name="_1823110_09_2007 2" xfId="123" xr:uid="{00000000-0005-0000-0000-00004F000000}"/>
    <cellStyle name="_1823110_09_2007 3" xfId="124" xr:uid="{00000000-0005-0000-0000-000050000000}"/>
    <cellStyle name="_1823110_09_2007 4" xfId="125" xr:uid="{00000000-0005-0000-0000-000051000000}"/>
    <cellStyle name="_2005Cycle1_URG_revenue_walk_v1" xfId="126" xr:uid="{00000000-0005-0000-0000-000052000000}"/>
    <cellStyle name="_2005Cycle1_URG_revenue_walk_v1 2" xfId="127" xr:uid="{00000000-0005-0000-0000-000053000000}"/>
    <cellStyle name="_2005Cycle1_URG_revenue_walk_v1 3" xfId="128" xr:uid="{00000000-0005-0000-0000-000054000000}"/>
    <cellStyle name="_2005Cycle1_URG_revenue_walk_v1 4" xfId="129" xr:uid="{00000000-0005-0000-0000-000055000000}"/>
    <cellStyle name="_2006Cy1_URG_revenue_walk" xfId="130" xr:uid="{00000000-0005-0000-0000-000056000000}"/>
    <cellStyle name="_2006Cy1_URG_revenue_walk 2" xfId="131" xr:uid="{00000000-0005-0000-0000-000057000000}"/>
    <cellStyle name="_2006Cy1_URG_revenue_walk 3" xfId="132" xr:uid="{00000000-0005-0000-0000-000058000000}"/>
    <cellStyle name="_2006Cy1_URG_revenue_walk 4" xfId="133" xr:uid="{00000000-0005-0000-0000-000059000000}"/>
    <cellStyle name="_2006Cy2_URG_revenue_walk" xfId="134" xr:uid="{00000000-0005-0000-0000-00005A000000}"/>
    <cellStyle name="_2006Cy2_URG_revenue_walk 2" xfId="135" xr:uid="{00000000-0005-0000-0000-00005B000000}"/>
    <cellStyle name="_2006Cy2_URG_revenue_walk 3" xfId="136" xr:uid="{00000000-0005-0000-0000-00005C000000}"/>
    <cellStyle name="_2006Cy2_URG_revenue_walk 4" xfId="137" xr:uid="{00000000-0005-0000-0000-00005D000000}"/>
    <cellStyle name="_2006Cy3_EDCS_RevenueEPS" xfId="138" xr:uid="{00000000-0005-0000-0000-00005E000000}"/>
    <cellStyle name="_205FFU_lob_earningsWalk" xfId="139" xr:uid="{00000000-0005-0000-0000-00005F000000}"/>
    <cellStyle name="_Acct 926 W1_W2Benefits" xfId="140" xr:uid="{00000000-0005-0000-0000-000060000000}"/>
    <cellStyle name="_Acct 926 W1_W2Benefits 2" xfId="141" xr:uid="{00000000-0005-0000-0000-000061000000}"/>
    <cellStyle name="_Acct 926 W1_W2Benefits 3" xfId="142" xr:uid="{00000000-0005-0000-0000-000062000000}"/>
    <cellStyle name="_Acct 926 W1_W2Benefits 4" xfId="143" xr:uid="{00000000-0005-0000-0000-000063000000}"/>
    <cellStyle name="_AFUDC" xfId="144" xr:uid="{00000000-0005-0000-0000-000064000000}"/>
    <cellStyle name="_AFUDC 2" xfId="145" xr:uid="{00000000-0005-0000-0000-000065000000}"/>
    <cellStyle name="_AFUDC 3" xfId="146" xr:uid="{00000000-0005-0000-0000-000066000000}"/>
    <cellStyle name="_AFUDC 4" xfId="147" xr:uid="{00000000-0005-0000-0000-000067000000}"/>
    <cellStyle name="_AFUDC_2009_Budget_01302009" xfId="148" xr:uid="{00000000-0005-0000-0000-000068000000}"/>
    <cellStyle name="_AFUDC_2009_Budget_01302009 2" xfId="149" xr:uid="{00000000-0005-0000-0000-000069000000}"/>
    <cellStyle name="_AFUDC_2009_Budget_01302009 3" xfId="150" xr:uid="{00000000-0005-0000-0000-00006A000000}"/>
    <cellStyle name="_AFUDC_2009_Budget_01302009 4" xfId="151" xr:uid="{00000000-0005-0000-0000-00006B000000}"/>
    <cellStyle name="_August Expense Reports" xfId="152" xr:uid="{00000000-0005-0000-0000-00006C000000}"/>
    <cellStyle name="_August Expense Reports 2" xfId="153" xr:uid="{00000000-0005-0000-0000-00006D000000}"/>
    <cellStyle name="_August Expense Reports 3" xfId="154" xr:uid="{00000000-0005-0000-0000-00006E000000}"/>
    <cellStyle name="_August Expense Reports 4" xfId="155" xr:uid="{00000000-0005-0000-0000-00006F000000}"/>
    <cellStyle name="_bal_acct_rcls_01_08" xfId="156" xr:uid="{00000000-0005-0000-0000-000070000000}"/>
    <cellStyle name="_bal_acct_rcls_01_08 2" xfId="157" xr:uid="{00000000-0005-0000-0000-000071000000}"/>
    <cellStyle name="_bal_acct_rcls_01_08 3" xfId="158" xr:uid="{00000000-0005-0000-0000-000072000000}"/>
    <cellStyle name="_bal_acct_rcls_01_08 4" xfId="159" xr:uid="{00000000-0005-0000-0000-000073000000}"/>
    <cellStyle name="_bal_acct_rcls_02_08" xfId="160" xr:uid="{00000000-0005-0000-0000-000074000000}"/>
    <cellStyle name="_bal_acct_rcls_02_08 2" xfId="161" xr:uid="{00000000-0005-0000-0000-000075000000}"/>
    <cellStyle name="_bal_acct_rcls_02_08 3" xfId="162" xr:uid="{00000000-0005-0000-0000-000076000000}"/>
    <cellStyle name="_bal_acct_rcls_02_08 4" xfId="163" xr:uid="{00000000-0005-0000-0000-000077000000}"/>
    <cellStyle name="_bal_acct_rcls_03_08_2nd close" xfId="164" xr:uid="{00000000-0005-0000-0000-000078000000}"/>
    <cellStyle name="_bal_acct_rcls_03_08_2nd close 2" xfId="165" xr:uid="{00000000-0005-0000-0000-000079000000}"/>
    <cellStyle name="_bal_acct_rcls_03_08_2nd close 3" xfId="166" xr:uid="{00000000-0005-0000-0000-00007A000000}"/>
    <cellStyle name="_bal_acct_rcls_03_08_2nd close 4" xfId="167" xr:uid="{00000000-0005-0000-0000-00007B000000}"/>
    <cellStyle name="_bal_acct_rcls_04_08" xfId="168" xr:uid="{00000000-0005-0000-0000-00007C000000}"/>
    <cellStyle name="_bal_acct_rcls_04_08 2" xfId="169" xr:uid="{00000000-0005-0000-0000-00007D000000}"/>
    <cellStyle name="_bal_acct_rcls_04_08 3" xfId="170" xr:uid="{00000000-0005-0000-0000-00007E000000}"/>
    <cellStyle name="_bal_acct_rcls_04_08 4" xfId="171" xr:uid="{00000000-0005-0000-0000-00007F000000}"/>
    <cellStyle name="_bal_acct_rcls_05_08" xfId="172" xr:uid="{00000000-0005-0000-0000-000080000000}"/>
    <cellStyle name="_bal_acct_rcls_05_08 2" xfId="173" xr:uid="{00000000-0005-0000-0000-000081000000}"/>
    <cellStyle name="_bal_acct_rcls_05_08 3" xfId="174" xr:uid="{00000000-0005-0000-0000-000082000000}"/>
    <cellStyle name="_bal_acct_rcls_05_08 4" xfId="175" xr:uid="{00000000-0005-0000-0000-000083000000}"/>
    <cellStyle name="_bal_acct_rcls_0507" xfId="176" xr:uid="{00000000-0005-0000-0000-000084000000}"/>
    <cellStyle name="_bal_acct_rcls_0507 2" xfId="177" xr:uid="{00000000-0005-0000-0000-000085000000}"/>
    <cellStyle name="_bal_acct_rcls_0507 3" xfId="178" xr:uid="{00000000-0005-0000-0000-000086000000}"/>
    <cellStyle name="_bal_acct_rcls_0507 4" xfId="179" xr:uid="{00000000-0005-0000-0000-000087000000}"/>
    <cellStyle name="_bal_acct_rcls_06_08 Close #2" xfId="180" xr:uid="{00000000-0005-0000-0000-000088000000}"/>
    <cellStyle name="_bal_acct_rcls_06_08 Close #2 2" xfId="181" xr:uid="{00000000-0005-0000-0000-000089000000}"/>
    <cellStyle name="_bal_acct_rcls_06_08 Close #2 3" xfId="182" xr:uid="{00000000-0005-0000-0000-00008A000000}"/>
    <cellStyle name="_bal_acct_rcls_06_08 Close #2 4" xfId="183" xr:uid="{00000000-0005-0000-0000-00008B000000}"/>
    <cellStyle name="_bal_acct_rcls_07_08" xfId="184" xr:uid="{00000000-0005-0000-0000-00008C000000}"/>
    <cellStyle name="_bal_acct_rcls_07_08 2" xfId="185" xr:uid="{00000000-0005-0000-0000-00008D000000}"/>
    <cellStyle name="_bal_acct_rcls_07_08 3" xfId="186" xr:uid="{00000000-0005-0000-0000-00008E000000}"/>
    <cellStyle name="_bal_acct_rcls_07_08 4" xfId="187" xr:uid="{00000000-0005-0000-0000-00008F000000}"/>
    <cellStyle name="_bal_acct_rcls_0707" xfId="188" xr:uid="{00000000-0005-0000-0000-000090000000}"/>
    <cellStyle name="_bal_acct_rcls_0707 2" xfId="189" xr:uid="{00000000-0005-0000-0000-000091000000}"/>
    <cellStyle name="_bal_acct_rcls_0707 3" xfId="190" xr:uid="{00000000-0005-0000-0000-000092000000}"/>
    <cellStyle name="_bal_acct_rcls_0707 4" xfId="191" xr:uid="{00000000-0005-0000-0000-000093000000}"/>
    <cellStyle name="_Bank Fees" xfId="192" xr:uid="{00000000-0005-0000-0000-000094000000}"/>
    <cellStyle name="_Bank Fees 2" xfId="193" xr:uid="{00000000-0005-0000-0000-000095000000}"/>
    <cellStyle name="_Bank Fees 3" xfId="194" xr:uid="{00000000-0005-0000-0000-000096000000}"/>
    <cellStyle name="_Bank Fees 4" xfId="195" xr:uid="{00000000-0005-0000-0000-000097000000}"/>
    <cellStyle name="_Book1 (2)" xfId="196" xr:uid="{00000000-0005-0000-0000-000098000000}"/>
    <cellStyle name="_Book15" xfId="197" xr:uid="{00000000-0005-0000-0000-000099000000}"/>
    <cellStyle name="_Book2" xfId="198" xr:uid="{00000000-0005-0000-0000-00009A000000}"/>
    <cellStyle name="_Cap A&amp;G Dept Costs" xfId="199" xr:uid="{00000000-0005-0000-0000-00009B000000}"/>
    <cellStyle name="_Cap A&amp;G Dept Costs 2" xfId="200" xr:uid="{00000000-0005-0000-0000-00009C000000}"/>
    <cellStyle name="_Cap A&amp;G Dept Costs 3" xfId="201" xr:uid="{00000000-0005-0000-0000-00009D000000}"/>
    <cellStyle name="_Cap A&amp;G Dept Costs 4" xfId="202" xr:uid="{00000000-0005-0000-0000-00009E000000}"/>
    <cellStyle name="_Casualty" xfId="203" xr:uid="{00000000-0005-0000-0000-00009F000000}"/>
    <cellStyle name="_Casualty 2" xfId="204" xr:uid="{00000000-0005-0000-0000-0000A0000000}"/>
    <cellStyle name="_Casualty 3" xfId="205" xr:uid="{00000000-0005-0000-0000-0000A1000000}"/>
    <cellStyle name="_Casualty 4" xfId="206" xr:uid="{00000000-0005-0000-0000-0000A2000000}"/>
    <cellStyle name="_CGT_IS1" xfId="207" xr:uid="{00000000-0005-0000-0000-0000A3000000}"/>
    <cellStyle name="_CGT_IS1 2" xfId="208" xr:uid="{00000000-0005-0000-0000-0000A4000000}"/>
    <cellStyle name="_CGT_IS1 3" xfId="209" xr:uid="{00000000-0005-0000-0000-0000A5000000}"/>
    <cellStyle name="_CGT_IS1 4" xfId="210" xr:uid="{00000000-0005-0000-0000-0000A6000000}"/>
    <cellStyle name="_CGTPerform_November03 (12-16-03)" xfId="211" xr:uid="{00000000-0005-0000-0000-0000A7000000}"/>
    <cellStyle name="_CGTPerform_November03 (12-16-03) 2" xfId="212" xr:uid="{00000000-0005-0000-0000-0000A8000000}"/>
    <cellStyle name="_CGTPerform_November03 (12-16-03) 3" xfId="213" xr:uid="{00000000-0005-0000-0000-0000A9000000}"/>
    <cellStyle name="_CGTPerform_November03 (12-16-03) 4" xfId="214" xr:uid="{00000000-0005-0000-0000-0000AA000000}"/>
    <cellStyle name="_CGTPerform_November03 (only IS revised) (Final used for TBK Meeting on 12-19-03)" xfId="215" xr:uid="{00000000-0005-0000-0000-0000AB000000}"/>
    <cellStyle name="_CGTPerform_November03 (only IS revised) (Final used for TBK Meeting on 12-19-03) 2" xfId="216" xr:uid="{00000000-0005-0000-0000-0000AC000000}"/>
    <cellStyle name="_CGTPerform_November03 (only IS revised) (Final used for TBK Meeting on 12-19-03) 3" xfId="217" xr:uid="{00000000-0005-0000-0000-0000AD000000}"/>
    <cellStyle name="_CGTPerform_November03 (only IS revised) (Final used for TBK Meeting on 12-19-03) 4" xfId="218" xr:uid="{00000000-0005-0000-0000-0000AE000000}"/>
    <cellStyle name="_Copy of Revenue Forecast 2006 Assumptions" xfId="219" xr:uid="{00000000-0005-0000-0000-0000AF000000}"/>
    <cellStyle name="_Copy of Revenue Forecast 2006 Assumptions 2" xfId="220" xr:uid="{00000000-0005-0000-0000-0000B0000000}"/>
    <cellStyle name="_Copy of Revenue Forecast 2006 Assumptions 3" xfId="221" xr:uid="{00000000-0005-0000-0000-0000B1000000}"/>
    <cellStyle name="_Copy of Revenue Forecast 2006 Assumptions 4" xfId="222" xr:uid="{00000000-0005-0000-0000-0000B2000000}"/>
    <cellStyle name="_Decommissioning (net)" xfId="223" xr:uid="{00000000-0005-0000-0000-0000B3000000}"/>
    <cellStyle name="_Decommissioning (net) 2" xfId="224" xr:uid="{00000000-0005-0000-0000-0000B4000000}"/>
    <cellStyle name="_Decommissioning (net) 3" xfId="225" xr:uid="{00000000-0005-0000-0000-0000B5000000}"/>
    <cellStyle name="_Decommissioning (net) 4" xfId="226" xr:uid="{00000000-0005-0000-0000-0000B6000000}"/>
    <cellStyle name="_Depreciation-Reg Assets" xfId="227" xr:uid="{00000000-0005-0000-0000-0000B7000000}"/>
    <cellStyle name="_Depreciation-Reg Assets 2" xfId="228" xr:uid="{00000000-0005-0000-0000-0000B8000000}"/>
    <cellStyle name="_Depreciation-Reg Assets 3" xfId="229" xr:uid="{00000000-0005-0000-0000-0000B9000000}"/>
    <cellStyle name="_Depreciation-Reg Assets 4" xfId="230" xr:uid="{00000000-0005-0000-0000-0000BA000000}"/>
    <cellStyle name="_ETRev_Aug04" xfId="231" xr:uid="{00000000-0005-0000-0000-0000BB000000}"/>
    <cellStyle name="_ETRev_Aug04 2" xfId="232" xr:uid="{00000000-0005-0000-0000-0000BC000000}"/>
    <cellStyle name="_ETRev_Aug04 3" xfId="233" xr:uid="{00000000-0005-0000-0000-0000BD000000}"/>
    <cellStyle name="_ETRev_Aug04 4" xfId="234" xr:uid="{00000000-0005-0000-0000-0000BE000000}"/>
    <cellStyle name="_ETRev_Aug04 5" xfId="235" xr:uid="{00000000-0005-0000-0000-0000BF000000}"/>
    <cellStyle name="_ETRev_Aug04 6" xfId="236" xr:uid="{00000000-0005-0000-0000-0000C0000000}"/>
    <cellStyle name="_ETRev_March06.Cycle1" xfId="237" xr:uid="{00000000-0005-0000-0000-0000C1000000}"/>
    <cellStyle name="_ETRev_March06.Cycle1 2" xfId="238" xr:uid="{00000000-0005-0000-0000-0000C2000000}"/>
    <cellStyle name="_ETRev_March06.Cycle1 3" xfId="239" xr:uid="{00000000-0005-0000-0000-0000C3000000}"/>
    <cellStyle name="_ETRev_March06.Cycle1 4" xfId="240" xr:uid="{00000000-0005-0000-0000-0000C4000000}"/>
    <cellStyle name="_ETRev_March06.Cycle1 5" xfId="241" xr:uid="{00000000-0005-0000-0000-0000C5000000}"/>
    <cellStyle name="_ETRev_March06.Cycle1 6" xfId="242" xr:uid="{00000000-0005-0000-0000-0000C6000000}"/>
    <cellStyle name="_ETRevC2_MRDept_July1" xfId="243" xr:uid="{00000000-0005-0000-0000-0000C7000000}"/>
    <cellStyle name="_ETRevC2_MRDept_July1 2" xfId="244" xr:uid="{00000000-0005-0000-0000-0000C8000000}"/>
    <cellStyle name="_ETRevC2_MRDept_July1 3" xfId="245" xr:uid="{00000000-0005-0000-0000-0000C9000000}"/>
    <cellStyle name="_ETRevC2_MRDept_July1 4" xfId="246" xr:uid="{00000000-0005-0000-0000-0000CA000000}"/>
    <cellStyle name="_ETRevC3_RevisedSep30" xfId="247" xr:uid="{00000000-0005-0000-0000-0000CB000000}"/>
    <cellStyle name="_ETRevC3_RevisedSep30 2" xfId="248" xr:uid="{00000000-0005-0000-0000-0000CC000000}"/>
    <cellStyle name="_ETRevC3_RevisedSep30 3" xfId="249" xr:uid="{00000000-0005-0000-0000-0000CD000000}"/>
    <cellStyle name="_ETRevC3_RevisedSep30 4" xfId="250" xr:uid="{00000000-0005-0000-0000-0000CE000000}"/>
    <cellStyle name="_HC Cycle I Summary" xfId="251" xr:uid="{00000000-0005-0000-0000-0000CF000000}"/>
    <cellStyle name="_HC Cycle I Summary 2" xfId="252" xr:uid="{00000000-0005-0000-0000-0000D0000000}"/>
    <cellStyle name="_HC Cycle I Summary 3" xfId="253" xr:uid="{00000000-0005-0000-0000-0000D1000000}"/>
    <cellStyle name="_HC Cycle I Summary 4" xfId="254" xr:uid="{00000000-0005-0000-0000-0000D2000000}"/>
    <cellStyle name="_Insurance" xfId="255" xr:uid="{00000000-0005-0000-0000-0000D3000000}"/>
    <cellStyle name="_Insurance 2" xfId="256" xr:uid="{00000000-0005-0000-0000-0000D4000000}"/>
    <cellStyle name="_Insurance 3" xfId="257" xr:uid="{00000000-0005-0000-0000-0000D5000000}"/>
    <cellStyle name="_Insurance 4" xfId="258" xr:uid="{00000000-0005-0000-0000-0000D6000000}"/>
    <cellStyle name="_Operating Interest" xfId="259" xr:uid="{00000000-0005-0000-0000-0000D7000000}"/>
    <cellStyle name="_Operating Interest 2" xfId="260" xr:uid="{00000000-0005-0000-0000-0000D8000000}"/>
    <cellStyle name="_Operating Interest 3" xfId="261" xr:uid="{00000000-0005-0000-0000-0000D9000000}"/>
    <cellStyle name="_Operating Interest 4" xfId="262" xr:uid="{00000000-0005-0000-0000-0000DA000000}"/>
    <cellStyle name="_Perm Tax" xfId="263" xr:uid="{00000000-0005-0000-0000-0000DB000000}"/>
    <cellStyle name="_Perm Tax 2" xfId="264" xr:uid="{00000000-0005-0000-0000-0000DC000000}"/>
    <cellStyle name="_Perm Tax 3" xfId="265" xr:uid="{00000000-0005-0000-0000-0000DD000000}"/>
    <cellStyle name="_Perm Tax 4" xfId="266" xr:uid="{00000000-0005-0000-0000-0000DE000000}"/>
    <cellStyle name="_Property Tax" xfId="267" xr:uid="{00000000-0005-0000-0000-0000DF000000}"/>
    <cellStyle name="_Property Tax 2" xfId="268" xr:uid="{00000000-0005-0000-0000-0000E0000000}"/>
    <cellStyle name="_Property Tax 3" xfId="269" xr:uid="{00000000-0005-0000-0000-0000E1000000}"/>
    <cellStyle name="_Property Tax 4" xfId="270" xr:uid="{00000000-0005-0000-0000-0000E2000000}"/>
    <cellStyle name="_Remaining Vacation" xfId="271" xr:uid="{00000000-0005-0000-0000-0000E3000000}"/>
    <cellStyle name="_Remaining Vacation 2" xfId="272" xr:uid="{00000000-0005-0000-0000-0000E4000000}"/>
    <cellStyle name="_Remaining Vacation 3" xfId="273" xr:uid="{00000000-0005-0000-0000-0000E5000000}"/>
    <cellStyle name="_Remaining Vacation 4" xfId="274" xr:uid="{00000000-0005-0000-0000-0000E6000000}"/>
    <cellStyle name="_Transfers - Adjustments" xfId="275" xr:uid="{00000000-0005-0000-0000-0000E7000000}"/>
    <cellStyle name="_Transfers - Adjustments 2" xfId="276" xr:uid="{00000000-0005-0000-0000-0000E8000000}"/>
    <cellStyle name="_Transfers - Adjustments 3" xfId="277" xr:uid="{00000000-0005-0000-0000-0000E9000000}"/>
    <cellStyle name="_Transfers - Adjustments 4" xfId="278" xr:uid="{00000000-0005-0000-0000-0000EA000000}"/>
    <cellStyle name="_Wave 2 GFOM Support" xfId="279" xr:uid="{00000000-0005-0000-0000-0000EB000000}"/>
    <cellStyle name="_Wave 2 GFOM Support 2" xfId="280" xr:uid="{00000000-0005-0000-0000-0000EC000000}"/>
    <cellStyle name="_Wave 2 GFOM Support 3" xfId="281" xr:uid="{00000000-0005-0000-0000-0000ED000000}"/>
    <cellStyle name="_Wave 2 GFOM Support 4" xfId="282" xr:uid="{00000000-0005-0000-0000-0000EE000000}"/>
    <cellStyle name="_x0010_“+ˆÉ•?pý¤" xfId="283" xr:uid="{00000000-0005-0000-0000-0000EF000000}"/>
    <cellStyle name="_x0010_“+ˆÉ•?pý¤ 2" xfId="284" xr:uid="{00000000-0005-0000-0000-0000F0000000}"/>
    <cellStyle name="_x0010_“+ˆÉ•?pý¤ 3" xfId="285" xr:uid="{00000000-0005-0000-0000-0000F1000000}"/>
    <cellStyle name="_x0010_“+ˆÉ•?pý¤ 4" xfId="286" xr:uid="{00000000-0005-0000-0000-0000F2000000}"/>
    <cellStyle name="0" xfId="287" xr:uid="{00000000-0005-0000-0000-0000F3000000}"/>
    <cellStyle name="0 2" xfId="288" xr:uid="{00000000-0005-0000-0000-0000F4000000}"/>
    <cellStyle name="0 3" xfId="289" xr:uid="{00000000-0005-0000-0000-0000F5000000}"/>
    <cellStyle name="0 4" xfId="290" xr:uid="{00000000-0005-0000-0000-0000F6000000}"/>
    <cellStyle name="0.00" xfId="291" xr:uid="{00000000-0005-0000-0000-0000F7000000}"/>
    <cellStyle name="0.00 2" xfId="292" xr:uid="{00000000-0005-0000-0000-0000F8000000}"/>
    <cellStyle name="0.00 3" xfId="293" xr:uid="{00000000-0005-0000-0000-0000F9000000}"/>
    <cellStyle name="0.00 4" xfId="294" xr:uid="{00000000-0005-0000-0000-0000FA000000}"/>
    <cellStyle name="10 in (Normal)" xfId="295" xr:uid="{00000000-0005-0000-0000-0000FB000000}"/>
    <cellStyle name="10 in (Normal) 2" xfId="296" xr:uid="{00000000-0005-0000-0000-0000FC000000}"/>
    <cellStyle name="10 in (Normal) 3" xfId="297" xr:uid="{00000000-0005-0000-0000-0000FD000000}"/>
    <cellStyle name="10 in (Normal) 4" xfId="298" xr:uid="{00000000-0005-0000-0000-0000FE000000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 xr:uid="{00000000-0005-0000-0000-00000B010000}"/>
    <cellStyle name="5 in (Normal) 2" xfId="300" xr:uid="{00000000-0005-0000-0000-00000C010000}"/>
    <cellStyle name="5 in (Normal) 3" xfId="301" xr:uid="{00000000-0005-0000-0000-00000D010000}"/>
    <cellStyle name="5 in (Normal) 4" xfId="302" xr:uid="{00000000-0005-0000-0000-00000E01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 xr:uid="{00000000-0005-0000-0000-00001B010000}"/>
    <cellStyle name="Actual Date 2" xfId="304" xr:uid="{00000000-0005-0000-0000-00001C010000}"/>
    <cellStyle name="Array" xfId="305" xr:uid="{00000000-0005-0000-0000-00001D010000}"/>
    <cellStyle name="Bad" xfId="8" builtinId="27" customBuiltin="1"/>
    <cellStyle name="basic" xfId="306" xr:uid="{00000000-0005-0000-0000-00001F010000}"/>
    <cellStyle name="Calculation" xfId="12" builtinId="22" customBuiltin="1"/>
    <cellStyle name="Check Cell" xfId="14" builtinId="23" customBuiltin="1"/>
    <cellStyle name="Comma" xfId="1" builtinId="3"/>
    <cellStyle name="Comma 2" xfId="307" xr:uid="{00000000-0005-0000-0000-000023010000}"/>
    <cellStyle name="Comma 3" xfId="308" xr:uid="{00000000-0005-0000-0000-000024010000}"/>
    <cellStyle name="Comma 3 2" xfId="309" xr:uid="{00000000-0005-0000-0000-000025010000}"/>
    <cellStyle name="Comma 4" xfId="310" xr:uid="{00000000-0005-0000-0000-000026010000}"/>
    <cellStyle name="Comma 4 2" xfId="311" xr:uid="{00000000-0005-0000-0000-000027010000}"/>
    <cellStyle name="Comma 4 3" xfId="312" xr:uid="{00000000-0005-0000-0000-000028010000}"/>
    <cellStyle name="Comma 4 4" xfId="313" xr:uid="{00000000-0005-0000-0000-000029010000}"/>
    <cellStyle name="Comma 4 5" xfId="314" xr:uid="{00000000-0005-0000-0000-00002A010000}"/>
    <cellStyle name="Comma 4 6" xfId="315" xr:uid="{00000000-0005-0000-0000-00002B010000}"/>
    <cellStyle name="Comma 5" xfId="316" xr:uid="{00000000-0005-0000-0000-00002C010000}"/>
    <cellStyle name="Comma 6" xfId="317" xr:uid="{00000000-0005-0000-0000-00002D010000}"/>
    <cellStyle name="Comma 6 2" xfId="318" xr:uid="{00000000-0005-0000-0000-00002E010000}"/>
    <cellStyle name="Comma 6 3" xfId="319" xr:uid="{00000000-0005-0000-0000-00002F010000}"/>
    <cellStyle name="Comma 7" xfId="320" xr:uid="{00000000-0005-0000-0000-000030010000}"/>
    <cellStyle name="Comma 8" xfId="321" xr:uid="{00000000-0005-0000-0000-000031010000}"/>
    <cellStyle name="Comma0" xfId="322" xr:uid="{00000000-0005-0000-0000-000032010000}"/>
    <cellStyle name="comma-2" xfId="323" xr:uid="{00000000-0005-0000-0000-000033010000}"/>
    <cellStyle name="Currency 2" xfId="324" xr:uid="{00000000-0005-0000-0000-000034010000}"/>
    <cellStyle name="Currency 2 2" xfId="325" xr:uid="{00000000-0005-0000-0000-000035010000}"/>
    <cellStyle name="Currency 2 2 2" xfId="326" xr:uid="{00000000-0005-0000-0000-000036010000}"/>
    <cellStyle name="Currency 2 2 3" xfId="327" xr:uid="{00000000-0005-0000-0000-000037010000}"/>
    <cellStyle name="Currency 2 2 4" xfId="328" xr:uid="{00000000-0005-0000-0000-000038010000}"/>
    <cellStyle name="Currency 2 2 5" xfId="329" xr:uid="{00000000-0005-0000-0000-000039010000}"/>
    <cellStyle name="Currency 2 2 6" xfId="330" xr:uid="{00000000-0005-0000-0000-00003A010000}"/>
    <cellStyle name="Currency 3" xfId="331" xr:uid="{00000000-0005-0000-0000-00003B010000}"/>
    <cellStyle name="Currency 3 2" xfId="332" xr:uid="{00000000-0005-0000-0000-00003C010000}"/>
    <cellStyle name="Currency 3 3" xfId="333" xr:uid="{00000000-0005-0000-0000-00003D010000}"/>
    <cellStyle name="Currency 3 4" xfId="334" xr:uid="{00000000-0005-0000-0000-00003E010000}"/>
    <cellStyle name="Currency 3 5" xfId="335" xr:uid="{00000000-0005-0000-0000-00003F010000}"/>
    <cellStyle name="Currency 3 6" xfId="336" xr:uid="{00000000-0005-0000-0000-000040010000}"/>
    <cellStyle name="Currency0" xfId="337" xr:uid="{00000000-0005-0000-0000-000041010000}"/>
    <cellStyle name="Date" xfId="338" xr:uid="{00000000-0005-0000-0000-000042010000}"/>
    <cellStyle name="Decimal  .0" xfId="339" xr:uid="{00000000-0005-0000-0000-000043010000}"/>
    <cellStyle name="Decimal  .0 2" xfId="340" xr:uid="{00000000-0005-0000-0000-000044010000}"/>
    <cellStyle name="Decimal  .0 3" xfId="341" xr:uid="{00000000-0005-0000-0000-000045010000}"/>
    <cellStyle name="Decimal  .0 4" xfId="342" xr:uid="{00000000-0005-0000-0000-000046010000}"/>
    <cellStyle name="Dollars &amp; Cents" xfId="343" xr:uid="{00000000-0005-0000-0000-000047010000}"/>
    <cellStyle name="Explanatory Text" xfId="17" builtinId="53" customBuiltin="1"/>
    <cellStyle name="Fixed" xfId="344" xr:uid="{00000000-0005-0000-0000-000049010000}"/>
    <cellStyle name="Fixed 2" xfId="345" xr:uid="{00000000-0005-0000-0000-00004A010000}"/>
    <cellStyle name="Fixed 3" xfId="346" xr:uid="{00000000-0005-0000-0000-00004B010000}"/>
    <cellStyle name="FORECAST TITLES" xfId="347" xr:uid="{00000000-0005-0000-0000-00004C010000}"/>
    <cellStyle name="General" xfId="348" xr:uid="{00000000-0005-0000-0000-00004D010000}"/>
    <cellStyle name="General 2" xfId="349" xr:uid="{00000000-0005-0000-0000-00004E010000}"/>
    <cellStyle name="General 3" xfId="350" xr:uid="{00000000-0005-0000-0000-00004F010000}"/>
    <cellStyle name="General 4" xfId="351" xr:uid="{00000000-0005-0000-0000-000050010000}"/>
    <cellStyle name="Good" xfId="7" builtinId="26" customBuiltin="1"/>
    <cellStyle name="Grey" xfId="352" xr:uid="{00000000-0005-0000-0000-000052010000}"/>
    <cellStyle name="Hand Input" xfId="353" xr:uid="{00000000-0005-0000-0000-000053010000}"/>
    <cellStyle name="HEADER" xfId="354" xr:uid="{00000000-0005-0000-0000-000054010000}"/>
    <cellStyle name="heading" xfId="355" xr:uid="{00000000-0005-0000-0000-00005501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 xr:uid="{00000000-0005-0000-0000-00005A010000}"/>
    <cellStyle name="Heading1 2" xfId="357" xr:uid="{00000000-0005-0000-0000-00005B010000}"/>
    <cellStyle name="Heading1 3" xfId="358" xr:uid="{00000000-0005-0000-0000-00005C010000}"/>
    <cellStyle name="Heading2" xfId="359" xr:uid="{00000000-0005-0000-0000-00005D010000}"/>
    <cellStyle name="Heading2 2" xfId="360" xr:uid="{00000000-0005-0000-0000-00005E010000}"/>
    <cellStyle name="Heading2 3" xfId="361" xr:uid="{00000000-0005-0000-0000-00005F010000}"/>
    <cellStyle name="Hide" xfId="362" xr:uid="{00000000-0005-0000-0000-000060010000}"/>
    <cellStyle name="HIGHLIGHT" xfId="363" xr:uid="{00000000-0005-0000-0000-000061010000}"/>
    <cellStyle name="highlite" xfId="364" xr:uid="{00000000-0005-0000-0000-000062010000}"/>
    <cellStyle name="hilite" xfId="365" xr:uid="{00000000-0005-0000-0000-000063010000}"/>
    <cellStyle name="hilite 2" xfId="366" xr:uid="{00000000-0005-0000-0000-000064010000}"/>
    <cellStyle name="hilite 3" xfId="367" xr:uid="{00000000-0005-0000-0000-000065010000}"/>
    <cellStyle name="hilite 4" xfId="368" xr:uid="{00000000-0005-0000-0000-000066010000}"/>
    <cellStyle name="hilite 5" xfId="369" xr:uid="{00000000-0005-0000-0000-000067010000}"/>
    <cellStyle name="hilite 6" xfId="370" xr:uid="{00000000-0005-0000-0000-000068010000}"/>
    <cellStyle name="Input" xfId="10" builtinId="20" customBuiltin="1"/>
    <cellStyle name="Input [yellow]" xfId="371" xr:uid="{00000000-0005-0000-0000-00006A010000}"/>
    <cellStyle name="INPUTPCT" xfId="372" xr:uid="{00000000-0005-0000-0000-00006B010000}"/>
    <cellStyle name="INPUTPCT4" xfId="373" xr:uid="{00000000-0005-0000-0000-00006C010000}"/>
    <cellStyle name="Linked Cell" xfId="13" builtinId="24" customBuiltin="1"/>
    <cellStyle name="Millares [0]_2AV_M_M " xfId="374" xr:uid="{00000000-0005-0000-0000-00006E010000}"/>
    <cellStyle name="Millares_2AV_M_M " xfId="375" xr:uid="{00000000-0005-0000-0000-00006F010000}"/>
    <cellStyle name="Moneda [0]_2AV_M_M " xfId="376" xr:uid="{00000000-0005-0000-0000-000070010000}"/>
    <cellStyle name="Moneda_2AV_M_M " xfId="377" xr:uid="{00000000-0005-0000-0000-000071010000}"/>
    <cellStyle name="MyHeading1" xfId="378" xr:uid="{00000000-0005-0000-0000-000072010000}"/>
    <cellStyle name="Neutral" xfId="9" builtinId="28" customBuiltin="1"/>
    <cellStyle name="no dec" xfId="379" xr:uid="{00000000-0005-0000-0000-000074010000}"/>
    <cellStyle name="No Entry" xfId="380" xr:uid="{00000000-0005-0000-0000-000075010000}"/>
    <cellStyle name="Normal" xfId="0" builtinId="0"/>
    <cellStyle name="Normal - Style1" xfId="381" xr:uid="{00000000-0005-0000-0000-000077010000}"/>
    <cellStyle name="Normal - Style1 2" xfId="382" xr:uid="{00000000-0005-0000-0000-000078010000}"/>
    <cellStyle name="Normal 10" xfId="383" xr:uid="{00000000-0005-0000-0000-000079010000}"/>
    <cellStyle name="Normal 11" xfId="384" xr:uid="{00000000-0005-0000-0000-00007A010000}"/>
    <cellStyle name="Normal 11 2" xfId="385" xr:uid="{00000000-0005-0000-0000-00007B010000}"/>
    <cellStyle name="Normal 11 3" xfId="386" xr:uid="{00000000-0005-0000-0000-00007C010000}"/>
    <cellStyle name="Normal 12" xfId="387" xr:uid="{00000000-0005-0000-0000-00007D010000}"/>
    <cellStyle name="Normal 13" xfId="388" xr:uid="{00000000-0005-0000-0000-00007E010000}"/>
    <cellStyle name="Normal 14" xfId="389" xr:uid="{00000000-0005-0000-0000-00007F010000}"/>
    <cellStyle name="Normal 15" xfId="390" xr:uid="{00000000-0005-0000-0000-000080010000}"/>
    <cellStyle name="Normal 16" xfId="391" xr:uid="{00000000-0005-0000-0000-000081010000}"/>
    <cellStyle name="Normal 17" xfId="392" xr:uid="{00000000-0005-0000-0000-000082010000}"/>
    <cellStyle name="Normal 18" xfId="393" xr:uid="{00000000-0005-0000-0000-000083010000}"/>
    <cellStyle name="Normal 19" xfId="394" xr:uid="{00000000-0005-0000-0000-000084010000}"/>
    <cellStyle name="Normal 2" xfId="43" xr:uid="{00000000-0005-0000-0000-000085010000}"/>
    <cellStyle name="Normal 2 2" xfId="395" xr:uid="{00000000-0005-0000-0000-000086010000}"/>
    <cellStyle name="Normal 2 2 2" xfId="693" xr:uid="{00000000-0005-0000-0000-000087010000}"/>
    <cellStyle name="Normal 2 3" xfId="690" xr:uid="{00000000-0005-0000-0000-000088010000}"/>
    <cellStyle name="Normal 20" xfId="396" xr:uid="{00000000-0005-0000-0000-000089010000}"/>
    <cellStyle name="Normal 21" xfId="397" xr:uid="{00000000-0005-0000-0000-00008A010000}"/>
    <cellStyle name="Normal 22" xfId="398" xr:uid="{00000000-0005-0000-0000-00008B010000}"/>
    <cellStyle name="Normal 23" xfId="399" xr:uid="{00000000-0005-0000-0000-00008C010000}"/>
    <cellStyle name="Normal 24" xfId="400" xr:uid="{00000000-0005-0000-0000-00008D010000}"/>
    <cellStyle name="Normal 25" xfId="401" xr:uid="{00000000-0005-0000-0000-00008E010000}"/>
    <cellStyle name="Normal 26" xfId="402" xr:uid="{00000000-0005-0000-0000-00008F010000}"/>
    <cellStyle name="Normal 27" xfId="403" xr:uid="{00000000-0005-0000-0000-000090010000}"/>
    <cellStyle name="Normal 28" xfId="404" xr:uid="{00000000-0005-0000-0000-000091010000}"/>
    <cellStyle name="Normal 29" xfId="405" xr:uid="{00000000-0005-0000-0000-000092010000}"/>
    <cellStyle name="Normal 3" xfId="406" xr:uid="{00000000-0005-0000-0000-000093010000}"/>
    <cellStyle name="Normal 3 2" xfId="691" xr:uid="{00000000-0005-0000-0000-000094010000}"/>
    <cellStyle name="Normal 30" xfId="407" xr:uid="{00000000-0005-0000-0000-000095010000}"/>
    <cellStyle name="Normal 31" xfId="408" xr:uid="{00000000-0005-0000-0000-000096010000}"/>
    <cellStyle name="Normal 32" xfId="409" xr:uid="{00000000-0005-0000-0000-000097010000}"/>
    <cellStyle name="Normal 33" xfId="410" xr:uid="{00000000-0005-0000-0000-000098010000}"/>
    <cellStyle name="Normal 34" xfId="411" xr:uid="{00000000-0005-0000-0000-000099010000}"/>
    <cellStyle name="Normal 35" xfId="412" xr:uid="{00000000-0005-0000-0000-00009A010000}"/>
    <cellStyle name="Normal 36" xfId="413" xr:uid="{00000000-0005-0000-0000-00009B010000}"/>
    <cellStyle name="Normal 37" xfId="414" xr:uid="{00000000-0005-0000-0000-00009C010000}"/>
    <cellStyle name="Normal 38" xfId="415" xr:uid="{00000000-0005-0000-0000-00009D010000}"/>
    <cellStyle name="Normal 39" xfId="416" xr:uid="{00000000-0005-0000-0000-00009E010000}"/>
    <cellStyle name="Normal 4" xfId="417" xr:uid="{00000000-0005-0000-0000-00009F010000}"/>
    <cellStyle name="Normal 4 2" xfId="418" xr:uid="{00000000-0005-0000-0000-0000A0010000}"/>
    <cellStyle name="Normal 4 2 2" xfId="694" xr:uid="{00000000-0005-0000-0000-0000A1010000}"/>
    <cellStyle name="Normal 40" xfId="419" xr:uid="{00000000-0005-0000-0000-0000A2010000}"/>
    <cellStyle name="Normal 41" xfId="420" xr:uid="{00000000-0005-0000-0000-0000A3010000}"/>
    <cellStyle name="Normal 42" xfId="421" xr:uid="{00000000-0005-0000-0000-0000A4010000}"/>
    <cellStyle name="Normal 43" xfId="422" xr:uid="{00000000-0005-0000-0000-0000A5010000}"/>
    <cellStyle name="Normal 44" xfId="423" xr:uid="{00000000-0005-0000-0000-0000A6010000}"/>
    <cellStyle name="Normal 45" xfId="424" xr:uid="{00000000-0005-0000-0000-0000A7010000}"/>
    <cellStyle name="Normal 46" xfId="425" xr:uid="{00000000-0005-0000-0000-0000A8010000}"/>
    <cellStyle name="Normal 47" xfId="426" xr:uid="{00000000-0005-0000-0000-0000A9010000}"/>
    <cellStyle name="Normal 48" xfId="427" xr:uid="{00000000-0005-0000-0000-0000AA010000}"/>
    <cellStyle name="Normal 49" xfId="428" xr:uid="{00000000-0005-0000-0000-0000AB010000}"/>
    <cellStyle name="Normal 5" xfId="429" xr:uid="{00000000-0005-0000-0000-0000AC010000}"/>
    <cellStyle name="Normal 5 2" xfId="430" xr:uid="{00000000-0005-0000-0000-0000AD010000}"/>
    <cellStyle name="Normal 5 3" xfId="692" xr:uid="{00000000-0005-0000-0000-0000AE010000}"/>
    <cellStyle name="Normal 50" xfId="431" xr:uid="{00000000-0005-0000-0000-0000AF010000}"/>
    <cellStyle name="Normal 51" xfId="432" xr:uid="{00000000-0005-0000-0000-0000B0010000}"/>
    <cellStyle name="Normal 52" xfId="433" xr:uid="{00000000-0005-0000-0000-0000B1010000}"/>
    <cellStyle name="Normal 53" xfId="434" xr:uid="{00000000-0005-0000-0000-0000B2010000}"/>
    <cellStyle name="Normal 54" xfId="435" xr:uid="{00000000-0005-0000-0000-0000B3010000}"/>
    <cellStyle name="Normal 55" xfId="436" xr:uid="{00000000-0005-0000-0000-0000B4010000}"/>
    <cellStyle name="Normal 56" xfId="437" xr:uid="{00000000-0005-0000-0000-0000B5010000}"/>
    <cellStyle name="Normal 57" xfId="438" xr:uid="{00000000-0005-0000-0000-0000B6010000}"/>
    <cellStyle name="Normal 58" xfId="439" xr:uid="{00000000-0005-0000-0000-0000B7010000}"/>
    <cellStyle name="Normal 59" xfId="440" xr:uid="{00000000-0005-0000-0000-0000B8010000}"/>
    <cellStyle name="Normal 6" xfId="441" xr:uid="{00000000-0005-0000-0000-0000B9010000}"/>
    <cellStyle name="Normal 6 2" xfId="689" xr:uid="{00000000-0005-0000-0000-0000BA010000}"/>
    <cellStyle name="Normal 60" xfId="442" xr:uid="{00000000-0005-0000-0000-0000BB010000}"/>
    <cellStyle name="Normal 61" xfId="443" xr:uid="{00000000-0005-0000-0000-0000BC010000}"/>
    <cellStyle name="Normal 62" xfId="444" xr:uid="{00000000-0005-0000-0000-0000BD010000}"/>
    <cellStyle name="Normal 63" xfId="445" xr:uid="{00000000-0005-0000-0000-0000BE010000}"/>
    <cellStyle name="Normal 64" xfId="446" xr:uid="{00000000-0005-0000-0000-0000BF010000}"/>
    <cellStyle name="Normal 65" xfId="447" xr:uid="{00000000-0005-0000-0000-0000C0010000}"/>
    <cellStyle name="Normal 66" xfId="448" xr:uid="{00000000-0005-0000-0000-0000C1010000}"/>
    <cellStyle name="Normal 66 2" xfId="449" xr:uid="{00000000-0005-0000-0000-0000C2010000}"/>
    <cellStyle name="Normal 67" xfId="450" xr:uid="{00000000-0005-0000-0000-0000C3010000}"/>
    <cellStyle name="Normal 68" xfId="451" xr:uid="{00000000-0005-0000-0000-0000C4010000}"/>
    <cellStyle name="Normal 68 2" xfId="452" xr:uid="{00000000-0005-0000-0000-0000C5010000}"/>
    <cellStyle name="Normal 69" xfId="453" xr:uid="{00000000-0005-0000-0000-0000C6010000}"/>
    <cellStyle name="Normal 69 2" xfId="454" xr:uid="{00000000-0005-0000-0000-0000C7010000}"/>
    <cellStyle name="Normal 7" xfId="455" xr:uid="{00000000-0005-0000-0000-0000C8010000}"/>
    <cellStyle name="Normal 70" xfId="456" xr:uid="{00000000-0005-0000-0000-0000C9010000}"/>
    <cellStyle name="Normal 71" xfId="457" xr:uid="{00000000-0005-0000-0000-0000CA010000}"/>
    <cellStyle name="Normal 72" xfId="458" xr:uid="{00000000-0005-0000-0000-0000CB010000}"/>
    <cellStyle name="Normal 73" xfId="459" xr:uid="{00000000-0005-0000-0000-0000CC010000}"/>
    <cellStyle name="Normal 74" xfId="460" xr:uid="{00000000-0005-0000-0000-0000CD010000}"/>
    <cellStyle name="Normal 75" xfId="461" xr:uid="{00000000-0005-0000-0000-0000CE010000}"/>
    <cellStyle name="Normal 76" xfId="462" xr:uid="{00000000-0005-0000-0000-0000CF010000}"/>
    <cellStyle name="Normal 77" xfId="463" xr:uid="{00000000-0005-0000-0000-0000D0010000}"/>
    <cellStyle name="Normal 78" xfId="464" xr:uid="{00000000-0005-0000-0000-0000D1010000}"/>
    <cellStyle name="Normal 79" xfId="465" xr:uid="{00000000-0005-0000-0000-0000D2010000}"/>
    <cellStyle name="Normal 8" xfId="466" xr:uid="{00000000-0005-0000-0000-0000D3010000}"/>
    <cellStyle name="Normal 80" xfId="467" xr:uid="{00000000-0005-0000-0000-0000D4010000}"/>
    <cellStyle name="Normal 81" xfId="468" xr:uid="{00000000-0005-0000-0000-0000D5010000}"/>
    <cellStyle name="Normal 82" xfId="469" xr:uid="{00000000-0005-0000-0000-0000D6010000}"/>
    <cellStyle name="Normal 83" xfId="470" xr:uid="{00000000-0005-0000-0000-0000D7010000}"/>
    <cellStyle name="Normal 84" xfId="471" xr:uid="{00000000-0005-0000-0000-0000D8010000}"/>
    <cellStyle name="Normal 9" xfId="472" xr:uid="{00000000-0005-0000-0000-0000D9010000}"/>
    <cellStyle name="Note" xfId="16" builtinId="10" customBuiltin="1"/>
    <cellStyle name="õˆ" xfId="473" xr:uid="{00000000-0005-0000-0000-0000DB010000}"/>
    <cellStyle name="Output" xfId="11" builtinId="21" customBuiltin="1"/>
    <cellStyle name="Percent [2]" xfId="474" xr:uid="{00000000-0005-0000-0000-0000DD010000}"/>
    <cellStyle name="Percent [2] 2" xfId="475" xr:uid="{00000000-0005-0000-0000-0000DE010000}"/>
    <cellStyle name="Percent [2] 3" xfId="476" xr:uid="{00000000-0005-0000-0000-0000DF010000}"/>
    <cellStyle name="Percent 2" xfId="477" xr:uid="{00000000-0005-0000-0000-0000E0010000}"/>
    <cellStyle name="Percent 3" xfId="478" xr:uid="{00000000-0005-0000-0000-0000E1010000}"/>
    <cellStyle name="Percent 4" xfId="479" xr:uid="{00000000-0005-0000-0000-0000E2010000}"/>
    <cellStyle name="Percent2" xfId="480" xr:uid="{00000000-0005-0000-0000-0000E3010000}"/>
    <cellStyle name="Percent-2" xfId="481" xr:uid="{00000000-0005-0000-0000-0000E4010000}"/>
    <cellStyle name="Percent2 10" xfId="482" xr:uid="{00000000-0005-0000-0000-0000E5010000}"/>
    <cellStyle name="Percent2 11" xfId="483" xr:uid="{00000000-0005-0000-0000-0000E6010000}"/>
    <cellStyle name="Percent2 12" xfId="484" xr:uid="{00000000-0005-0000-0000-0000E7010000}"/>
    <cellStyle name="Percent2 13" xfId="485" xr:uid="{00000000-0005-0000-0000-0000E8010000}"/>
    <cellStyle name="Percent2 14" xfId="486" xr:uid="{00000000-0005-0000-0000-0000E9010000}"/>
    <cellStyle name="Percent2 15" xfId="487" xr:uid="{00000000-0005-0000-0000-0000EA010000}"/>
    <cellStyle name="Percent2 2" xfId="488" xr:uid="{00000000-0005-0000-0000-0000EB010000}"/>
    <cellStyle name="Percent2 3" xfId="489" xr:uid="{00000000-0005-0000-0000-0000EC010000}"/>
    <cellStyle name="Percent2 4" xfId="490" xr:uid="{00000000-0005-0000-0000-0000ED010000}"/>
    <cellStyle name="Percent2 5" xfId="491" xr:uid="{00000000-0005-0000-0000-0000EE010000}"/>
    <cellStyle name="Percent2 6" xfId="492" xr:uid="{00000000-0005-0000-0000-0000EF010000}"/>
    <cellStyle name="Percent2 7" xfId="493" xr:uid="{00000000-0005-0000-0000-0000F0010000}"/>
    <cellStyle name="Percent2 8" xfId="494" xr:uid="{00000000-0005-0000-0000-0000F1010000}"/>
    <cellStyle name="Percent2 9" xfId="495" xr:uid="{00000000-0005-0000-0000-0000F2010000}"/>
    <cellStyle name="Revenue" xfId="496" xr:uid="{00000000-0005-0000-0000-0000F3010000}"/>
    <cellStyle name="s]_x000d__x000a_spooler=no_x000d__x000a_LOAD=C:\CONTROL\VIRUSCAN\VSHWIN.EXE_x000d__x000a_run=_x000d__x000a_Beep=yes_x000d__x000a_NullPort=None_x000d__x000a_BorderWidth=3_x000d__x000a_CursorBlinkRate=530_x000d_" xfId="497" xr:uid="{00000000-0005-0000-0000-0000F4010000}"/>
    <cellStyle name="SAPBEXaggData" xfId="498" xr:uid="{00000000-0005-0000-0000-0000F5010000}"/>
    <cellStyle name="SAPBEXaggData 2" xfId="499" xr:uid="{00000000-0005-0000-0000-0000F6010000}"/>
    <cellStyle name="SAPBEXaggDataEmph" xfId="500" xr:uid="{00000000-0005-0000-0000-0000F7010000}"/>
    <cellStyle name="SAPBEXaggExc1" xfId="501" xr:uid="{00000000-0005-0000-0000-0000F8010000}"/>
    <cellStyle name="SAPBEXaggExc1Emph" xfId="502" xr:uid="{00000000-0005-0000-0000-0000F9010000}"/>
    <cellStyle name="SAPBEXaggExc2" xfId="503" xr:uid="{00000000-0005-0000-0000-0000FA010000}"/>
    <cellStyle name="SAPBEXaggExc2Emph" xfId="504" xr:uid="{00000000-0005-0000-0000-0000FB010000}"/>
    <cellStyle name="SAPBEXaggItem" xfId="505" xr:uid="{00000000-0005-0000-0000-0000FC010000}"/>
    <cellStyle name="SAPBEXaggItem 2" xfId="506" xr:uid="{00000000-0005-0000-0000-0000FD010000}"/>
    <cellStyle name="SAPBEXaggItemX" xfId="507" xr:uid="{00000000-0005-0000-0000-0000FE010000}"/>
    <cellStyle name="SAPBEXchaText" xfId="508" xr:uid="{00000000-0005-0000-0000-0000FF010000}"/>
    <cellStyle name="SAPBEXchaText 2" xfId="509" xr:uid="{00000000-0005-0000-0000-000000020000}"/>
    <cellStyle name="SAPBEXchaText_1010303 1110303_08.2011" xfId="510" xr:uid="{00000000-0005-0000-0000-000001020000}"/>
    <cellStyle name="SAPBEXColoum_Header_SA" xfId="511" xr:uid="{00000000-0005-0000-0000-000002020000}"/>
    <cellStyle name="SAPBEXexcBad7" xfId="512" xr:uid="{00000000-0005-0000-0000-000003020000}"/>
    <cellStyle name="SAPBEXexcBad7 2" xfId="513" xr:uid="{00000000-0005-0000-0000-000004020000}"/>
    <cellStyle name="SAPBEXexcBad8" xfId="514" xr:uid="{00000000-0005-0000-0000-000005020000}"/>
    <cellStyle name="SAPBEXexcBad8 2" xfId="515" xr:uid="{00000000-0005-0000-0000-000006020000}"/>
    <cellStyle name="SAPBEXexcBad9" xfId="516" xr:uid="{00000000-0005-0000-0000-000007020000}"/>
    <cellStyle name="SAPBEXexcBad9 2" xfId="517" xr:uid="{00000000-0005-0000-0000-000008020000}"/>
    <cellStyle name="SAPBEXexcCritical4" xfId="518" xr:uid="{00000000-0005-0000-0000-000009020000}"/>
    <cellStyle name="SAPBEXexcCritical4 2" xfId="519" xr:uid="{00000000-0005-0000-0000-00000A020000}"/>
    <cellStyle name="SAPBEXexcCritical5" xfId="520" xr:uid="{00000000-0005-0000-0000-00000B020000}"/>
    <cellStyle name="SAPBEXexcCritical5 2" xfId="521" xr:uid="{00000000-0005-0000-0000-00000C020000}"/>
    <cellStyle name="SAPBEXexcCritical6" xfId="522" xr:uid="{00000000-0005-0000-0000-00000D020000}"/>
    <cellStyle name="SAPBEXexcCritical6 2" xfId="523" xr:uid="{00000000-0005-0000-0000-00000E020000}"/>
    <cellStyle name="SAPBEXexcGood1" xfId="524" xr:uid="{00000000-0005-0000-0000-00000F020000}"/>
    <cellStyle name="SAPBEXexcGood1 2" xfId="525" xr:uid="{00000000-0005-0000-0000-000010020000}"/>
    <cellStyle name="SAPBEXexcGood2" xfId="526" xr:uid="{00000000-0005-0000-0000-000011020000}"/>
    <cellStyle name="SAPBEXexcGood2 2" xfId="527" xr:uid="{00000000-0005-0000-0000-000012020000}"/>
    <cellStyle name="SAPBEXexcGood3" xfId="528" xr:uid="{00000000-0005-0000-0000-000013020000}"/>
    <cellStyle name="SAPBEXexcGood3 2" xfId="529" xr:uid="{00000000-0005-0000-0000-000014020000}"/>
    <cellStyle name="SAPBEXfilterDrill" xfId="530" xr:uid="{00000000-0005-0000-0000-000015020000}"/>
    <cellStyle name="SAPBEXfilterDrill 2" xfId="531" xr:uid="{00000000-0005-0000-0000-000016020000}"/>
    <cellStyle name="SAPBEXfilterItem" xfId="532" xr:uid="{00000000-0005-0000-0000-000017020000}"/>
    <cellStyle name="SAPBEXfilterItem 2" xfId="533" xr:uid="{00000000-0005-0000-0000-000018020000}"/>
    <cellStyle name="SAPBEXfilterText" xfId="534" xr:uid="{00000000-0005-0000-0000-000019020000}"/>
    <cellStyle name="SAPBEXfilterText 2" xfId="535" xr:uid="{00000000-0005-0000-0000-00001A020000}"/>
    <cellStyle name="SAPBEXformats" xfId="536" xr:uid="{00000000-0005-0000-0000-00001B020000}"/>
    <cellStyle name="SAPBEXheaderData" xfId="537" xr:uid="{00000000-0005-0000-0000-00001C020000}"/>
    <cellStyle name="SAPBEXheaderItem" xfId="538" xr:uid="{00000000-0005-0000-0000-00001D020000}"/>
    <cellStyle name="SAPBEXheaderItem 2" xfId="539" xr:uid="{00000000-0005-0000-0000-00001E020000}"/>
    <cellStyle name="SAPBEXheaderItem 3" xfId="540" xr:uid="{00000000-0005-0000-0000-00001F020000}"/>
    <cellStyle name="SAPBEXheaderText" xfId="541" xr:uid="{00000000-0005-0000-0000-000020020000}"/>
    <cellStyle name="SAPBEXheaderText 2" xfId="542" xr:uid="{00000000-0005-0000-0000-000021020000}"/>
    <cellStyle name="SAPBEXHLevel0" xfId="543" xr:uid="{00000000-0005-0000-0000-000022020000}"/>
    <cellStyle name="SAPBEXHLevel0 2" xfId="544" xr:uid="{00000000-0005-0000-0000-000023020000}"/>
    <cellStyle name="SAPBEXHLevel0 3" xfId="545" xr:uid="{00000000-0005-0000-0000-000024020000}"/>
    <cellStyle name="SAPBEXHLevel0X" xfId="546" xr:uid="{00000000-0005-0000-0000-000025020000}"/>
    <cellStyle name="SAPBEXHLevel0X 2" xfId="547" xr:uid="{00000000-0005-0000-0000-000026020000}"/>
    <cellStyle name="SAPBEXHLevel0X 3" xfId="548" xr:uid="{00000000-0005-0000-0000-000027020000}"/>
    <cellStyle name="SAPBEXHLevel1" xfId="549" xr:uid="{00000000-0005-0000-0000-000028020000}"/>
    <cellStyle name="SAPBEXHLevel1 2" xfId="550" xr:uid="{00000000-0005-0000-0000-000029020000}"/>
    <cellStyle name="SAPBEXHLevel1 3" xfId="551" xr:uid="{00000000-0005-0000-0000-00002A020000}"/>
    <cellStyle name="SAPBEXHLevel1 4" xfId="552" xr:uid="{00000000-0005-0000-0000-00002B020000}"/>
    <cellStyle name="SAPBEXHLevel1 5" xfId="553" xr:uid="{00000000-0005-0000-0000-00002C020000}"/>
    <cellStyle name="SAPBEXHLevel1 6" xfId="554" xr:uid="{00000000-0005-0000-0000-00002D020000}"/>
    <cellStyle name="SAPBEXHLevel1 7" xfId="555" xr:uid="{00000000-0005-0000-0000-00002E020000}"/>
    <cellStyle name="SAPBEXHLevel1X" xfId="556" xr:uid="{00000000-0005-0000-0000-00002F020000}"/>
    <cellStyle name="SAPBEXHLevel1X 2" xfId="557" xr:uid="{00000000-0005-0000-0000-000030020000}"/>
    <cellStyle name="SAPBEXHLevel1X 3" xfId="558" xr:uid="{00000000-0005-0000-0000-000031020000}"/>
    <cellStyle name="SAPBEXHLevel2" xfId="559" xr:uid="{00000000-0005-0000-0000-000032020000}"/>
    <cellStyle name="SAPBEXHLevel2 2" xfId="560" xr:uid="{00000000-0005-0000-0000-000033020000}"/>
    <cellStyle name="SAPBEXHLevel2 3" xfId="561" xr:uid="{00000000-0005-0000-0000-000034020000}"/>
    <cellStyle name="SAPBEXHLevel2 4" xfId="562" xr:uid="{00000000-0005-0000-0000-000035020000}"/>
    <cellStyle name="SAPBEXHLevel2 5" xfId="563" xr:uid="{00000000-0005-0000-0000-000036020000}"/>
    <cellStyle name="SAPBEXHLevel2 6" xfId="564" xr:uid="{00000000-0005-0000-0000-000037020000}"/>
    <cellStyle name="SAPBEXHLevel2 7" xfId="565" xr:uid="{00000000-0005-0000-0000-000038020000}"/>
    <cellStyle name="SAPBEXHLevel2X" xfId="566" xr:uid="{00000000-0005-0000-0000-000039020000}"/>
    <cellStyle name="SAPBEXHLevel2X 2" xfId="567" xr:uid="{00000000-0005-0000-0000-00003A020000}"/>
    <cellStyle name="SAPBEXHLevel2X 3" xfId="568" xr:uid="{00000000-0005-0000-0000-00003B020000}"/>
    <cellStyle name="SAPBEXHLevel3" xfId="569" xr:uid="{00000000-0005-0000-0000-00003C020000}"/>
    <cellStyle name="SAPBEXHLevel3 2" xfId="570" xr:uid="{00000000-0005-0000-0000-00003D020000}"/>
    <cellStyle name="SAPBEXHLevel3 3" xfId="571" xr:uid="{00000000-0005-0000-0000-00003E020000}"/>
    <cellStyle name="SAPBEXHLevel3 4" xfId="572" xr:uid="{00000000-0005-0000-0000-00003F020000}"/>
    <cellStyle name="SAPBEXHLevel3 5" xfId="573" xr:uid="{00000000-0005-0000-0000-000040020000}"/>
    <cellStyle name="SAPBEXHLevel3 6" xfId="574" xr:uid="{00000000-0005-0000-0000-000041020000}"/>
    <cellStyle name="SAPBEXHLevel3 7" xfId="575" xr:uid="{00000000-0005-0000-0000-000042020000}"/>
    <cellStyle name="SAPBEXHLevel3X" xfId="576" xr:uid="{00000000-0005-0000-0000-000043020000}"/>
    <cellStyle name="SAPBEXHLevel3X 2" xfId="577" xr:uid="{00000000-0005-0000-0000-000044020000}"/>
    <cellStyle name="SAPBEXHLevel3X 3" xfId="578" xr:uid="{00000000-0005-0000-0000-000045020000}"/>
    <cellStyle name="SAPBEXresData" xfId="579" xr:uid="{00000000-0005-0000-0000-000046020000}"/>
    <cellStyle name="SAPBEXresData 2" xfId="580" xr:uid="{00000000-0005-0000-0000-000047020000}"/>
    <cellStyle name="SAPBEXresDataEmph" xfId="581" xr:uid="{00000000-0005-0000-0000-000048020000}"/>
    <cellStyle name="SAPBEXresExc1" xfId="582" xr:uid="{00000000-0005-0000-0000-000049020000}"/>
    <cellStyle name="SAPBEXresExc1Emph" xfId="583" xr:uid="{00000000-0005-0000-0000-00004A020000}"/>
    <cellStyle name="SAPBEXresExc2" xfId="584" xr:uid="{00000000-0005-0000-0000-00004B020000}"/>
    <cellStyle name="SAPBEXresExc2Emph" xfId="585" xr:uid="{00000000-0005-0000-0000-00004C020000}"/>
    <cellStyle name="SAPBEXresItem" xfId="586" xr:uid="{00000000-0005-0000-0000-00004D020000}"/>
    <cellStyle name="SAPBEXresItemX" xfId="587" xr:uid="{00000000-0005-0000-0000-00004E020000}"/>
    <cellStyle name="SAPBEXresItemX 2" xfId="588" xr:uid="{00000000-0005-0000-0000-00004F020000}"/>
    <cellStyle name="SAPBEXRow_Headings_SA" xfId="589" xr:uid="{00000000-0005-0000-0000-000050020000}"/>
    <cellStyle name="SAPBEXRowResults_SA" xfId="590" xr:uid="{00000000-0005-0000-0000-000051020000}"/>
    <cellStyle name="SAPBEXstdData" xfId="591" xr:uid="{00000000-0005-0000-0000-000052020000}"/>
    <cellStyle name="SAPBEXstdData 2" xfId="592" xr:uid="{00000000-0005-0000-0000-000053020000}"/>
    <cellStyle name="SAPBEXstdData_1010303 1110303_08.2011" xfId="593" xr:uid="{00000000-0005-0000-0000-000054020000}"/>
    <cellStyle name="SAPBEXstdDataEmph" xfId="594" xr:uid="{00000000-0005-0000-0000-000055020000}"/>
    <cellStyle name="SAPBEXstdExc1" xfId="595" xr:uid="{00000000-0005-0000-0000-000056020000}"/>
    <cellStyle name="SAPBEXstdExc1Emph" xfId="596" xr:uid="{00000000-0005-0000-0000-000057020000}"/>
    <cellStyle name="SAPBEXstdExc2" xfId="597" xr:uid="{00000000-0005-0000-0000-000058020000}"/>
    <cellStyle name="SAPBEXstdExc2Emph" xfId="598" xr:uid="{00000000-0005-0000-0000-000059020000}"/>
    <cellStyle name="SAPBEXstdItem" xfId="599" xr:uid="{00000000-0005-0000-0000-00005A020000}"/>
    <cellStyle name="SAPBEXstdItem 2" xfId="600" xr:uid="{00000000-0005-0000-0000-00005B020000}"/>
    <cellStyle name="SAPBEXstdItem_1010303 1110303_08.2011" xfId="601" xr:uid="{00000000-0005-0000-0000-00005C020000}"/>
    <cellStyle name="SAPBEXstdItemX" xfId="602" xr:uid="{00000000-0005-0000-0000-00005D020000}"/>
    <cellStyle name="SAPBEXstdItemX 2" xfId="603" xr:uid="{00000000-0005-0000-0000-00005E020000}"/>
    <cellStyle name="SAPBEXstdItemX_1010303 1110303_08.2011" xfId="604" xr:uid="{00000000-0005-0000-0000-00005F020000}"/>
    <cellStyle name="SAPBEXsubData" xfId="605" xr:uid="{00000000-0005-0000-0000-000060020000}"/>
    <cellStyle name="SAPBEXsubDataEmph" xfId="606" xr:uid="{00000000-0005-0000-0000-000061020000}"/>
    <cellStyle name="SAPBEXsubExc1" xfId="607" xr:uid="{00000000-0005-0000-0000-000062020000}"/>
    <cellStyle name="SAPBEXsubExc1Emph" xfId="608" xr:uid="{00000000-0005-0000-0000-000063020000}"/>
    <cellStyle name="SAPBEXsubExc2" xfId="609" xr:uid="{00000000-0005-0000-0000-000064020000}"/>
    <cellStyle name="SAPBEXsubExc2Emph" xfId="610" xr:uid="{00000000-0005-0000-0000-000065020000}"/>
    <cellStyle name="SAPBEXsubItem" xfId="611" xr:uid="{00000000-0005-0000-0000-000066020000}"/>
    <cellStyle name="SAPBEXtitle" xfId="612" xr:uid="{00000000-0005-0000-0000-000067020000}"/>
    <cellStyle name="SAPBEXtitle 2" xfId="613" xr:uid="{00000000-0005-0000-0000-000068020000}"/>
    <cellStyle name="SAPBEXundefined" xfId="614" xr:uid="{00000000-0005-0000-0000-000069020000}"/>
    <cellStyle name="Sched" xfId="615" xr:uid="{00000000-0005-0000-0000-00006A020000}"/>
    <cellStyle name="Sched 2" xfId="616" xr:uid="{00000000-0005-0000-0000-00006B020000}"/>
    <cellStyle name="Sched 3" xfId="617" xr:uid="{00000000-0005-0000-0000-00006C020000}"/>
    <cellStyle name="Sched 4" xfId="618" xr:uid="{00000000-0005-0000-0000-00006D020000}"/>
    <cellStyle name="SEM-BPS-data" xfId="619" xr:uid="{00000000-0005-0000-0000-00006E020000}"/>
    <cellStyle name="SEM-BPS-head" xfId="620" xr:uid="{00000000-0005-0000-0000-00006F020000}"/>
    <cellStyle name="SEM-BPS-headdata" xfId="621" xr:uid="{00000000-0005-0000-0000-000070020000}"/>
    <cellStyle name="SEM-BPS-headkey" xfId="622" xr:uid="{00000000-0005-0000-0000-000071020000}"/>
    <cellStyle name="SEM-BPS-input-on" xfId="623" xr:uid="{00000000-0005-0000-0000-000072020000}"/>
    <cellStyle name="SEM-BPS-key" xfId="624" xr:uid="{00000000-0005-0000-0000-000073020000}"/>
    <cellStyle name="SEM-BPS-sub1" xfId="625" xr:uid="{00000000-0005-0000-0000-000074020000}"/>
    <cellStyle name="SEM-BPS-sub2" xfId="626" xr:uid="{00000000-0005-0000-0000-000075020000}"/>
    <cellStyle name="SEM-BPS-total" xfId="627" xr:uid="{00000000-0005-0000-0000-000076020000}"/>
    <cellStyle name="small" xfId="628" xr:uid="{00000000-0005-0000-0000-000077020000}"/>
    <cellStyle name="Style 1" xfId="629" xr:uid="{00000000-0005-0000-0000-000078020000}"/>
    <cellStyle name="Style 1 2" xfId="630" xr:uid="{00000000-0005-0000-0000-000079020000}"/>
    <cellStyle name="Style 1 3" xfId="631" xr:uid="{00000000-0005-0000-0000-00007A020000}"/>
    <cellStyle name="Style 1 4" xfId="632" xr:uid="{00000000-0005-0000-0000-00007B020000}"/>
    <cellStyle name="Style 2" xfId="633" xr:uid="{00000000-0005-0000-0000-00007C020000}"/>
    <cellStyle name="Style 2 2" xfId="634" xr:uid="{00000000-0005-0000-0000-00007D020000}"/>
    <cellStyle name="Style 2 3" xfId="635" xr:uid="{00000000-0005-0000-0000-00007E020000}"/>
    <cellStyle name="Style 2 4" xfId="636" xr:uid="{00000000-0005-0000-0000-00007F020000}"/>
    <cellStyle name="Style 22" xfId="637" xr:uid="{00000000-0005-0000-0000-000080020000}"/>
    <cellStyle name="Style 22 2" xfId="638" xr:uid="{00000000-0005-0000-0000-000081020000}"/>
    <cellStyle name="Style 22 3" xfId="639" xr:uid="{00000000-0005-0000-0000-000082020000}"/>
    <cellStyle name="Style 22 4" xfId="640" xr:uid="{00000000-0005-0000-0000-000083020000}"/>
    <cellStyle name="Style 22 5" xfId="641" xr:uid="{00000000-0005-0000-0000-000084020000}"/>
    <cellStyle name="Style 22 6" xfId="642" xr:uid="{00000000-0005-0000-0000-000085020000}"/>
    <cellStyle name="Style 23" xfId="643" xr:uid="{00000000-0005-0000-0000-000086020000}"/>
    <cellStyle name="Style 23 2" xfId="644" xr:uid="{00000000-0005-0000-0000-000087020000}"/>
    <cellStyle name="Style 23 3" xfId="645" xr:uid="{00000000-0005-0000-0000-000088020000}"/>
    <cellStyle name="Style 23 4" xfId="646" xr:uid="{00000000-0005-0000-0000-000089020000}"/>
    <cellStyle name="Style 24" xfId="647" xr:uid="{00000000-0005-0000-0000-00008A020000}"/>
    <cellStyle name="Style 24 2" xfId="648" xr:uid="{00000000-0005-0000-0000-00008B020000}"/>
    <cellStyle name="Style 24 3" xfId="649" xr:uid="{00000000-0005-0000-0000-00008C020000}"/>
    <cellStyle name="Style 24 4" xfId="650" xr:uid="{00000000-0005-0000-0000-00008D020000}"/>
    <cellStyle name="Style 3" xfId="651" xr:uid="{00000000-0005-0000-0000-00008E020000}"/>
    <cellStyle name="Style 3 2" xfId="652" xr:uid="{00000000-0005-0000-0000-00008F020000}"/>
    <cellStyle name="Style 3 3" xfId="653" xr:uid="{00000000-0005-0000-0000-000090020000}"/>
    <cellStyle name="Style 3 4" xfId="654" xr:uid="{00000000-0005-0000-0000-000091020000}"/>
    <cellStyle name="Style 4" xfId="655" xr:uid="{00000000-0005-0000-0000-000092020000}"/>
    <cellStyle name="Style 4 2" xfId="656" xr:uid="{00000000-0005-0000-0000-000093020000}"/>
    <cellStyle name="Style 4 3" xfId="657" xr:uid="{00000000-0005-0000-0000-000094020000}"/>
    <cellStyle name="Style 4 4" xfId="658" xr:uid="{00000000-0005-0000-0000-000095020000}"/>
    <cellStyle name="Style 5" xfId="659" xr:uid="{00000000-0005-0000-0000-000096020000}"/>
    <cellStyle name="Style 5 2" xfId="660" xr:uid="{00000000-0005-0000-0000-000097020000}"/>
    <cellStyle name="Style 5 3" xfId="661" xr:uid="{00000000-0005-0000-0000-000098020000}"/>
    <cellStyle name="Style 5 4" xfId="662" xr:uid="{00000000-0005-0000-0000-000099020000}"/>
    <cellStyle name="Style 6" xfId="663" xr:uid="{00000000-0005-0000-0000-00009A020000}"/>
    <cellStyle name="Style 6 2" xfId="664" xr:uid="{00000000-0005-0000-0000-00009B020000}"/>
    <cellStyle name="Style 6 3" xfId="665" xr:uid="{00000000-0005-0000-0000-00009C020000}"/>
    <cellStyle name="Style 6 4" xfId="666" xr:uid="{00000000-0005-0000-0000-00009D020000}"/>
    <cellStyle name="Style 7" xfId="667" xr:uid="{00000000-0005-0000-0000-00009E020000}"/>
    <cellStyle name="Title" xfId="2" builtinId="15" customBuiltin="1"/>
    <cellStyle name="Title Row" xfId="668" xr:uid="{00000000-0005-0000-0000-0000A0020000}"/>
    <cellStyle name="Total" xfId="18" builtinId="25" customBuiltin="1"/>
    <cellStyle name="Total 2" xfId="669" xr:uid="{00000000-0005-0000-0000-0000A2020000}"/>
    <cellStyle name="Total 3" xfId="670" xr:uid="{00000000-0005-0000-0000-0000A3020000}"/>
    <cellStyle name="Total 3 2" xfId="671" xr:uid="{00000000-0005-0000-0000-0000A4020000}"/>
    <cellStyle name="Total 3 3" xfId="672" xr:uid="{00000000-0005-0000-0000-0000A5020000}"/>
    <cellStyle name="Total 4" xfId="673" xr:uid="{00000000-0005-0000-0000-0000A6020000}"/>
    <cellStyle name="Total 5" xfId="674" xr:uid="{00000000-0005-0000-0000-0000A7020000}"/>
    <cellStyle name="T's Heading1" xfId="675" xr:uid="{00000000-0005-0000-0000-0000A8020000}"/>
    <cellStyle name="Unprot" xfId="676" xr:uid="{00000000-0005-0000-0000-0000A9020000}"/>
    <cellStyle name="Unprot$" xfId="677" xr:uid="{00000000-0005-0000-0000-0000AA020000}"/>
    <cellStyle name="Unprot$ 2" xfId="678" xr:uid="{00000000-0005-0000-0000-0000AB020000}"/>
    <cellStyle name="Unprot_01 05 Reports" xfId="679" xr:uid="{00000000-0005-0000-0000-0000AC020000}"/>
    <cellStyle name="Unprotect" xfId="680" xr:uid="{00000000-0005-0000-0000-0000AD020000}"/>
    <cellStyle name="Unprotected" xfId="681" xr:uid="{00000000-0005-0000-0000-0000AE020000}"/>
    <cellStyle name="Unprotected 2" xfId="682" xr:uid="{00000000-0005-0000-0000-0000AF020000}"/>
    <cellStyle name="Unprotected 3" xfId="683" xr:uid="{00000000-0005-0000-0000-0000B0020000}"/>
    <cellStyle name="Unprotected 4" xfId="684" xr:uid="{00000000-0005-0000-0000-0000B1020000}"/>
    <cellStyle name="Warning Text" xfId="15" builtinId="11" customBuiltin="1"/>
    <cellStyle name="Year" xfId="685" xr:uid="{00000000-0005-0000-0000-0000B3020000}"/>
    <cellStyle name="Year 2" xfId="686" xr:uid="{00000000-0005-0000-0000-0000B4020000}"/>
    <cellStyle name="Year 3" xfId="687" xr:uid="{00000000-0005-0000-0000-0000B5020000}"/>
    <cellStyle name="Year 4" xfId="688" xr:uid="{00000000-0005-0000-0000-0000B6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26"/>
  <sheetViews>
    <sheetView tabSelected="1" zoomScale="86" zoomScaleNormal="86" workbookViewId="0">
      <selection activeCell="R23" sqref="R23"/>
    </sheetView>
  </sheetViews>
  <sheetFormatPr defaultRowHeight="12.75"/>
  <cols>
    <col min="1" max="1" width="11.42578125" style="1" customWidth="1"/>
    <col min="2" max="2" width="63.140625" style="1" bestFit="1" customWidth="1"/>
    <col min="3" max="3" width="3.42578125" style="1" customWidth="1"/>
    <col min="4" max="4" width="24.7109375" style="1" bestFit="1" customWidth="1"/>
    <col min="5" max="5" width="2" style="1" customWidth="1"/>
    <col min="6" max="6" width="5.85546875" style="3" bestFit="1" customWidth="1"/>
    <col min="7" max="7" width="2" style="3" customWidth="1"/>
    <col min="8" max="8" width="27.7109375" style="3" customWidth="1"/>
    <col min="9" max="9" width="2" style="3" customWidth="1"/>
    <col min="10" max="10" width="11.140625" style="3" bestFit="1" customWidth="1"/>
    <col min="11" max="11" width="2" style="3" customWidth="1"/>
    <col min="12" max="12" width="22.5703125" style="1" bestFit="1" customWidth="1"/>
    <col min="13" max="13" width="2.7109375" style="1" customWidth="1"/>
    <col min="14" max="14" width="12.85546875" style="1" customWidth="1"/>
    <col min="15" max="15" width="3.42578125" style="1" customWidth="1"/>
    <col min="16" max="16" width="24" style="1" bestFit="1" customWidth="1"/>
    <col min="17" max="17" width="2.140625" style="1" customWidth="1"/>
    <col min="18" max="18" width="14.28515625" style="4" bestFit="1" customWidth="1"/>
    <col min="19" max="19" width="2.7109375" style="1" customWidth="1"/>
    <col min="20" max="20" width="22" style="1" bestFit="1" customWidth="1"/>
    <col min="21" max="21" width="3.5703125" style="1" customWidth="1"/>
    <col min="22" max="22" width="22.5703125" style="1" bestFit="1" customWidth="1"/>
    <col min="23" max="23" width="3.5703125" style="1" customWidth="1"/>
    <col min="24" max="24" width="24.7109375" style="1" bestFit="1" customWidth="1"/>
    <col min="25" max="25" width="4.140625" style="1" customWidth="1"/>
    <col min="26" max="26" width="15.28515625" style="1" customWidth="1"/>
    <col min="27" max="16384" width="9.140625" style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  <c r="S1" s="2"/>
      <c r="T1" s="2"/>
      <c r="U1" s="2"/>
      <c r="V1" s="2"/>
      <c r="W1" s="2"/>
      <c r="X1" s="2"/>
      <c r="Y1" s="2"/>
      <c r="Z1" s="2"/>
    </row>
    <row r="2" spans="1:26" ht="15.75">
      <c r="A2" s="7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8"/>
      <c r="Z2" s="8"/>
    </row>
    <row r="3" spans="1:26" ht="15.75">
      <c r="A3" s="7" t="s">
        <v>16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8"/>
      <c r="T3" s="8"/>
      <c r="U3" s="8"/>
      <c r="V3" s="8"/>
      <c r="W3" s="8"/>
      <c r="X3" s="8"/>
      <c r="Y3" s="8"/>
      <c r="Z3" s="8"/>
    </row>
    <row r="4" spans="1:26" ht="15.75">
      <c r="A4" s="7" t="s">
        <v>123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  <c r="S4" s="8"/>
      <c r="T4" s="8"/>
      <c r="U4" s="8"/>
      <c r="V4" s="8"/>
      <c r="W4" s="8"/>
      <c r="X4" s="8"/>
      <c r="Y4" s="8"/>
      <c r="Z4" s="8"/>
    </row>
    <row r="5" spans="1:26" ht="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10"/>
      <c r="T5" s="10"/>
      <c r="U5" s="10"/>
      <c r="V5" s="10"/>
      <c r="W5" s="10"/>
      <c r="X5" s="10"/>
      <c r="Y5" s="10"/>
      <c r="Z5" s="10"/>
    </row>
    <row r="6" spans="1:26" ht="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10"/>
      <c r="T6" s="10"/>
      <c r="U6" s="10"/>
      <c r="V6" s="10"/>
      <c r="W6" s="10"/>
      <c r="X6" s="10"/>
      <c r="Y6" s="10"/>
      <c r="Z6" s="10"/>
    </row>
    <row r="7" spans="1:26" ht="15.75">
      <c r="A7" s="10"/>
      <c r="B7" s="10"/>
      <c r="C7" s="10"/>
      <c r="D7" s="12" t="s">
        <v>17</v>
      </c>
      <c r="E7" s="12"/>
      <c r="F7" s="12"/>
      <c r="G7" s="12"/>
      <c r="H7" s="12"/>
      <c r="I7" s="12"/>
      <c r="J7" s="12"/>
      <c r="K7" s="12"/>
      <c r="L7" s="12"/>
      <c r="M7" s="13"/>
      <c r="N7" s="13"/>
      <c r="O7" s="10"/>
      <c r="P7" s="12" t="s">
        <v>18</v>
      </c>
      <c r="Q7" s="12"/>
      <c r="R7" s="14"/>
      <c r="S7" s="12"/>
      <c r="T7" s="12"/>
      <c r="U7" s="10"/>
      <c r="V7" s="15" t="s">
        <v>19</v>
      </c>
      <c r="W7" s="10"/>
      <c r="X7" s="10"/>
      <c r="Y7" s="16"/>
      <c r="Z7" s="15" t="s">
        <v>20</v>
      </c>
    </row>
    <row r="8" spans="1:26" ht="15.75">
      <c r="A8" s="17"/>
      <c r="B8" s="17"/>
      <c r="C8" s="17"/>
      <c r="D8" s="18" t="s">
        <v>21</v>
      </c>
      <c r="E8" s="19"/>
      <c r="F8" s="19"/>
      <c r="G8" s="19"/>
      <c r="H8" s="19" t="s">
        <v>4</v>
      </c>
      <c r="I8" s="19"/>
      <c r="J8" s="19"/>
      <c r="K8" s="19"/>
      <c r="L8" s="18" t="s">
        <v>22</v>
      </c>
      <c r="M8" s="15"/>
      <c r="N8" s="18" t="s">
        <v>22</v>
      </c>
      <c r="O8" s="17"/>
      <c r="P8" s="15" t="s">
        <v>21</v>
      </c>
      <c r="Q8" s="19"/>
      <c r="R8" s="20" t="s">
        <v>22</v>
      </c>
      <c r="S8" s="15"/>
      <c r="T8" s="15" t="s">
        <v>22</v>
      </c>
      <c r="U8" s="17"/>
      <c r="V8" s="15" t="s">
        <v>22</v>
      </c>
      <c r="W8" s="17"/>
      <c r="X8" s="15" t="s">
        <v>19</v>
      </c>
      <c r="Y8" s="19"/>
      <c r="Z8" s="15" t="s">
        <v>22</v>
      </c>
    </row>
    <row r="9" spans="1:26" ht="15.75">
      <c r="A9" s="12" t="s">
        <v>23</v>
      </c>
      <c r="B9" s="12"/>
      <c r="C9" s="17"/>
      <c r="D9" s="21" t="s">
        <v>2</v>
      </c>
      <c r="E9" s="15"/>
      <c r="F9" s="21" t="s">
        <v>4</v>
      </c>
      <c r="G9" s="15"/>
      <c r="H9" s="21" t="s">
        <v>214</v>
      </c>
      <c r="I9" s="15"/>
      <c r="J9" s="21" t="s">
        <v>6</v>
      </c>
      <c r="K9" s="15"/>
      <c r="L9" s="21" t="s">
        <v>2</v>
      </c>
      <c r="M9" s="15"/>
      <c r="N9" s="21" t="s">
        <v>0</v>
      </c>
      <c r="O9" s="17"/>
      <c r="P9" s="21" t="s">
        <v>2</v>
      </c>
      <c r="Q9" s="15"/>
      <c r="R9" s="22" t="s">
        <v>0</v>
      </c>
      <c r="S9" s="15"/>
      <c r="T9" s="21" t="s">
        <v>2</v>
      </c>
      <c r="U9" s="17"/>
      <c r="V9" s="21" t="s">
        <v>2</v>
      </c>
      <c r="W9" s="17"/>
      <c r="X9" s="21" t="s">
        <v>21</v>
      </c>
      <c r="Y9" s="15"/>
      <c r="Z9" s="21" t="s">
        <v>0</v>
      </c>
    </row>
    <row r="10" spans="1:26" ht="15.75">
      <c r="A10" s="23" t="s">
        <v>1</v>
      </c>
      <c r="B10" s="7"/>
      <c r="C10" s="24"/>
      <c r="D10" s="25">
        <v>-2</v>
      </c>
      <c r="E10" s="26"/>
      <c r="F10" s="26">
        <v>-3</v>
      </c>
      <c r="G10" s="26"/>
      <c r="H10" s="26">
        <v>-4</v>
      </c>
      <c r="I10" s="26"/>
      <c r="J10" s="26">
        <v>-5</v>
      </c>
      <c r="K10" s="26"/>
      <c r="L10" s="25">
        <v>-6</v>
      </c>
      <c r="M10" s="25"/>
      <c r="N10" s="26">
        <v>-7</v>
      </c>
      <c r="O10" s="26"/>
      <c r="P10" s="25">
        <v>-8</v>
      </c>
      <c r="Q10" s="26"/>
      <c r="R10" s="27">
        <v>-9</v>
      </c>
      <c r="S10" s="25"/>
      <c r="T10" s="26">
        <v>-10</v>
      </c>
      <c r="U10" s="26"/>
      <c r="V10" s="26">
        <v>-11</v>
      </c>
      <c r="W10" s="26"/>
      <c r="X10" s="26">
        <v>-12</v>
      </c>
      <c r="Y10" s="26"/>
      <c r="Z10" s="26">
        <v>-13</v>
      </c>
    </row>
    <row r="11" spans="1:26" ht="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  <c r="S11" s="10"/>
      <c r="T11" s="10"/>
      <c r="U11" s="10"/>
      <c r="V11" s="10"/>
      <c r="W11" s="10"/>
      <c r="X11" s="10"/>
      <c r="Y11" s="10"/>
      <c r="Z11" s="10"/>
    </row>
    <row r="12" spans="1:26" ht="15">
      <c r="A12" s="28" t="s">
        <v>5</v>
      </c>
      <c r="B12" s="29"/>
      <c r="C12" s="10"/>
      <c r="D12" s="10"/>
      <c r="E12" s="10"/>
      <c r="F12" s="10"/>
      <c r="G12" s="10"/>
      <c r="H12" s="10"/>
      <c r="I12" s="10"/>
      <c r="J12" s="10"/>
      <c r="K12" s="10"/>
      <c r="L12" s="30"/>
      <c r="M12" s="10"/>
      <c r="N12" s="10"/>
      <c r="O12" s="10"/>
      <c r="P12" s="10"/>
      <c r="Q12" s="10"/>
      <c r="R12" s="11"/>
      <c r="S12" s="10"/>
      <c r="T12" s="10"/>
      <c r="U12" s="10"/>
      <c r="V12" s="10"/>
      <c r="W12" s="10"/>
      <c r="X12" s="10"/>
      <c r="Y12" s="10"/>
      <c r="Z12" s="10"/>
    </row>
    <row r="13" spans="1:26" s="3" customFormat="1" ht="15">
      <c r="A13" s="31"/>
      <c r="B13" s="32"/>
      <c r="C13" s="10"/>
      <c r="D13" s="33"/>
      <c r="E13" s="34"/>
      <c r="F13" s="34"/>
      <c r="G13" s="34"/>
      <c r="H13" s="34"/>
      <c r="I13" s="34"/>
      <c r="J13" s="34"/>
      <c r="K13" s="34"/>
      <c r="L13" s="33"/>
      <c r="M13" s="33"/>
      <c r="N13" s="35"/>
      <c r="O13" s="36"/>
      <c r="P13" s="33"/>
      <c r="Q13" s="34"/>
      <c r="R13" s="37"/>
      <c r="S13" s="34"/>
      <c r="T13" s="33"/>
      <c r="U13" s="34"/>
      <c r="V13" s="38"/>
      <c r="W13" s="34"/>
      <c r="X13" s="33"/>
      <c r="Y13" s="34"/>
      <c r="Z13" s="35"/>
    </row>
    <row r="14" spans="1:26" s="6" customFormat="1" ht="15">
      <c r="A14" s="39" t="s">
        <v>185</v>
      </c>
      <c r="B14" s="40"/>
      <c r="C14" s="41"/>
      <c r="D14" s="42"/>
      <c r="E14" s="43"/>
      <c r="F14" s="43"/>
      <c r="G14" s="43"/>
      <c r="H14" s="43"/>
      <c r="I14" s="43"/>
      <c r="J14" s="43"/>
      <c r="K14" s="43"/>
      <c r="L14" s="42"/>
      <c r="M14" s="42"/>
      <c r="N14" s="44"/>
      <c r="O14" s="45"/>
      <c r="P14" s="42"/>
      <c r="Q14" s="43"/>
      <c r="R14" s="46"/>
      <c r="S14" s="43"/>
      <c r="T14" s="42"/>
      <c r="U14" s="43"/>
      <c r="V14" s="47"/>
      <c r="W14" s="43"/>
      <c r="X14" s="42"/>
      <c r="Y14" s="43"/>
      <c r="Z14" s="44"/>
    </row>
    <row r="15" spans="1:26" s="6" customFormat="1" ht="15">
      <c r="A15" s="48"/>
      <c r="B15" s="49"/>
      <c r="C15" s="4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pans="1:26" s="6" customFormat="1" ht="15">
      <c r="A16" s="48"/>
      <c r="B16" s="51" t="s">
        <v>24</v>
      </c>
      <c r="C16" s="4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pans="1:26" s="6" customFormat="1" ht="15">
      <c r="A17" s="48">
        <v>311</v>
      </c>
      <c r="B17" s="49" t="s">
        <v>50</v>
      </c>
      <c r="C17" s="41"/>
      <c r="D17" s="50">
        <v>64055048.230000004</v>
      </c>
      <c r="E17" s="41"/>
      <c r="F17" s="41"/>
      <c r="G17" s="41"/>
      <c r="H17" s="41"/>
      <c r="I17" s="41"/>
      <c r="J17" s="41"/>
      <c r="K17" s="41"/>
      <c r="L17" s="52">
        <v>2536529.5460103089</v>
      </c>
      <c r="M17" s="53"/>
      <c r="N17" s="53">
        <f>-L17/D17*100</f>
        <v>-3.959921374038295</v>
      </c>
      <c r="O17" s="54"/>
      <c r="P17" s="50">
        <v>1243612.9899999995</v>
      </c>
      <c r="Q17" s="41"/>
      <c r="R17" s="53">
        <v>-30</v>
      </c>
      <c r="S17" s="53"/>
      <c r="T17" s="55">
        <f>-P17*R17/100</f>
        <v>373083.89699999988</v>
      </c>
      <c r="U17" s="41"/>
      <c r="V17" s="56">
        <f>-D17*N17/100+T17</f>
        <v>2909613.4430103088</v>
      </c>
      <c r="W17" s="41"/>
      <c r="X17" s="57">
        <f>+D17+P17</f>
        <v>65298661.220000006</v>
      </c>
      <c r="Y17" s="41"/>
      <c r="Z17" s="53">
        <f t="shared" ref="Z17:Z22" si="0">-ROUND(V17/X17*100,0)</f>
        <v>-4</v>
      </c>
    </row>
    <row r="18" spans="1:26" s="6" customFormat="1" ht="15">
      <c r="A18" s="48">
        <v>312</v>
      </c>
      <c r="B18" s="49" t="s">
        <v>51</v>
      </c>
      <c r="C18" s="41"/>
      <c r="D18" s="50">
        <v>317810417.25999999</v>
      </c>
      <c r="E18" s="41"/>
      <c r="F18" s="41"/>
      <c r="G18" s="41"/>
      <c r="H18" s="41"/>
      <c r="I18" s="41"/>
      <c r="J18" s="41"/>
      <c r="K18" s="41"/>
      <c r="L18" s="52">
        <v>12585042.641999032</v>
      </c>
      <c r="M18" s="53"/>
      <c r="N18" s="53">
        <f t="shared" ref="N18:N22" si="1">-L18/D18*100</f>
        <v>-3.9599213740382959</v>
      </c>
      <c r="O18" s="54"/>
      <c r="P18" s="50">
        <v>22018825.109999988</v>
      </c>
      <c r="Q18" s="41"/>
      <c r="R18" s="53">
        <v>-20</v>
      </c>
      <c r="S18" s="53"/>
      <c r="T18" s="55">
        <f t="shared" ref="T18:T21" si="2">-P18*R18/100</f>
        <v>4403765.0219999971</v>
      </c>
      <c r="U18" s="41"/>
      <c r="V18" s="56">
        <f t="shared" ref="V18:V21" si="3">-D18*N18/100+T18</f>
        <v>16988807.663999029</v>
      </c>
      <c r="W18" s="41"/>
      <c r="X18" s="57">
        <f t="shared" ref="X18:X21" si="4">+D18+P18</f>
        <v>339829242.37</v>
      </c>
      <c r="Y18" s="41"/>
      <c r="Z18" s="53">
        <f t="shared" si="0"/>
        <v>-5</v>
      </c>
    </row>
    <row r="19" spans="1:26" s="6" customFormat="1" ht="15">
      <c r="A19" s="48">
        <v>314</v>
      </c>
      <c r="B19" s="49" t="s">
        <v>52</v>
      </c>
      <c r="C19" s="41"/>
      <c r="D19" s="50">
        <v>60938214.620000005</v>
      </c>
      <c r="E19" s="41"/>
      <c r="F19" s="41"/>
      <c r="G19" s="41"/>
      <c r="H19" s="41"/>
      <c r="I19" s="41"/>
      <c r="J19" s="41"/>
      <c r="K19" s="41"/>
      <c r="L19" s="52">
        <v>2413105.3856947096</v>
      </c>
      <c r="M19" s="53"/>
      <c r="N19" s="53">
        <f t="shared" si="1"/>
        <v>-3.9599213740382959</v>
      </c>
      <c r="O19" s="54"/>
      <c r="P19" s="50">
        <v>6691953.8099999996</v>
      </c>
      <c r="Q19" s="41"/>
      <c r="R19" s="53">
        <v>-15</v>
      </c>
      <c r="S19" s="53"/>
      <c r="T19" s="55">
        <f t="shared" si="2"/>
        <v>1003793.0715</v>
      </c>
      <c r="U19" s="41"/>
      <c r="V19" s="56">
        <f t="shared" si="3"/>
        <v>3416898.4571947102</v>
      </c>
      <c r="W19" s="41"/>
      <c r="X19" s="57">
        <f t="shared" si="4"/>
        <v>67630168.430000007</v>
      </c>
      <c r="Y19" s="41"/>
      <c r="Z19" s="53">
        <f t="shared" si="0"/>
        <v>-5</v>
      </c>
    </row>
    <row r="20" spans="1:26" s="6" customFormat="1" ht="15">
      <c r="A20" s="48">
        <v>315</v>
      </c>
      <c r="B20" s="49" t="s">
        <v>53</v>
      </c>
      <c r="C20" s="41"/>
      <c r="D20" s="50">
        <v>67022019.940000013</v>
      </c>
      <c r="E20" s="41"/>
      <c r="F20" s="41"/>
      <c r="G20" s="41"/>
      <c r="H20" s="41"/>
      <c r="I20" s="41"/>
      <c r="J20" s="41"/>
      <c r="K20" s="41"/>
      <c r="L20" s="52">
        <v>2654019.292916269</v>
      </c>
      <c r="M20" s="53"/>
      <c r="N20" s="53">
        <f t="shared" si="1"/>
        <v>-3.9599213740382959</v>
      </c>
      <c r="O20" s="54"/>
      <c r="P20" s="50">
        <v>1659624.219999999</v>
      </c>
      <c r="Q20" s="41"/>
      <c r="R20" s="53">
        <v>-20</v>
      </c>
      <c r="S20" s="53"/>
      <c r="T20" s="55">
        <f t="shared" si="2"/>
        <v>331924.84399999981</v>
      </c>
      <c r="U20" s="41"/>
      <c r="V20" s="56">
        <f t="shared" si="3"/>
        <v>2985944.1369162695</v>
      </c>
      <c r="W20" s="41"/>
      <c r="X20" s="57">
        <f t="shared" si="4"/>
        <v>68681644.160000011</v>
      </c>
      <c r="Y20" s="41"/>
      <c r="Z20" s="53">
        <f t="shared" si="0"/>
        <v>-4</v>
      </c>
    </row>
    <row r="21" spans="1:26" s="6" customFormat="1" ht="15.75">
      <c r="A21" s="48">
        <v>316</v>
      </c>
      <c r="B21" s="49" t="s">
        <v>54</v>
      </c>
      <c r="C21" s="58"/>
      <c r="D21" s="59">
        <v>3517825.74</v>
      </c>
      <c r="E21" s="41"/>
      <c r="F21" s="41"/>
      <c r="G21" s="41"/>
      <c r="H21" s="41"/>
      <c r="I21" s="41"/>
      <c r="J21" s="41"/>
      <c r="K21" s="41"/>
      <c r="L21" s="60">
        <v>139303.13337968083</v>
      </c>
      <c r="M21" s="53"/>
      <c r="N21" s="53">
        <f t="shared" si="1"/>
        <v>-3.959921374038295</v>
      </c>
      <c r="O21" s="54"/>
      <c r="P21" s="59">
        <v>576572.24999999988</v>
      </c>
      <c r="Q21" s="41"/>
      <c r="R21" s="53">
        <v>-5</v>
      </c>
      <c r="S21" s="53"/>
      <c r="T21" s="61">
        <f t="shared" si="2"/>
        <v>28828.612499999996</v>
      </c>
      <c r="U21" s="41"/>
      <c r="V21" s="62">
        <f t="shared" si="3"/>
        <v>168131.74587968082</v>
      </c>
      <c r="W21" s="41"/>
      <c r="X21" s="63">
        <f t="shared" si="4"/>
        <v>4094397.99</v>
      </c>
      <c r="Y21" s="41"/>
      <c r="Z21" s="53">
        <f t="shared" si="0"/>
        <v>-4</v>
      </c>
    </row>
    <row r="22" spans="1:26" s="6" customFormat="1" ht="15">
      <c r="A22" s="48"/>
      <c r="B22" s="40" t="s">
        <v>127</v>
      </c>
      <c r="C22" s="41"/>
      <c r="D22" s="64">
        <f>+SUBTOTAL(9,D17:D21)</f>
        <v>513343525.79000002</v>
      </c>
      <c r="E22" s="43"/>
      <c r="F22" s="43"/>
      <c r="G22" s="43"/>
      <c r="H22" s="43"/>
      <c r="I22" s="43"/>
      <c r="J22" s="43"/>
      <c r="K22" s="43"/>
      <c r="L22" s="64">
        <f>+SUBTOTAL(9,L17:L21)</f>
        <v>20327999.999999996</v>
      </c>
      <c r="M22" s="42"/>
      <c r="N22" s="44">
        <f t="shared" si="1"/>
        <v>-3.9599213740382941</v>
      </c>
      <c r="O22" s="45"/>
      <c r="P22" s="64">
        <f>+SUBTOTAL(9,P17:P21)</f>
        <v>32190588.379999984</v>
      </c>
      <c r="Q22" s="43"/>
      <c r="R22" s="46"/>
      <c r="S22" s="43"/>
      <c r="T22" s="64">
        <f>+SUBTOTAL(9,T17:T21)</f>
        <v>6141395.446999996</v>
      </c>
      <c r="U22" s="43"/>
      <c r="V22" s="65">
        <f>+SUBTOTAL(9,V17:V21)</f>
        <v>26469395.446999993</v>
      </c>
      <c r="W22" s="43"/>
      <c r="X22" s="64">
        <f>+SUBTOTAL(9,X17:X21)</f>
        <v>545534114.17000008</v>
      </c>
      <c r="Y22" s="43"/>
      <c r="Z22" s="44">
        <f t="shared" si="0"/>
        <v>-5</v>
      </c>
    </row>
    <row r="23" spans="1:26" s="6" customFormat="1" ht="15">
      <c r="A23" s="48"/>
      <c r="B23" s="40"/>
      <c r="C23" s="41"/>
      <c r="D23" s="42"/>
      <c r="E23" s="43"/>
      <c r="F23" s="43"/>
      <c r="G23" s="43"/>
      <c r="H23" s="43"/>
      <c r="I23" s="43"/>
      <c r="J23" s="43"/>
      <c r="K23" s="43"/>
      <c r="L23" s="42"/>
      <c r="M23" s="42"/>
      <c r="N23" s="44"/>
      <c r="O23" s="45"/>
      <c r="P23" s="42"/>
      <c r="Q23" s="43"/>
      <c r="R23" s="46"/>
      <c r="S23" s="43"/>
      <c r="T23" s="42"/>
      <c r="U23" s="43"/>
      <c r="V23" s="47"/>
      <c r="W23" s="43"/>
      <c r="X23" s="42"/>
      <c r="Y23" s="43"/>
      <c r="Z23" s="44"/>
    </row>
    <row r="24" spans="1:26" s="6" customFormat="1" ht="15">
      <c r="A24" s="66" t="s">
        <v>186</v>
      </c>
      <c r="B24" s="40"/>
      <c r="C24" s="41"/>
      <c r="D24" s="67">
        <f>+SUBTOTAL(9,D17:D23)</f>
        <v>513343525.79000002</v>
      </c>
      <c r="E24" s="43"/>
      <c r="F24" s="43"/>
      <c r="G24" s="43"/>
      <c r="H24" s="43">
        <v>395</v>
      </c>
      <c r="I24" s="43"/>
      <c r="J24" s="68">
        <v>51.463291139240511</v>
      </c>
      <c r="K24" s="43"/>
      <c r="L24" s="67">
        <f>+SUBTOTAL(9,L17:L23)</f>
        <v>20327999.999999996</v>
      </c>
      <c r="M24" s="42"/>
      <c r="N24" s="44"/>
      <c r="O24" s="45"/>
      <c r="P24" s="67">
        <f>+SUBTOTAL(9,P17:P23)</f>
        <v>32190588.379999984</v>
      </c>
      <c r="Q24" s="43"/>
      <c r="R24" s="46"/>
      <c r="S24" s="43"/>
      <c r="T24" s="67">
        <f>+SUBTOTAL(9,T17:T23)</f>
        <v>6141395.446999996</v>
      </c>
      <c r="U24" s="43"/>
      <c r="V24" s="67">
        <f>+SUBTOTAL(9,V17:V23)</f>
        <v>26469395.446999993</v>
      </c>
      <c r="W24" s="43"/>
      <c r="X24" s="67">
        <f>+SUBTOTAL(9,X17:X23)</f>
        <v>545534114.17000008</v>
      </c>
      <c r="Y24" s="43"/>
      <c r="Z24" s="44"/>
    </row>
    <row r="25" spans="1:26" s="6" customFormat="1" ht="15">
      <c r="A25" s="48"/>
      <c r="B25" s="40"/>
      <c r="C25" s="41"/>
      <c r="D25" s="42"/>
      <c r="E25" s="43"/>
      <c r="F25" s="43"/>
      <c r="G25" s="43"/>
      <c r="H25" s="43"/>
      <c r="I25" s="43"/>
      <c r="J25" s="43"/>
      <c r="K25" s="43"/>
      <c r="L25" s="42"/>
      <c r="M25" s="42"/>
      <c r="N25" s="44"/>
      <c r="O25" s="45"/>
      <c r="P25" s="42"/>
      <c r="Q25" s="43"/>
      <c r="R25" s="46"/>
      <c r="S25" s="43"/>
      <c r="T25" s="42"/>
      <c r="U25" s="43"/>
      <c r="V25" s="47"/>
      <c r="W25" s="43"/>
      <c r="X25" s="42"/>
      <c r="Y25" s="43"/>
      <c r="Z25" s="44"/>
    </row>
    <row r="26" spans="1:26" s="6" customFormat="1" ht="15">
      <c r="A26" s="48"/>
      <c r="B26" s="40"/>
      <c r="C26" s="41"/>
      <c r="D26" s="42"/>
      <c r="E26" s="43"/>
      <c r="F26" s="43"/>
      <c r="G26" s="43"/>
      <c r="H26" s="43"/>
      <c r="I26" s="43"/>
      <c r="J26" s="43"/>
      <c r="K26" s="43"/>
      <c r="L26" s="42"/>
      <c r="M26" s="42"/>
      <c r="N26" s="44"/>
      <c r="O26" s="45"/>
      <c r="P26" s="42"/>
      <c r="Q26" s="43"/>
      <c r="R26" s="46"/>
      <c r="S26" s="43"/>
      <c r="T26" s="42"/>
      <c r="U26" s="43"/>
      <c r="V26" s="47"/>
      <c r="W26" s="43"/>
      <c r="X26" s="42"/>
      <c r="Y26" s="43"/>
      <c r="Z26" s="44"/>
    </row>
    <row r="27" spans="1:26" s="6" customFormat="1" ht="15">
      <c r="A27" s="39" t="s">
        <v>25</v>
      </c>
      <c r="B27" s="40"/>
      <c r="C27" s="41"/>
      <c r="D27" s="42"/>
      <c r="E27" s="43"/>
      <c r="F27" s="43"/>
      <c r="G27" s="43"/>
      <c r="H27" s="43"/>
      <c r="I27" s="43"/>
      <c r="J27" s="43"/>
      <c r="K27" s="43"/>
      <c r="L27" s="42"/>
      <c r="M27" s="42"/>
      <c r="N27" s="44"/>
      <c r="O27" s="45"/>
      <c r="P27" s="42"/>
      <c r="Q27" s="43"/>
      <c r="R27" s="46"/>
      <c r="S27" s="43"/>
      <c r="T27" s="42"/>
      <c r="U27" s="43"/>
      <c r="V27" s="47"/>
      <c r="W27" s="43"/>
      <c r="X27" s="42"/>
      <c r="Y27" s="43"/>
      <c r="Z27" s="44"/>
    </row>
    <row r="28" spans="1:26" s="6" customFormat="1" ht="15">
      <c r="A28" s="48"/>
      <c r="B28" s="49"/>
      <c r="C28" s="41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s="6" customFormat="1" ht="15">
      <c r="A29" s="48"/>
      <c r="B29" s="51" t="s">
        <v>25</v>
      </c>
      <c r="C29" s="41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s="6" customFormat="1" ht="15">
      <c r="A30" s="48">
        <v>311</v>
      </c>
      <c r="B30" s="49" t="s">
        <v>50</v>
      </c>
      <c r="C30" s="41"/>
      <c r="D30" s="50">
        <v>60996212.45000001</v>
      </c>
      <c r="E30" s="41"/>
      <c r="F30" s="41"/>
      <c r="G30" s="41"/>
      <c r="H30" s="41"/>
      <c r="I30" s="41"/>
      <c r="J30" s="41"/>
      <c r="K30" s="41"/>
      <c r="L30" s="52">
        <v>3607634.5354761654</v>
      </c>
      <c r="M30" s="53"/>
      <c r="N30" s="53">
        <f>-L30/D30*100</f>
        <v>-5.9145222146923064</v>
      </c>
      <c r="O30" s="54"/>
      <c r="P30" s="50">
        <v>1892857.8900000006</v>
      </c>
      <c r="Q30" s="41"/>
      <c r="R30" s="53">
        <v>-30</v>
      </c>
      <c r="S30" s="53"/>
      <c r="T30" s="55">
        <f>-P30*R30/100</f>
        <v>567857.3670000002</v>
      </c>
      <c r="U30" s="41"/>
      <c r="V30" s="56">
        <f>-D30*N30/100+T30</f>
        <v>4175491.902476165</v>
      </c>
      <c r="W30" s="41"/>
      <c r="X30" s="57">
        <f>+D30+P30</f>
        <v>62889070.340000011</v>
      </c>
      <c r="Y30" s="41"/>
      <c r="Z30" s="53">
        <f t="shared" ref="Z30:Z34" si="5">-ROUND(V30/X30*100,0)</f>
        <v>-7</v>
      </c>
    </row>
    <row r="31" spans="1:26" s="6" customFormat="1" ht="15">
      <c r="A31" s="48">
        <v>312</v>
      </c>
      <c r="B31" s="49" t="s">
        <v>51</v>
      </c>
      <c r="C31" s="41"/>
      <c r="D31" s="50">
        <v>109236003.63999994</v>
      </c>
      <c r="E31" s="41"/>
      <c r="F31" s="41"/>
      <c r="G31" s="41"/>
      <c r="H31" s="41"/>
      <c r="I31" s="41"/>
      <c r="J31" s="41"/>
      <c r="K31" s="41"/>
      <c r="L31" s="52">
        <v>6460787.7017298946</v>
      </c>
      <c r="M31" s="53"/>
      <c r="N31" s="53">
        <f t="shared" ref="N31:N34" si="6">-L31/D31*100</f>
        <v>-5.9145222146923082</v>
      </c>
      <c r="O31" s="54"/>
      <c r="P31" s="50">
        <v>13113714.120000001</v>
      </c>
      <c r="Q31" s="41"/>
      <c r="R31" s="53">
        <v>-20</v>
      </c>
      <c r="S31" s="53"/>
      <c r="T31" s="55">
        <f t="shared" ref="T31:T34" si="7">-P31*R31/100</f>
        <v>2622742.8240000005</v>
      </c>
      <c r="U31" s="41"/>
      <c r="V31" s="56">
        <f t="shared" ref="V31:V34" si="8">-D31*N31/100+T31</f>
        <v>9083530.5257298946</v>
      </c>
      <c r="W31" s="41"/>
      <c r="X31" s="57">
        <f t="shared" ref="X31:X34" si="9">+D31+P31</f>
        <v>122349717.75999995</v>
      </c>
      <c r="Y31" s="41"/>
      <c r="Z31" s="53">
        <f t="shared" si="5"/>
        <v>-7</v>
      </c>
    </row>
    <row r="32" spans="1:26" s="6" customFormat="1" ht="15">
      <c r="A32" s="48">
        <v>314</v>
      </c>
      <c r="B32" s="49" t="s">
        <v>52</v>
      </c>
      <c r="C32" s="41"/>
      <c r="D32" s="50">
        <v>34823295.969999999</v>
      </c>
      <c r="E32" s="41"/>
      <c r="F32" s="41"/>
      <c r="G32" s="41"/>
      <c r="H32" s="41"/>
      <c r="I32" s="41"/>
      <c r="J32" s="41"/>
      <c r="K32" s="41"/>
      <c r="L32" s="52">
        <v>2059631.5760337007</v>
      </c>
      <c r="M32" s="53"/>
      <c r="N32" s="53">
        <f t="shared" si="6"/>
        <v>-5.9145222146923064</v>
      </c>
      <c r="O32" s="54"/>
      <c r="P32" s="50">
        <v>4362122.38</v>
      </c>
      <c r="Q32" s="41"/>
      <c r="R32" s="53">
        <v>-15</v>
      </c>
      <c r="S32" s="53"/>
      <c r="T32" s="55">
        <f t="shared" si="7"/>
        <v>654318.35699999996</v>
      </c>
      <c r="U32" s="41"/>
      <c r="V32" s="56">
        <f t="shared" si="8"/>
        <v>2713949.9330337006</v>
      </c>
      <c r="W32" s="41"/>
      <c r="X32" s="57">
        <f t="shared" si="9"/>
        <v>39185418.350000001</v>
      </c>
      <c r="Y32" s="41"/>
      <c r="Z32" s="53">
        <f t="shared" si="5"/>
        <v>-7</v>
      </c>
    </row>
    <row r="33" spans="1:26" s="6" customFormat="1" ht="15">
      <c r="A33" s="48">
        <v>315</v>
      </c>
      <c r="B33" s="49" t="s">
        <v>53</v>
      </c>
      <c r="C33" s="41"/>
      <c r="D33" s="50">
        <v>9036383.4199999962</v>
      </c>
      <c r="E33" s="41"/>
      <c r="F33" s="41"/>
      <c r="G33" s="41"/>
      <c r="H33" s="41"/>
      <c r="I33" s="41"/>
      <c r="J33" s="41"/>
      <c r="K33" s="41"/>
      <c r="L33" s="52">
        <v>534458.90478067228</v>
      </c>
      <c r="M33" s="53"/>
      <c r="N33" s="53">
        <f t="shared" si="6"/>
        <v>-5.9145222146923073</v>
      </c>
      <c r="O33" s="54"/>
      <c r="P33" s="50">
        <v>332025.44000000006</v>
      </c>
      <c r="Q33" s="41"/>
      <c r="R33" s="53">
        <v>-20</v>
      </c>
      <c r="S33" s="53"/>
      <c r="T33" s="55">
        <f t="shared" si="7"/>
        <v>66405.088000000003</v>
      </c>
      <c r="U33" s="41"/>
      <c r="V33" s="56">
        <f t="shared" si="8"/>
        <v>600863.99278067227</v>
      </c>
      <c r="W33" s="41"/>
      <c r="X33" s="57">
        <f t="shared" si="9"/>
        <v>9368408.8599999957</v>
      </c>
      <c r="Y33" s="41"/>
      <c r="Z33" s="53">
        <f t="shared" si="5"/>
        <v>-6</v>
      </c>
    </row>
    <row r="34" spans="1:26" s="6" customFormat="1" ht="15">
      <c r="A34" s="48">
        <v>316</v>
      </c>
      <c r="B34" s="49" t="s">
        <v>54</v>
      </c>
      <c r="C34" s="41"/>
      <c r="D34" s="59">
        <v>380204.54</v>
      </c>
      <c r="E34" s="41"/>
      <c r="F34" s="41"/>
      <c r="G34" s="41"/>
      <c r="H34" s="41"/>
      <c r="I34" s="41"/>
      <c r="J34" s="41"/>
      <c r="K34" s="41"/>
      <c r="L34" s="60">
        <v>22487.281979568699</v>
      </c>
      <c r="M34" s="53"/>
      <c r="N34" s="53">
        <f t="shared" si="6"/>
        <v>-5.9145222146923073</v>
      </c>
      <c r="O34" s="54"/>
      <c r="P34" s="59">
        <v>62846.19000000001</v>
      </c>
      <c r="Q34" s="41"/>
      <c r="R34" s="53">
        <v>-5</v>
      </c>
      <c r="S34" s="53"/>
      <c r="T34" s="61">
        <f t="shared" si="7"/>
        <v>3142.3095000000008</v>
      </c>
      <c r="U34" s="41"/>
      <c r="V34" s="62">
        <f t="shared" si="8"/>
        <v>25629.591479568699</v>
      </c>
      <c r="W34" s="41"/>
      <c r="X34" s="63">
        <f t="shared" si="9"/>
        <v>443050.73</v>
      </c>
      <c r="Y34" s="41"/>
      <c r="Z34" s="53">
        <f t="shared" si="5"/>
        <v>-6</v>
      </c>
    </row>
    <row r="35" spans="1:26" s="6" customFormat="1" ht="15">
      <c r="A35" s="48"/>
      <c r="B35" s="40"/>
      <c r="C35" s="41"/>
      <c r="D35" s="42"/>
      <c r="E35" s="43"/>
      <c r="F35" s="43"/>
      <c r="G35" s="43"/>
      <c r="H35" s="43"/>
      <c r="I35" s="43"/>
      <c r="J35" s="43"/>
      <c r="K35" s="43"/>
      <c r="L35" s="42"/>
      <c r="M35" s="42"/>
      <c r="N35" s="44"/>
      <c r="O35" s="45"/>
      <c r="P35" s="42"/>
      <c r="Q35" s="43"/>
      <c r="R35" s="46"/>
      <c r="S35" s="43"/>
      <c r="T35" s="42"/>
      <c r="U35" s="43"/>
      <c r="V35" s="47"/>
      <c r="W35" s="43"/>
      <c r="X35" s="42"/>
      <c r="Y35" s="43"/>
      <c r="Z35" s="44"/>
    </row>
    <row r="36" spans="1:26" s="6" customFormat="1" ht="15">
      <c r="A36" s="66" t="s">
        <v>187</v>
      </c>
      <c r="B36" s="40"/>
      <c r="C36" s="41"/>
      <c r="D36" s="67">
        <f>+SUBTOTAL(9,D30:D35)</f>
        <v>214472100.01999992</v>
      </c>
      <c r="E36" s="43"/>
      <c r="F36" s="43"/>
      <c r="G36" s="43"/>
      <c r="H36" s="43">
        <v>148</v>
      </c>
      <c r="I36" s="43"/>
      <c r="J36" s="68">
        <v>85.709459459459453</v>
      </c>
      <c r="K36" s="43"/>
      <c r="L36" s="67">
        <f>+SUBTOTAL(9,L30:L35)</f>
        <v>12685000.000000002</v>
      </c>
      <c r="M36" s="42"/>
      <c r="N36" s="44"/>
      <c r="O36" s="45"/>
      <c r="P36" s="67">
        <f>+SUBTOTAL(9,P30:P35)</f>
        <v>19763566.020000003</v>
      </c>
      <c r="Q36" s="43"/>
      <c r="R36" s="46"/>
      <c r="S36" s="43"/>
      <c r="T36" s="67">
        <f>+SUBTOTAL(9,T30:T35)</f>
        <v>3914465.9455000004</v>
      </c>
      <c r="U36" s="43"/>
      <c r="V36" s="67">
        <f>+SUBTOTAL(9,V30:V35)</f>
        <v>16599465.945500001</v>
      </c>
      <c r="W36" s="43"/>
      <c r="X36" s="67">
        <f>+SUBTOTAL(9,X30:X35)</f>
        <v>234235666.03999993</v>
      </c>
      <c r="Y36" s="43"/>
      <c r="Z36" s="44">
        <f t="shared" ref="Z36" si="10">-ROUND(V36/X36*100,0)</f>
        <v>-7</v>
      </c>
    </row>
    <row r="37" spans="1:26" s="6" customFormat="1" ht="15">
      <c r="A37" s="48"/>
      <c r="B37" s="40"/>
      <c r="C37" s="41"/>
      <c r="D37" s="42"/>
      <c r="E37" s="43"/>
      <c r="F37" s="43"/>
      <c r="G37" s="43"/>
      <c r="H37" s="43"/>
      <c r="I37" s="43"/>
      <c r="J37" s="43"/>
      <c r="K37" s="43"/>
      <c r="L37" s="42"/>
      <c r="M37" s="42"/>
      <c r="N37" s="44"/>
      <c r="O37" s="45"/>
      <c r="P37" s="42"/>
      <c r="Q37" s="43"/>
      <c r="R37" s="46"/>
      <c r="S37" s="43"/>
      <c r="T37" s="42"/>
      <c r="U37" s="43"/>
      <c r="V37" s="47"/>
      <c r="W37" s="43"/>
      <c r="X37" s="42"/>
      <c r="Y37" s="43"/>
      <c r="Z37" s="44"/>
    </row>
    <row r="38" spans="1:26" s="6" customFormat="1" ht="15">
      <c r="A38" s="48"/>
      <c r="B38" s="40"/>
      <c r="C38" s="41"/>
      <c r="D38" s="42"/>
      <c r="E38" s="43"/>
      <c r="F38" s="43"/>
      <c r="G38" s="43"/>
      <c r="H38" s="43"/>
      <c r="I38" s="43"/>
      <c r="J38" s="43"/>
      <c r="K38" s="43"/>
      <c r="L38" s="42"/>
      <c r="M38" s="42"/>
      <c r="N38" s="44"/>
      <c r="O38" s="45"/>
      <c r="P38" s="42"/>
      <c r="Q38" s="43"/>
      <c r="R38" s="46"/>
      <c r="S38" s="43"/>
      <c r="T38" s="42"/>
      <c r="U38" s="43"/>
      <c r="V38" s="47"/>
      <c r="W38" s="43"/>
      <c r="X38" s="42"/>
      <c r="Y38" s="43"/>
      <c r="Z38" s="44"/>
    </row>
    <row r="39" spans="1:26" s="6" customFormat="1" ht="15">
      <c r="A39" s="39" t="s">
        <v>188</v>
      </c>
      <c r="B39" s="40"/>
      <c r="C39" s="41"/>
      <c r="D39" s="42"/>
      <c r="E39" s="43"/>
      <c r="F39" s="43"/>
      <c r="G39" s="43"/>
      <c r="H39" s="43"/>
      <c r="I39" s="43"/>
      <c r="J39" s="43"/>
      <c r="K39" s="43"/>
      <c r="L39" s="42"/>
      <c r="M39" s="42"/>
      <c r="N39" s="44"/>
      <c r="O39" s="45"/>
      <c r="P39" s="42"/>
      <c r="Q39" s="43"/>
      <c r="R39" s="46"/>
      <c r="S39" s="43"/>
      <c r="T39" s="42"/>
      <c r="U39" s="43"/>
      <c r="V39" s="47"/>
      <c r="W39" s="43"/>
      <c r="X39" s="42"/>
      <c r="Y39" s="43"/>
      <c r="Z39" s="44"/>
    </row>
    <row r="40" spans="1:26" s="6" customFormat="1" ht="15">
      <c r="A40" s="48"/>
      <c r="B40" s="49"/>
      <c r="C40" s="4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s="6" customFormat="1" ht="15">
      <c r="A41" s="48"/>
      <c r="B41" s="51" t="s">
        <v>26</v>
      </c>
      <c r="C41" s="41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s="6" customFormat="1" ht="15">
      <c r="A42" s="48">
        <v>311</v>
      </c>
      <c r="B42" s="49" t="s">
        <v>50</v>
      </c>
      <c r="C42" s="41"/>
      <c r="D42" s="50">
        <v>11332818.250000002</v>
      </c>
      <c r="E42" s="41"/>
      <c r="F42" s="41"/>
      <c r="G42" s="41"/>
      <c r="H42" s="41"/>
      <c r="I42" s="41"/>
      <c r="J42" s="41"/>
      <c r="K42" s="41"/>
      <c r="L42" s="52">
        <v>111460.46308046454</v>
      </c>
      <c r="M42" s="53"/>
      <c r="N42" s="53">
        <f>-L42/D42*100</f>
        <v>-0.98351937374857767</v>
      </c>
      <c r="O42" s="54"/>
      <c r="P42" s="50">
        <v>330599.82000000007</v>
      </c>
      <c r="Q42" s="41"/>
      <c r="R42" s="53">
        <v>-30</v>
      </c>
      <c r="S42" s="53"/>
      <c r="T42" s="55">
        <f>-P42*R42/100</f>
        <v>99179.946000000011</v>
      </c>
      <c r="U42" s="41"/>
      <c r="V42" s="56">
        <f>-D42*N42/100+T42</f>
        <v>210640.40908046457</v>
      </c>
      <c r="W42" s="41"/>
      <c r="X42" s="57">
        <f>+D42+P42</f>
        <v>11663418.070000002</v>
      </c>
      <c r="Y42" s="41"/>
      <c r="Z42" s="53">
        <f t="shared" ref="Z42:Z47" si="11">-ROUND(V42/X42*100,0)</f>
        <v>-2</v>
      </c>
    </row>
    <row r="43" spans="1:26" s="6" customFormat="1" ht="15">
      <c r="A43" s="48">
        <v>312</v>
      </c>
      <c r="B43" s="49" t="s">
        <v>51</v>
      </c>
      <c r="C43" s="41"/>
      <c r="D43" s="50">
        <v>30018506.619999997</v>
      </c>
      <c r="E43" s="41"/>
      <c r="F43" s="41"/>
      <c r="G43" s="41"/>
      <c r="H43" s="41"/>
      <c r="I43" s="41"/>
      <c r="J43" s="41"/>
      <c r="K43" s="41"/>
      <c r="L43" s="52">
        <v>295237.82831769931</v>
      </c>
      <c r="M43" s="53"/>
      <c r="N43" s="53">
        <f t="shared" ref="N43:N47" si="12">-L43/D43*100</f>
        <v>-0.98351937374857767</v>
      </c>
      <c r="O43" s="54"/>
      <c r="P43" s="50">
        <v>2676303.6600000015</v>
      </c>
      <c r="Q43" s="41"/>
      <c r="R43" s="53">
        <v>-20</v>
      </c>
      <c r="S43" s="53"/>
      <c r="T43" s="55">
        <f t="shared" ref="T43:T46" si="13">-P43*R43/100</f>
        <v>535260.73200000031</v>
      </c>
      <c r="U43" s="41"/>
      <c r="V43" s="56">
        <f t="shared" ref="V43:V46" si="14">-D43*N43/100+T43</f>
        <v>830498.56031769956</v>
      </c>
      <c r="W43" s="41"/>
      <c r="X43" s="57">
        <f t="shared" ref="X43:X46" si="15">+D43+P43</f>
        <v>32694810.279999997</v>
      </c>
      <c r="Y43" s="41"/>
      <c r="Z43" s="53">
        <f t="shared" si="11"/>
        <v>-3</v>
      </c>
    </row>
    <row r="44" spans="1:26" s="6" customFormat="1" ht="15">
      <c r="A44" s="48">
        <v>314</v>
      </c>
      <c r="B44" s="49" t="s">
        <v>52</v>
      </c>
      <c r="C44" s="41"/>
      <c r="D44" s="50">
        <v>11855975.6</v>
      </c>
      <c r="E44" s="41"/>
      <c r="F44" s="41"/>
      <c r="G44" s="41"/>
      <c r="H44" s="41"/>
      <c r="I44" s="41"/>
      <c r="J44" s="41"/>
      <c r="K44" s="41"/>
      <c r="L44" s="52">
        <v>116605.81697290418</v>
      </c>
      <c r="M44" s="53"/>
      <c r="N44" s="53">
        <f t="shared" si="12"/>
        <v>-0.98351937374857779</v>
      </c>
      <c r="O44" s="54"/>
      <c r="P44" s="50">
        <v>1023390.6200000005</v>
      </c>
      <c r="Q44" s="41"/>
      <c r="R44" s="53">
        <v>-15</v>
      </c>
      <c r="S44" s="53"/>
      <c r="T44" s="55">
        <f t="shared" si="13"/>
        <v>153508.59300000005</v>
      </c>
      <c r="U44" s="41"/>
      <c r="V44" s="56">
        <f t="shared" si="14"/>
        <v>270114.40997290425</v>
      </c>
      <c r="W44" s="41"/>
      <c r="X44" s="57">
        <f t="shared" si="15"/>
        <v>12879366.220000001</v>
      </c>
      <c r="Y44" s="41"/>
      <c r="Z44" s="53">
        <f t="shared" si="11"/>
        <v>-2</v>
      </c>
    </row>
    <row r="45" spans="1:26" s="6" customFormat="1" ht="15">
      <c r="A45" s="48">
        <v>315</v>
      </c>
      <c r="B45" s="49" t="s">
        <v>53</v>
      </c>
      <c r="C45" s="41"/>
      <c r="D45" s="50">
        <v>6788524.4400000004</v>
      </c>
      <c r="E45" s="41"/>
      <c r="F45" s="41"/>
      <c r="G45" s="41"/>
      <c r="H45" s="41"/>
      <c r="I45" s="41"/>
      <c r="J45" s="41"/>
      <c r="K45" s="41"/>
      <c r="L45" s="52">
        <v>66766.453059057152</v>
      </c>
      <c r="M45" s="53"/>
      <c r="N45" s="53">
        <f t="shared" si="12"/>
        <v>-0.98351937374857779</v>
      </c>
      <c r="O45" s="54"/>
      <c r="P45" s="50">
        <v>235280.96999999994</v>
      </c>
      <c r="Q45" s="41"/>
      <c r="R45" s="53">
        <v>-20</v>
      </c>
      <c r="S45" s="53"/>
      <c r="T45" s="55">
        <f t="shared" si="13"/>
        <v>47056.193999999989</v>
      </c>
      <c r="U45" s="41"/>
      <c r="V45" s="56">
        <f t="shared" si="14"/>
        <v>113822.64705905714</v>
      </c>
      <c r="W45" s="41"/>
      <c r="X45" s="57">
        <f t="shared" si="15"/>
        <v>7023805.4100000001</v>
      </c>
      <c r="Y45" s="41"/>
      <c r="Z45" s="53">
        <f t="shared" si="11"/>
        <v>-2</v>
      </c>
    </row>
    <row r="46" spans="1:26" s="6" customFormat="1" ht="15">
      <c r="A46" s="48">
        <v>316</v>
      </c>
      <c r="B46" s="49" t="s">
        <v>54</v>
      </c>
      <c r="C46" s="41"/>
      <c r="D46" s="59">
        <v>212499.08000000002</v>
      </c>
      <c r="E46" s="41"/>
      <c r="F46" s="41"/>
      <c r="G46" s="41"/>
      <c r="H46" s="41"/>
      <c r="I46" s="41"/>
      <c r="J46" s="41"/>
      <c r="K46" s="41"/>
      <c r="L46" s="60">
        <v>2089.9696208374894</v>
      </c>
      <c r="M46" s="53"/>
      <c r="N46" s="53">
        <f t="shared" si="12"/>
        <v>-0.98351937374857779</v>
      </c>
      <c r="O46" s="54"/>
      <c r="P46" s="59">
        <v>40278.93</v>
      </c>
      <c r="Q46" s="41"/>
      <c r="R46" s="53">
        <v>-5</v>
      </c>
      <c r="S46" s="53"/>
      <c r="T46" s="61">
        <f t="shared" si="13"/>
        <v>2013.9465</v>
      </c>
      <c r="U46" s="41"/>
      <c r="V46" s="62">
        <f t="shared" si="14"/>
        <v>4103.9161208374899</v>
      </c>
      <c r="W46" s="41"/>
      <c r="X46" s="63">
        <f t="shared" si="15"/>
        <v>252778.01</v>
      </c>
      <c r="Y46" s="41"/>
      <c r="Z46" s="53">
        <f t="shared" si="11"/>
        <v>-2</v>
      </c>
    </row>
    <row r="47" spans="1:26" s="6" customFormat="1" ht="15">
      <c r="A47" s="48"/>
      <c r="B47" s="40" t="s">
        <v>128</v>
      </c>
      <c r="C47" s="41"/>
      <c r="D47" s="42">
        <f>+SUBTOTAL(9,D42:D46)</f>
        <v>60208323.989999995</v>
      </c>
      <c r="E47" s="43"/>
      <c r="F47" s="43"/>
      <c r="G47" s="43"/>
      <c r="H47" s="43"/>
      <c r="I47" s="43"/>
      <c r="J47" s="43"/>
      <c r="K47" s="43"/>
      <c r="L47" s="42">
        <f>+SUBTOTAL(9,L42:L46)</f>
        <v>592160.53105096275</v>
      </c>
      <c r="M47" s="42"/>
      <c r="N47" s="44">
        <f t="shared" si="12"/>
        <v>-0.98351937374857801</v>
      </c>
      <c r="O47" s="45"/>
      <c r="P47" s="42">
        <f>+SUBTOTAL(9,P42:P46)</f>
        <v>4305854.0000000019</v>
      </c>
      <c r="Q47" s="43"/>
      <c r="R47" s="46"/>
      <c r="S47" s="43"/>
      <c r="T47" s="42">
        <f>+SUBTOTAL(9,T42:T46)</f>
        <v>837019.41150000039</v>
      </c>
      <c r="U47" s="43"/>
      <c r="V47" s="47">
        <f>+SUBTOTAL(9,V42:V46)</f>
        <v>1429179.942550963</v>
      </c>
      <c r="W47" s="43"/>
      <c r="X47" s="42">
        <f>+SUBTOTAL(9,X42:X46)</f>
        <v>64514177.990000002</v>
      </c>
      <c r="Y47" s="43"/>
      <c r="Z47" s="44">
        <f t="shared" si="11"/>
        <v>-2</v>
      </c>
    </row>
    <row r="48" spans="1:26" s="6" customFormat="1" ht="15">
      <c r="A48" s="48"/>
      <c r="B48" s="40"/>
      <c r="C48" s="41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s="6" customFormat="1" ht="15">
      <c r="A49" s="48"/>
      <c r="B49" s="51" t="s">
        <v>27</v>
      </c>
      <c r="C49" s="41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s="6" customFormat="1" ht="15">
      <c r="A50" s="48">
        <v>311</v>
      </c>
      <c r="B50" s="49" t="s">
        <v>50</v>
      </c>
      <c r="C50" s="41"/>
      <c r="D50" s="50">
        <v>11291717.92</v>
      </c>
      <c r="E50" s="41"/>
      <c r="F50" s="41"/>
      <c r="G50" s="41"/>
      <c r="H50" s="41"/>
      <c r="I50" s="41"/>
      <c r="J50" s="41"/>
      <c r="K50" s="41"/>
      <c r="L50" s="52">
        <v>111056.23337223993</v>
      </c>
      <c r="M50" s="53"/>
      <c r="N50" s="53">
        <f>-L50/D50*100</f>
        <v>-0.98351937374857779</v>
      </c>
      <c r="O50" s="54"/>
      <c r="P50" s="50">
        <v>396590.98000000004</v>
      </c>
      <c r="Q50" s="41"/>
      <c r="R50" s="53">
        <v>-30</v>
      </c>
      <c r="S50" s="53"/>
      <c r="T50" s="55">
        <f>-P50*R50/100</f>
        <v>118977.29400000001</v>
      </c>
      <c r="U50" s="41"/>
      <c r="V50" s="56">
        <f>-D50*N50/100+T50</f>
        <v>230033.52737223994</v>
      </c>
      <c r="W50" s="41"/>
      <c r="X50" s="57">
        <f>+D50+P50</f>
        <v>11688308.9</v>
      </c>
      <c r="Y50" s="41"/>
      <c r="Z50" s="53">
        <f t="shared" ref="Z50:Z54" si="16">-ROUND(V50/X50*100,0)</f>
        <v>-2</v>
      </c>
    </row>
    <row r="51" spans="1:26" s="6" customFormat="1" ht="15">
      <c r="A51" s="48">
        <v>312</v>
      </c>
      <c r="B51" s="49" t="s">
        <v>51</v>
      </c>
      <c r="C51" s="41"/>
      <c r="D51" s="50">
        <v>69499200.75</v>
      </c>
      <c r="E51" s="41"/>
      <c r="F51" s="41"/>
      <c r="G51" s="41"/>
      <c r="H51" s="41"/>
      <c r="I51" s="41"/>
      <c r="J51" s="41"/>
      <c r="K51" s="41"/>
      <c r="L51" s="52">
        <v>683538.10397666693</v>
      </c>
      <c r="M51" s="53"/>
      <c r="N51" s="53">
        <f t="shared" ref="N51:N54" si="17">-L51/D51*100</f>
        <v>-0.98351937374857779</v>
      </c>
      <c r="O51" s="54"/>
      <c r="P51" s="50">
        <v>4276959.0700000022</v>
      </c>
      <c r="Q51" s="41"/>
      <c r="R51" s="53">
        <v>-20</v>
      </c>
      <c r="S51" s="53"/>
      <c r="T51" s="55">
        <f t="shared" ref="T51:T53" si="18">-P51*R51/100</f>
        <v>855391.81400000036</v>
      </c>
      <c r="U51" s="41"/>
      <c r="V51" s="56">
        <f t="shared" ref="V51:V53" si="19">-D51*N51/100+T51</f>
        <v>1538929.9179766672</v>
      </c>
      <c r="W51" s="41"/>
      <c r="X51" s="57">
        <f t="shared" ref="X51:X53" si="20">+D51+P51</f>
        <v>73776159.820000008</v>
      </c>
      <c r="Y51" s="41"/>
      <c r="Z51" s="53">
        <f t="shared" si="16"/>
        <v>-2</v>
      </c>
    </row>
    <row r="52" spans="1:26" s="6" customFormat="1" ht="15">
      <c r="A52" s="48">
        <v>314</v>
      </c>
      <c r="B52" s="49" t="s">
        <v>52</v>
      </c>
      <c r="C52" s="41"/>
      <c r="D52" s="50">
        <v>11971359.18</v>
      </c>
      <c r="E52" s="41"/>
      <c r="F52" s="41"/>
      <c r="G52" s="41"/>
      <c r="H52" s="41"/>
      <c r="I52" s="41"/>
      <c r="J52" s="41"/>
      <c r="K52" s="41"/>
      <c r="L52" s="52">
        <v>117740.63683632888</v>
      </c>
      <c r="M52" s="53"/>
      <c r="N52" s="53">
        <f t="shared" si="17"/>
        <v>-0.98351937374857779</v>
      </c>
      <c r="O52" s="54"/>
      <c r="P52" s="50">
        <v>1109682.9000000001</v>
      </c>
      <c r="Q52" s="41"/>
      <c r="R52" s="53">
        <v>-15</v>
      </c>
      <c r="S52" s="53"/>
      <c r="T52" s="55">
        <f t="shared" si="18"/>
        <v>166452.43500000003</v>
      </c>
      <c r="U52" s="41"/>
      <c r="V52" s="56">
        <f t="shared" si="19"/>
        <v>284193.07183632889</v>
      </c>
      <c r="W52" s="41"/>
      <c r="X52" s="57">
        <f t="shared" si="20"/>
        <v>13081042.08</v>
      </c>
      <c r="Y52" s="41"/>
      <c r="Z52" s="53">
        <f t="shared" si="16"/>
        <v>-2</v>
      </c>
    </row>
    <row r="53" spans="1:26" s="6" customFormat="1" ht="15">
      <c r="A53" s="48">
        <v>315</v>
      </c>
      <c r="B53" s="49" t="s">
        <v>53</v>
      </c>
      <c r="C53" s="41"/>
      <c r="D53" s="59">
        <v>7076625.9699999997</v>
      </c>
      <c r="E53" s="41"/>
      <c r="F53" s="41"/>
      <c r="G53" s="41"/>
      <c r="H53" s="41"/>
      <c r="I53" s="41"/>
      <c r="J53" s="41"/>
      <c r="K53" s="41"/>
      <c r="L53" s="60">
        <v>69599.987422673206</v>
      </c>
      <c r="M53" s="53"/>
      <c r="N53" s="53">
        <f t="shared" si="17"/>
        <v>-0.98351937374857767</v>
      </c>
      <c r="O53" s="54"/>
      <c r="P53" s="59">
        <v>285553.56999999989</v>
      </c>
      <c r="Q53" s="41"/>
      <c r="R53" s="53">
        <v>-20</v>
      </c>
      <c r="S53" s="53"/>
      <c r="T53" s="61">
        <f t="shared" si="18"/>
        <v>57110.713999999978</v>
      </c>
      <c r="U53" s="41"/>
      <c r="V53" s="62">
        <f t="shared" si="19"/>
        <v>126710.70142267318</v>
      </c>
      <c r="W53" s="41"/>
      <c r="X53" s="63">
        <f t="shared" si="20"/>
        <v>7362179.54</v>
      </c>
      <c r="Y53" s="41"/>
      <c r="Z53" s="53">
        <f t="shared" si="16"/>
        <v>-2</v>
      </c>
    </row>
    <row r="54" spans="1:26" s="6" customFormat="1" ht="15">
      <c r="A54" s="48"/>
      <c r="B54" s="40" t="s">
        <v>129</v>
      </c>
      <c r="C54" s="41"/>
      <c r="D54" s="42">
        <f>+SUBTOTAL(9,D50:D53)</f>
        <v>99838903.819999993</v>
      </c>
      <c r="E54" s="43"/>
      <c r="F54" s="43"/>
      <c r="G54" s="43"/>
      <c r="H54" s="43"/>
      <c r="I54" s="43"/>
      <c r="J54" s="43"/>
      <c r="K54" s="43"/>
      <c r="L54" s="42">
        <f>+SUBTOTAL(9,L50:L53)</f>
        <v>981934.96160790906</v>
      </c>
      <c r="M54" s="42"/>
      <c r="N54" s="44">
        <f t="shared" si="17"/>
        <v>-0.98351937374857801</v>
      </c>
      <c r="O54" s="45"/>
      <c r="P54" s="42">
        <f>+SUBTOTAL(9,P50:P53)</f>
        <v>6068786.5200000033</v>
      </c>
      <c r="Q54" s="43"/>
      <c r="R54" s="46"/>
      <c r="S54" s="43"/>
      <c r="T54" s="42">
        <f>+SUBTOTAL(9,T50:T53)</f>
        <v>1197932.2570000002</v>
      </c>
      <c r="U54" s="43"/>
      <c r="V54" s="47">
        <f>+SUBTOTAL(9,V50:V53)</f>
        <v>2179867.218607909</v>
      </c>
      <c r="W54" s="43"/>
      <c r="X54" s="42">
        <f>+SUBTOTAL(9,X50:X53)</f>
        <v>105907690.34000002</v>
      </c>
      <c r="Y54" s="43"/>
      <c r="Z54" s="44">
        <f t="shared" si="16"/>
        <v>-2</v>
      </c>
    </row>
    <row r="55" spans="1:26" s="6" customFormat="1" ht="15">
      <c r="A55" s="48"/>
      <c r="B55" s="40"/>
      <c r="C55" s="41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s="6" customFormat="1" ht="15">
      <c r="A56" s="48"/>
      <c r="B56" s="51" t="s">
        <v>28</v>
      </c>
      <c r="C56" s="4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s="6" customFormat="1" ht="15">
      <c r="A57" s="48">
        <v>311</v>
      </c>
      <c r="B57" s="49" t="s">
        <v>50</v>
      </c>
      <c r="C57" s="41"/>
      <c r="D57" s="50">
        <v>14602817.380000005</v>
      </c>
      <c r="E57" s="41"/>
      <c r="F57" s="41"/>
      <c r="G57" s="41"/>
      <c r="H57" s="41"/>
      <c r="I57" s="41"/>
      <c r="J57" s="41"/>
      <c r="K57" s="41"/>
      <c r="L57" s="52">
        <v>143621.53804542453</v>
      </c>
      <c r="M57" s="53"/>
      <c r="N57" s="53">
        <f>-L57/D57*100</f>
        <v>-0.98351937374857779</v>
      </c>
      <c r="O57" s="54"/>
      <c r="P57" s="50">
        <v>383921.34</v>
      </c>
      <c r="Q57" s="41"/>
      <c r="R57" s="53">
        <v>-30</v>
      </c>
      <c r="S57" s="53"/>
      <c r="T57" s="55">
        <f>-P57*R57/100</f>
        <v>115176.40200000002</v>
      </c>
      <c r="U57" s="41"/>
      <c r="V57" s="56">
        <f>-D57*N57/100+T57</f>
        <v>258797.94004542456</v>
      </c>
      <c r="W57" s="41"/>
      <c r="X57" s="57">
        <f>+D57+P57</f>
        <v>14986738.720000004</v>
      </c>
      <c r="Y57" s="41"/>
      <c r="Z57" s="53">
        <f t="shared" ref="Z57:Z62" si="21">-ROUND(V57/X57*100,0)</f>
        <v>-2</v>
      </c>
    </row>
    <row r="58" spans="1:26" s="6" customFormat="1" ht="15">
      <c r="A58" s="48">
        <v>312</v>
      </c>
      <c r="B58" s="49" t="s">
        <v>51</v>
      </c>
      <c r="C58" s="41"/>
      <c r="D58" s="50">
        <v>25907665.529999994</v>
      </c>
      <c r="E58" s="41"/>
      <c r="F58" s="41"/>
      <c r="G58" s="41"/>
      <c r="H58" s="41"/>
      <c r="I58" s="41"/>
      <c r="J58" s="41"/>
      <c r="K58" s="41"/>
      <c r="L58" s="52">
        <v>254806.9097735321</v>
      </c>
      <c r="M58" s="53"/>
      <c r="N58" s="53">
        <f t="shared" ref="N58:N62" si="22">-L58/D58*100</f>
        <v>-0.98351937374857779</v>
      </c>
      <c r="O58" s="54"/>
      <c r="P58" s="50">
        <v>2448631.6899999995</v>
      </c>
      <c r="Q58" s="41"/>
      <c r="R58" s="53">
        <v>-20</v>
      </c>
      <c r="S58" s="53"/>
      <c r="T58" s="55">
        <f t="shared" ref="T58:T61" si="23">-P58*R58/100</f>
        <v>489726.33799999987</v>
      </c>
      <c r="U58" s="41"/>
      <c r="V58" s="56">
        <f t="shared" ref="V58:V61" si="24">-D58*N58/100+T58</f>
        <v>744533.24777353194</v>
      </c>
      <c r="W58" s="41"/>
      <c r="X58" s="57">
        <f t="shared" ref="X58:X61" si="25">+D58+P58</f>
        <v>28356297.219999991</v>
      </c>
      <c r="Y58" s="41"/>
      <c r="Z58" s="53">
        <f t="shared" si="21"/>
        <v>-3</v>
      </c>
    </row>
    <row r="59" spans="1:26" s="6" customFormat="1" ht="15">
      <c r="A59" s="48">
        <v>314</v>
      </c>
      <c r="B59" s="49" t="s">
        <v>52</v>
      </c>
      <c r="C59" s="41"/>
      <c r="D59" s="50">
        <v>3036419.5700000003</v>
      </c>
      <c r="E59" s="41"/>
      <c r="F59" s="41"/>
      <c r="G59" s="41"/>
      <c r="H59" s="41"/>
      <c r="I59" s="41"/>
      <c r="J59" s="41"/>
      <c r="K59" s="41"/>
      <c r="L59" s="52">
        <v>29863.774739243261</v>
      </c>
      <c r="M59" s="53"/>
      <c r="N59" s="53">
        <f t="shared" si="22"/>
        <v>-0.98351937374857779</v>
      </c>
      <c r="O59" s="54"/>
      <c r="P59" s="50">
        <v>500383.32000000012</v>
      </c>
      <c r="Q59" s="41"/>
      <c r="R59" s="53">
        <v>-15</v>
      </c>
      <c r="S59" s="53"/>
      <c r="T59" s="55">
        <f t="shared" si="23"/>
        <v>75057.498000000021</v>
      </c>
      <c r="U59" s="41"/>
      <c r="V59" s="56">
        <f t="shared" si="24"/>
        <v>104921.27273924329</v>
      </c>
      <c r="W59" s="41"/>
      <c r="X59" s="57">
        <f t="shared" si="25"/>
        <v>3536802.8900000006</v>
      </c>
      <c r="Y59" s="41"/>
      <c r="Z59" s="53">
        <f t="shared" si="21"/>
        <v>-3</v>
      </c>
    </row>
    <row r="60" spans="1:26" s="6" customFormat="1" ht="15">
      <c r="A60" s="48">
        <v>315</v>
      </c>
      <c r="B60" s="49" t="s">
        <v>53</v>
      </c>
      <c r="C60" s="41"/>
      <c r="D60" s="50">
        <v>2910266.13</v>
      </c>
      <c r="E60" s="41"/>
      <c r="F60" s="41"/>
      <c r="G60" s="41"/>
      <c r="H60" s="41"/>
      <c r="I60" s="41"/>
      <c r="J60" s="41"/>
      <c r="K60" s="41"/>
      <c r="L60" s="52">
        <v>28623.031216192969</v>
      </c>
      <c r="M60" s="53"/>
      <c r="N60" s="53">
        <f t="shared" si="22"/>
        <v>-0.98351937374857779</v>
      </c>
      <c r="O60" s="54"/>
      <c r="P60" s="50">
        <v>106485.20999999999</v>
      </c>
      <c r="Q60" s="41"/>
      <c r="R60" s="53">
        <v>-20</v>
      </c>
      <c r="S60" s="53"/>
      <c r="T60" s="55">
        <f t="shared" si="23"/>
        <v>21297.041999999998</v>
      </c>
      <c r="U60" s="41"/>
      <c r="V60" s="56">
        <f t="shared" si="24"/>
        <v>49920.073216192963</v>
      </c>
      <c r="W60" s="41"/>
      <c r="X60" s="57">
        <f t="shared" si="25"/>
        <v>3016751.34</v>
      </c>
      <c r="Y60" s="41"/>
      <c r="Z60" s="53">
        <f t="shared" si="21"/>
        <v>-2</v>
      </c>
    </row>
    <row r="61" spans="1:26" s="6" customFormat="1" ht="15">
      <c r="A61" s="48">
        <v>316</v>
      </c>
      <c r="B61" s="49" t="s">
        <v>54</v>
      </c>
      <c r="C61" s="41"/>
      <c r="D61" s="59">
        <v>812312.78</v>
      </c>
      <c r="E61" s="41"/>
      <c r="F61" s="41"/>
      <c r="G61" s="41"/>
      <c r="H61" s="41"/>
      <c r="I61" s="41"/>
      <c r="J61" s="41"/>
      <c r="K61" s="41"/>
      <c r="L61" s="60">
        <v>7989.2535667356624</v>
      </c>
      <c r="M61" s="53"/>
      <c r="N61" s="53">
        <f t="shared" si="22"/>
        <v>-0.98351937374857779</v>
      </c>
      <c r="O61" s="54"/>
      <c r="P61" s="59">
        <v>175203.81000000011</v>
      </c>
      <c r="Q61" s="41"/>
      <c r="R61" s="53">
        <v>-5</v>
      </c>
      <c r="S61" s="53"/>
      <c r="T61" s="61">
        <f t="shared" si="23"/>
        <v>8760.1905000000042</v>
      </c>
      <c r="U61" s="41"/>
      <c r="V61" s="62">
        <f t="shared" si="24"/>
        <v>16749.444066735668</v>
      </c>
      <c r="W61" s="41"/>
      <c r="X61" s="63">
        <f t="shared" si="25"/>
        <v>987516.59000000008</v>
      </c>
      <c r="Y61" s="41"/>
      <c r="Z61" s="53">
        <f t="shared" si="21"/>
        <v>-2</v>
      </c>
    </row>
    <row r="62" spans="1:26" s="6" customFormat="1" ht="15">
      <c r="A62" s="48"/>
      <c r="B62" s="40" t="s">
        <v>130</v>
      </c>
      <c r="C62" s="41"/>
      <c r="D62" s="64">
        <f>+SUBTOTAL(9,D57:D61)</f>
        <v>47269481.390000001</v>
      </c>
      <c r="E62" s="43"/>
      <c r="F62" s="43"/>
      <c r="G62" s="43"/>
      <c r="H62" s="43"/>
      <c r="I62" s="43"/>
      <c r="J62" s="43"/>
      <c r="K62" s="43"/>
      <c r="L62" s="64">
        <f>+SUBTOTAL(9,L57:L61)</f>
        <v>464904.50734112854</v>
      </c>
      <c r="M62" s="42"/>
      <c r="N62" s="44">
        <f t="shared" si="22"/>
        <v>-0.98351937374857779</v>
      </c>
      <c r="O62" s="45"/>
      <c r="P62" s="64">
        <f>+SUBTOTAL(9,P57:P61)</f>
        <v>3614625.3699999996</v>
      </c>
      <c r="Q62" s="43"/>
      <c r="R62" s="46"/>
      <c r="S62" s="43"/>
      <c r="T62" s="64">
        <f>+SUBTOTAL(9,T57:T61)</f>
        <v>710017.47049999994</v>
      </c>
      <c r="U62" s="43"/>
      <c r="V62" s="65">
        <f>+SUBTOTAL(9,V57:V61)</f>
        <v>1174921.9778411284</v>
      </c>
      <c r="W62" s="43"/>
      <c r="X62" s="64">
        <f>+SUBTOTAL(9,X57:X61)</f>
        <v>50884106.760000005</v>
      </c>
      <c r="Y62" s="43"/>
      <c r="Z62" s="44">
        <f t="shared" si="21"/>
        <v>-2</v>
      </c>
    </row>
    <row r="63" spans="1:26" s="6" customFormat="1" ht="15">
      <c r="A63" s="48"/>
      <c r="B63" s="40"/>
      <c r="C63" s="41"/>
      <c r="D63" s="42"/>
      <c r="E63" s="43"/>
      <c r="F63" s="43"/>
      <c r="G63" s="43"/>
      <c r="H63" s="43"/>
      <c r="I63" s="43"/>
      <c r="J63" s="43"/>
      <c r="K63" s="43"/>
      <c r="L63" s="42"/>
      <c r="M63" s="42"/>
      <c r="N63" s="44"/>
      <c r="O63" s="45"/>
      <c r="P63" s="42"/>
      <c r="Q63" s="43"/>
      <c r="R63" s="46"/>
      <c r="S63" s="43"/>
      <c r="T63" s="42"/>
      <c r="U63" s="43"/>
      <c r="V63" s="47"/>
      <c r="W63" s="43"/>
      <c r="X63" s="42"/>
      <c r="Y63" s="43"/>
      <c r="Z63" s="44"/>
    </row>
    <row r="64" spans="1:26" s="6" customFormat="1" ht="15">
      <c r="A64" s="66" t="s">
        <v>189</v>
      </c>
      <c r="B64" s="40"/>
      <c r="C64" s="41"/>
      <c r="D64" s="67">
        <f>+SUBTOTAL(9,D42:D63)</f>
        <v>207316709.19999999</v>
      </c>
      <c r="E64" s="43"/>
      <c r="F64" s="43"/>
      <c r="G64" s="43"/>
      <c r="H64" s="69">
        <v>164.84399999999999</v>
      </c>
      <c r="I64" s="43"/>
      <c r="J64" s="68">
        <v>12.365533928692898</v>
      </c>
      <c r="K64" s="43"/>
      <c r="L64" s="67">
        <f>+SUBTOTAL(9,L42:L63)</f>
        <v>2039000.0000000002</v>
      </c>
      <c r="M64" s="42"/>
      <c r="N64" s="44"/>
      <c r="O64" s="45"/>
      <c r="P64" s="67">
        <f>+SUBTOTAL(9,P42:P63)</f>
        <v>13989265.890000006</v>
      </c>
      <c r="Q64" s="43"/>
      <c r="R64" s="46"/>
      <c r="S64" s="43"/>
      <c r="T64" s="67">
        <f>+SUBTOTAL(9,T42:T63)</f>
        <v>2744969.1390000009</v>
      </c>
      <c r="U64" s="43"/>
      <c r="V64" s="67">
        <f>+SUBTOTAL(9,V42:V63)</f>
        <v>4783969.1390000023</v>
      </c>
      <c r="W64" s="43"/>
      <c r="X64" s="67">
        <f>+SUBTOTAL(9,X42:X63)</f>
        <v>221305975.09000003</v>
      </c>
      <c r="Y64" s="43"/>
      <c r="Z64" s="44"/>
    </row>
    <row r="65" spans="1:26" s="6" customFormat="1" ht="15">
      <c r="A65" s="48"/>
      <c r="B65" s="40"/>
      <c r="C65" s="41"/>
      <c r="D65" s="42"/>
      <c r="E65" s="43"/>
      <c r="F65" s="43"/>
      <c r="G65" s="43"/>
      <c r="H65" s="43"/>
      <c r="I65" s="43"/>
      <c r="J65" s="43"/>
      <c r="K65" s="43"/>
      <c r="L65" s="42"/>
      <c r="M65" s="42"/>
      <c r="N65" s="44"/>
      <c r="O65" s="45"/>
      <c r="P65" s="42"/>
      <c r="Q65" s="43"/>
      <c r="R65" s="46"/>
      <c r="S65" s="43"/>
      <c r="T65" s="42"/>
      <c r="U65" s="43"/>
      <c r="V65" s="47"/>
      <c r="W65" s="43"/>
      <c r="X65" s="42"/>
      <c r="Y65" s="43"/>
      <c r="Z65" s="44"/>
    </row>
    <row r="66" spans="1:26" s="6" customFormat="1" ht="15">
      <c r="A66" s="48"/>
      <c r="B66" s="40"/>
      <c r="C66" s="41"/>
      <c r="D66" s="42"/>
      <c r="E66" s="43"/>
      <c r="F66" s="43"/>
      <c r="G66" s="43"/>
      <c r="H66" s="43"/>
      <c r="I66" s="43"/>
      <c r="J66" s="43"/>
      <c r="K66" s="43"/>
      <c r="L66" s="42"/>
      <c r="M66" s="42"/>
      <c r="N66" s="44"/>
      <c r="O66" s="45"/>
      <c r="P66" s="42"/>
      <c r="Q66" s="43"/>
      <c r="R66" s="46"/>
      <c r="S66" s="43"/>
      <c r="T66" s="42"/>
      <c r="U66" s="43"/>
      <c r="V66" s="47"/>
      <c r="W66" s="43"/>
      <c r="X66" s="42"/>
      <c r="Y66" s="43"/>
      <c r="Z66" s="44"/>
    </row>
    <row r="67" spans="1:26" s="6" customFormat="1" ht="15">
      <c r="A67" s="39" t="s">
        <v>190</v>
      </c>
      <c r="B67" s="40"/>
      <c r="C67" s="41"/>
      <c r="D67" s="42"/>
      <c r="E67" s="43"/>
      <c r="F67" s="43"/>
      <c r="G67" s="43"/>
      <c r="H67" s="43"/>
      <c r="I67" s="43"/>
      <c r="J67" s="43"/>
      <c r="K67" s="43"/>
      <c r="L67" s="42"/>
      <c r="M67" s="42"/>
      <c r="N67" s="44"/>
      <c r="O67" s="45"/>
      <c r="P67" s="42"/>
      <c r="Q67" s="43"/>
      <c r="R67" s="46"/>
      <c r="S67" s="43"/>
      <c r="T67" s="42"/>
      <c r="U67" s="43"/>
      <c r="V67" s="47"/>
      <c r="W67" s="43"/>
      <c r="X67" s="42"/>
      <c r="Y67" s="43"/>
      <c r="Z67" s="44"/>
    </row>
    <row r="68" spans="1:26" s="6" customFormat="1" ht="15">
      <c r="A68" s="48"/>
      <c r="B68" s="49"/>
      <c r="C68" s="41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s="6" customFormat="1" ht="15">
      <c r="A69" s="48"/>
      <c r="B69" s="51" t="s">
        <v>8</v>
      </c>
      <c r="C69" s="41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s="6" customFormat="1" ht="15">
      <c r="A70" s="48">
        <v>311</v>
      </c>
      <c r="B70" s="49" t="s">
        <v>50</v>
      </c>
      <c r="C70" s="41"/>
      <c r="D70" s="50">
        <v>996021.62</v>
      </c>
      <c r="E70" s="41"/>
      <c r="F70" s="41"/>
      <c r="G70" s="41"/>
      <c r="H70" s="41"/>
      <c r="I70" s="41"/>
      <c r="J70" s="41"/>
      <c r="K70" s="41"/>
      <c r="L70" s="52">
        <v>26986.990493324116</v>
      </c>
      <c r="M70" s="53"/>
      <c r="N70" s="53">
        <f>-L70/D70*100</f>
        <v>-2.709478383945533</v>
      </c>
      <c r="O70" s="54"/>
      <c r="P70" s="50">
        <v>13681.890000000003</v>
      </c>
      <c r="Q70" s="41"/>
      <c r="R70" s="53">
        <v>-30</v>
      </c>
      <c r="S70" s="53"/>
      <c r="T70" s="55">
        <f>-P70*R70/100</f>
        <v>4104.5670000000009</v>
      </c>
      <c r="U70" s="41"/>
      <c r="V70" s="56">
        <f>-D70*N70/100+T70</f>
        <v>31091.557493324122</v>
      </c>
      <c r="W70" s="41"/>
      <c r="X70" s="57">
        <f>+D70+P70</f>
        <v>1009703.51</v>
      </c>
      <c r="Y70" s="41"/>
      <c r="Z70" s="53">
        <f t="shared" ref="Z70:Z75" si="26">-ROUND(V70/X70*100,0)</f>
        <v>-3</v>
      </c>
    </row>
    <row r="71" spans="1:26" s="6" customFormat="1" ht="15">
      <c r="A71" s="48">
        <v>312</v>
      </c>
      <c r="B71" s="49" t="s">
        <v>51</v>
      </c>
      <c r="C71" s="41"/>
      <c r="D71" s="50">
        <v>48905706.00999999</v>
      </c>
      <c r="E71" s="41"/>
      <c r="F71" s="41"/>
      <c r="G71" s="41"/>
      <c r="H71" s="41"/>
      <c r="I71" s="41"/>
      <c r="J71" s="41"/>
      <c r="K71" s="41"/>
      <c r="L71" s="52">
        <v>1325089.5328569009</v>
      </c>
      <c r="M71" s="53"/>
      <c r="N71" s="53">
        <f t="shared" ref="N71:N75" si="27">-L71/D71*100</f>
        <v>-2.7094783839455325</v>
      </c>
      <c r="O71" s="54"/>
      <c r="P71" s="50">
        <v>4994723.8099999996</v>
      </c>
      <c r="Q71" s="41"/>
      <c r="R71" s="53">
        <v>-20</v>
      </c>
      <c r="S71" s="53"/>
      <c r="T71" s="55">
        <f t="shared" ref="T71:T74" si="28">-P71*R71/100</f>
        <v>998944.76199999987</v>
      </c>
      <c r="U71" s="41"/>
      <c r="V71" s="56">
        <f t="shared" ref="V71:V74" si="29">-D71*N71/100+T71</f>
        <v>2324034.2948569008</v>
      </c>
      <c r="W71" s="41"/>
      <c r="X71" s="57">
        <f t="shared" ref="X71:X74" si="30">+D71+P71</f>
        <v>53900429.819999993</v>
      </c>
      <c r="Y71" s="41"/>
      <c r="Z71" s="53">
        <f t="shared" si="26"/>
        <v>-4</v>
      </c>
    </row>
    <row r="72" spans="1:26" s="6" customFormat="1" ht="15">
      <c r="A72" s="48">
        <v>314</v>
      </c>
      <c r="B72" s="49" t="s">
        <v>52</v>
      </c>
      <c r="C72" s="41"/>
      <c r="D72" s="50">
        <v>9852076.3799999971</v>
      </c>
      <c r="E72" s="41"/>
      <c r="F72" s="41"/>
      <c r="G72" s="41"/>
      <c r="H72" s="41"/>
      <c r="I72" s="41"/>
      <c r="J72" s="41"/>
      <c r="K72" s="41"/>
      <c r="L72" s="52">
        <v>266939.87988590344</v>
      </c>
      <c r="M72" s="53"/>
      <c r="N72" s="53">
        <f t="shared" si="27"/>
        <v>-2.7094783839455325</v>
      </c>
      <c r="O72" s="54"/>
      <c r="P72" s="50">
        <v>1666997.6300000008</v>
      </c>
      <c r="Q72" s="41"/>
      <c r="R72" s="53">
        <v>-15</v>
      </c>
      <c r="S72" s="53"/>
      <c r="T72" s="55">
        <f t="shared" si="28"/>
        <v>250049.64450000011</v>
      </c>
      <c r="U72" s="41"/>
      <c r="V72" s="56">
        <f t="shared" si="29"/>
        <v>516989.52438590355</v>
      </c>
      <c r="W72" s="41"/>
      <c r="X72" s="57">
        <f t="shared" si="30"/>
        <v>11519074.009999998</v>
      </c>
      <c r="Y72" s="41"/>
      <c r="Z72" s="53">
        <f t="shared" si="26"/>
        <v>-4</v>
      </c>
    </row>
    <row r="73" spans="1:26" s="6" customFormat="1" ht="15">
      <c r="A73" s="48">
        <v>315</v>
      </c>
      <c r="B73" s="49" t="s">
        <v>53</v>
      </c>
      <c r="C73" s="41"/>
      <c r="D73" s="50">
        <v>2633101.4799999995</v>
      </c>
      <c r="E73" s="41"/>
      <c r="F73" s="41"/>
      <c r="G73" s="41"/>
      <c r="H73" s="41"/>
      <c r="I73" s="41"/>
      <c r="J73" s="41"/>
      <c r="K73" s="41"/>
      <c r="L73" s="52">
        <v>71343.315427949885</v>
      </c>
      <c r="M73" s="53"/>
      <c r="N73" s="53">
        <f t="shared" si="27"/>
        <v>-2.7094783839455325</v>
      </c>
      <c r="O73" s="54"/>
      <c r="P73" s="50">
        <v>199788.76</v>
      </c>
      <c r="Q73" s="41"/>
      <c r="R73" s="53">
        <v>-20</v>
      </c>
      <c r="S73" s="53"/>
      <c r="T73" s="55">
        <f t="shared" si="28"/>
        <v>39957.752</v>
      </c>
      <c r="U73" s="41"/>
      <c r="V73" s="56">
        <f t="shared" si="29"/>
        <v>111301.06742794989</v>
      </c>
      <c r="W73" s="41"/>
      <c r="X73" s="57">
        <f t="shared" si="30"/>
        <v>2832890.2399999993</v>
      </c>
      <c r="Y73" s="41"/>
      <c r="Z73" s="53">
        <f t="shared" si="26"/>
        <v>-4</v>
      </c>
    </row>
    <row r="74" spans="1:26" s="6" customFormat="1" ht="15">
      <c r="A74" s="48">
        <v>316</v>
      </c>
      <c r="B74" s="49" t="s">
        <v>54</v>
      </c>
      <c r="C74" s="41"/>
      <c r="D74" s="59">
        <v>2245.2600000000002</v>
      </c>
      <c r="E74" s="41"/>
      <c r="F74" s="41"/>
      <c r="G74" s="41"/>
      <c r="H74" s="41"/>
      <c r="I74" s="41"/>
      <c r="J74" s="41"/>
      <c r="K74" s="41"/>
      <c r="L74" s="60">
        <v>60.834834363375478</v>
      </c>
      <c r="M74" s="53"/>
      <c r="N74" s="53">
        <f t="shared" si="27"/>
        <v>-2.709478383945533</v>
      </c>
      <c r="O74" s="54"/>
      <c r="P74" s="59">
        <v>429.24</v>
      </c>
      <c r="Q74" s="41"/>
      <c r="R74" s="53">
        <v>-5</v>
      </c>
      <c r="S74" s="53"/>
      <c r="T74" s="61">
        <f t="shared" si="28"/>
        <v>21.462</v>
      </c>
      <c r="U74" s="41"/>
      <c r="V74" s="62">
        <f t="shared" si="29"/>
        <v>82.296834363375481</v>
      </c>
      <c r="W74" s="41"/>
      <c r="X74" s="63">
        <f t="shared" si="30"/>
        <v>2674.5</v>
      </c>
      <c r="Y74" s="41"/>
      <c r="Z74" s="53">
        <f t="shared" si="26"/>
        <v>-3</v>
      </c>
    </row>
    <row r="75" spans="1:26" s="6" customFormat="1" ht="15">
      <c r="A75" s="48"/>
      <c r="B75" s="40" t="s">
        <v>131</v>
      </c>
      <c r="C75" s="41"/>
      <c r="D75" s="42">
        <f>+SUBTOTAL(9,D70:D74)</f>
        <v>62389150.749999978</v>
      </c>
      <c r="E75" s="43"/>
      <c r="F75" s="43"/>
      <c r="G75" s="43"/>
      <c r="H75" s="43"/>
      <c r="I75" s="43"/>
      <c r="J75" s="43"/>
      <c r="K75" s="43"/>
      <c r="L75" s="42">
        <f>+SUBTOTAL(9,L70:L74)</f>
        <v>1690420.5534984416</v>
      </c>
      <c r="M75" s="42"/>
      <c r="N75" s="44">
        <f t="shared" si="27"/>
        <v>-2.7094783839455325</v>
      </c>
      <c r="O75" s="45"/>
      <c r="P75" s="42">
        <f>+SUBTOTAL(9,P70:P74)</f>
        <v>6875621.3300000001</v>
      </c>
      <c r="Q75" s="43"/>
      <c r="R75" s="46"/>
      <c r="S75" s="43"/>
      <c r="T75" s="42">
        <f>+SUBTOTAL(9,T70:T74)</f>
        <v>1293078.1875000002</v>
      </c>
      <c r="U75" s="43"/>
      <c r="V75" s="47">
        <f>+SUBTOTAL(9,V70:V74)</f>
        <v>2983498.7409984418</v>
      </c>
      <c r="W75" s="43"/>
      <c r="X75" s="42">
        <f>+SUBTOTAL(9,X70:X74)</f>
        <v>69264772.079999983</v>
      </c>
      <c r="Y75" s="43"/>
      <c r="Z75" s="44">
        <f t="shared" si="26"/>
        <v>-4</v>
      </c>
    </row>
    <row r="76" spans="1:26" s="6" customFormat="1" ht="15">
      <c r="A76" s="48"/>
      <c r="B76" s="49"/>
      <c r="C76" s="4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s="6" customFormat="1" ht="15">
      <c r="A77" s="48"/>
      <c r="B77" s="51" t="s">
        <v>9</v>
      </c>
      <c r="C77" s="41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s="6" customFormat="1" ht="15">
      <c r="A78" s="48">
        <v>311</v>
      </c>
      <c r="B78" s="49" t="s">
        <v>50</v>
      </c>
      <c r="C78" s="41"/>
      <c r="D78" s="50">
        <v>558134.74</v>
      </c>
      <c r="E78" s="41"/>
      <c r="F78" s="41"/>
      <c r="G78" s="41"/>
      <c r="H78" s="41"/>
      <c r="I78" s="41"/>
      <c r="J78" s="41"/>
      <c r="K78" s="41"/>
      <c r="L78" s="52">
        <v>15122.540133590603</v>
      </c>
      <c r="M78" s="53"/>
      <c r="N78" s="53">
        <f>-L78/D78*100</f>
        <v>-2.7094783839455334</v>
      </c>
      <c r="O78" s="54"/>
      <c r="P78" s="50">
        <v>8635.8300000000017</v>
      </c>
      <c r="Q78" s="41"/>
      <c r="R78" s="53">
        <v>-30</v>
      </c>
      <c r="S78" s="53"/>
      <c r="T78" s="55">
        <f>-P78*R78/100</f>
        <v>2590.7490000000007</v>
      </c>
      <c r="U78" s="41"/>
      <c r="V78" s="56">
        <f>-D78*N78/100+T78</f>
        <v>17713.289133590606</v>
      </c>
      <c r="W78" s="41"/>
      <c r="X78" s="57">
        <f>+D78+P78</f>
        <v>566770.56999999995</v>
      </c>
      <c r="Y78" s="41"/>
      <c r="Z78" s="53">
        <f t="shared" ref="Z78:Z82" si="31">-ROUND(V78/X78*100,0)</f>
        <v>-3</v>
      </c>
    </row>
    <row r="79" spans="1:26" s="6" customFormat="1" ht="15">
      <c r="A79" s="48">
        <v>312</v>
      </c>
      <c r="B79" s="49" t="s">
        <v>51</v>
      </c>
      <c r="C79" s="41"/>
      <c r="D79" s="50">
        <v>52013493.500000007</v>
      </c>
      <c r="E79" s="41"/>
      <c r="F79" s="41"/>
      <c r="G79" s="41"/>
      <c r="H79" s="41"/>
      <c r="I79" s="41"/>
      <c r="J79" s="41"/>
      <c r="K79" s="41"/>
      <c r="L79" s="52">
        <v>1409294.363117415</v>
      </c>
      <c r="M79" s="53"/>
      <c r="N79" s="53">
        <f t="shared" ref="N79:N82" si="32">-L79/D79*100</f>
        <v>-2.709478383945533</v>
      </c>
      <c r="O79" s="54"/>
      <c r="P79" s="50">
        <v>5152284.8800000036</v>
      </c>
      <c r="Q79" s="41"/>
      <c r="R79" s="53">
        <v>-20</v>
      </c>
      <c r="S79" s="53"/>
      <c r="T79" s="55">
        <f t="shared" ref="T79:T81" si="33">-P79*R79/100</f>
        <v>1030456.9760000007</v>
      </c>
      <c r="U79" s="41"/>
      <c r="V79" s="56">
        <f t="shared" ref="V79:V81" si="34">-D79*N79/100+T79</f>
        <v>2439751.3391174157</v>
      </c>
      <c r="W79" s="41"/>
      <c r="X79" s="57">
        <f t="shared" ref="X79:X81" si="35">+D79+P79</f>
        <v>57165778.38000001</v>
      </c>
      <c r="Y79" s="41"/>
      <c r="Z79" s="53">
        <f t="shared" si="31"/>
        <v>-4</v>
      </c>
    </row>
    <row r="80" spans="1:26" s="6" customFormat="1" ht="15">
      <c r="A80" s="48">
        <v>314</v>
      </c>
      <c r="B80" s="49" t="s">
        <v>52</v>
      </c>
      <c r="C80" s="41"/>
      <c r="D80" s="50">
        <v>13538691.369999999</v>
      </c>
      <c r="E80" s="41"/>
      <c r="F80" s="41"/>
      <c r="G80" s="41"/>
      <c r="H80" s="41"/>
      <c r="I80" s="41"/>
      <c r="J80" s="41"/>
      <c r="K80" s="41"/>
      <c r="L80" s="52">
        <v>366827.91613924928</v>
      </c>
      <c r="M80" s="53"/>
      <c r="N80" s="53">
        <f t="shared" si="32"/>
        <v>-2.709478383945533</v>
      </c>
      <c r="O80" s="54"/>
      <c r="P80" s="50">
        <v>2140775.3800000022</v>
      </c>
      <c r="Q80" s="41"/>
      <c r="R80" s="53">
        <v>-15</v>
      </c>
      <c r="S80" s="53"/>
      <c r="T80" s="55">
        <f t="shared" si="33"/>
        <v>321116.30700000032</v>
      </c>
      <c r="U80" s="41"/>
      <c r="V80" s="56">
        <f t="shared" si="34"/>
        <v>687944.2231392496</v>
      </c>
      <c r="W80" s="41"/>
      <c r="X80" s="57">
        <f t="shared" si="35"/>
        <v>15679466.750000002</v>
      </c>
      <c r="Y80" s="41"/>
      <c r="Z80" s="53">
        <f t="shared" si="31"/>
        <v>-4</v>
      </c>
    </row>
    <row r="81" spans="1:26" s="6" customFormat="1" ht="15">
      <c r="A81" s="48">
        <v>315</v>
      </c>
      <c r="B81" s="49" t="s">
        <v>53</v>
      </c>
      <c r="C81" s="41"/>
      <c r="D81" s="59">
        <v>3315591.3900000006</v>
      </c>
      <c r="E81" s="41"/>
      <c r="F81" s="41"/>
      <c r="G81" s="41"/>
      <c r="H81" s="41"/>
      <c r="I81" s="41"/>
      <c r="J81" s="41"/>
      <c r="K81" s="41"/>
      <c r="L81" s="60">
        <v>89835.232012009248</v>
      </c>
      <c r="M81" s="53"/>
      <c r="N81" s="53">
        <f t="shared" si="32"/>
        <v>-2.709478383945533</v>
      </c>
      <c r="O81" s="54"/>
      <c r="P81" s="59">
        <v>176282.19999999995</v>
      </c>
      <c r="Q81" s="41"/>
      <c r="R81" s="53">
        <v>-20</v>
      </c>
      <c r="S81" s="53"/>
      <c r="T81" s="61">
        <f t="shared" si="33"/>
        <v>35256.439999999988</v>
      </c>
      <c r="U81" s="41"/>
      <c r="V81" s="62">
        <f t="shared" si="34"/>
        <v>125091.67201200924</v>
      </c>
      <c r="W81" s="41"/>
      <c r="X81" s="63">
        <f t="shared" si="35"/>
        <v>3491873.5900000008</v>
      </c>
      <c r="Y81" s="41"/>
      <c r="Z81" s="53">
        <f t="shared" si="31"/>
        <v>-4</v>
      </c>
    </row>
    <row r="82" spans="1:26" s="6" customFormat="1" ht="15">
      <c r="A82" s="48"/>
      <c r="B82" s="40" t="s">
        <v>132</v>
      </c>
      <c r="C82" s="41"/>
      <c r="D82" s="42">
        <f>+SUBTOTAL(9,D78:D81)</f>
        <v>69425911</v>
      </c>
      <c r="E82" s="43"/>
      <c r="F82" s="43"/>
      <c r="G82" s="43"/>
      <c r="H82" s="43"/>
      <c r="I82" s="43"/>
      <c r="J82" s="43"/>
      <c r="K82" s="43"/>
      <c r="L82" s="42">
        <f>+SUBTOTAL(9,L78:L81)</f>
        <v>1881080.051402264</v>
      </c>
      <c r="M82" s="42"/>
      <c r="N82" s="44">
        <f t="shared" si="32"/>
        <v>-2.709478383945533</v>
      </c>
      <c r="O82" s="45"/>
      <c r="P82" s="42">
        <f>+SUBTOTAL(9,P78:P81)</f>
        <v>7477978.2900000056</v>
      </c>
      <c r="Q82" s="43"/>
      <c r="R82" s="46"/>
      <c r="S82" s="43"/>
      <c r="T82" s="42">
        <f>+SUBTOTAL(9,T78:T81)</f>
        <v>1389420.472000001</v>
      </c>
      <c r="U82" s="43"/>
      <c r="V82" s="47">
        <f>+SUBTOTAL(9,V78:V81)</f>
        <v>3270500.5234022653</v>
      </c>
      <c r="W82" s="43"/>
      <c r="X82" s="42">
        <f>+SUBTOTAL(9,X78:X81)</f>
        <v>76903889.290000021</v>
      </c>
      <c r="Y82" s="43"/>
      <c r="Z82" s="44">
        <f t="shared" si="31"/>
        <v>-4</v>
      </c>
    </row>
    <row r="83" spans="1:26" s="6" customFormat="1" ht="15">
      <c r="A83" s="48"/>
      <c r="B83" s="49"/>
      <c r="C83" s="4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s="6" customFormat="1" ht="15">
      <c r="A84" s="48"/>
      <c r="B84" s="51" t="s">
        <v>10</v>
      </c>
      <c r="C84" s="41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s="6" customFormat="1" ht="15">
      <c r="A85" s="48">
        <v>311</v>
      </c>
      <c r="B85" s="49" t="s">
        <v>50</v>
      </c>
      <c r="C85" s="41"/>
      <c r="D85" s="50">
        <v>18713436.870000001</v>
      </c>
      <c r="E85" s="41"/>
      <c r="F85" s="41"/>
      <c r="G85" s="41"/>
      <c r="H85" s="41"/>
      <c r="I85" s="41"/>
      <c r="J85" s="41"/>
      <c r="K85" s="41"/>
      <c r="L85" s="52">
        <v>507036.52688594349</v>
      </c>
      <c r="M85" s="53"/>
      <c r="N85" s="53">
        <f>-L85/D85*100</f>
        <v>-2.7094783839455325</v>
      </c>
      <c r="O85" s="54"/>
      <c r="P85" s="50">
        <v>254356.1400000001</v>
      </c>
      <c r="Q85" s="41"/>
      <c r="R85" s="53">
        <v>-30</v>
      </c>
      <c r="S85" s="53"/>
      <c r="T85" s="55">
        <f>-P85*R85/100</f>
        <v>76306.842000000033</v>
      </c>
      <c r="U85" s="41"/>
      <c r="V85" s="56">
        <f>-D85*N85/100+T85</f>
        <v>583343.36888594355</v>
      </c>
      <c r="W85" s="41"/>
      <c r="X85" s="57">
        <f>+D85+P85</f>
        <v>18967793.010000002</v>
      </c>
      <c r="Y85" s="41"/>
      <c r="Z85" s="53">
        <f t="shared" ref="Z85:Z90" si="36">-ROUND(V85/X85*100,0)</f>
        <v>-3</v>
      </c>
    </row>
    <row r="86" spans="1:26" s="6" customFormat="1" ht="15">
      <c r="A86" s="48">
        <v>312</v>
      </c>
      <c r="B86" s="49" t="s">
        <v>51</v>
      </c>
      <c r="C86" s="41"/>
      <c r="D86" s="50">
        <v>211769018.87</v>
      </c>
      <c r="E86" s="41"/>
      <c r="F86" s="41"/>
      <c r="G86" s="41"/>
      <c r="H86" s="41"/>
      <c r="I86" s="41"/>
      <c r="J86" s="41"/>
      <c r="K86" s="41"/>
      <c r="L86" s="52">
        <v>5737835.7901761858</v>
      </c>
      <c r="M86" s="53"/>
      <c r="N86" s="53">
        <f t="shared" ref="N86:N90" si="37">-L86/D86*100</f>
        <v>-2.7094783839455325</v>
      </c>
      <c r="O86" s="54"/>
      <c r="P86" s="50">
        <v>13993776.65</v>
      </c>
      <c r="Q86" s="41"/>
      <c r="R86" s="53">
        <v>-20</v>
      </c>
      <c r="S86" s="53"/>
      <c r="T86" s="55">
        <f t="shared" ref="T86:T89" si="38">-P86*R86/100</f>
        <v>2798755.33</v>
      </c>
      <c r="U86" s="41"/>
      <c r="V86" s="56">
        <f t="shared" ref="V86:V89" si="39">-D86*N86/100+T86</f>
        <v>8536591.1201761868</v>
      </c>
      <c r="W86" s="41"/>
      <c r="X86" s="57">
        <f t="shared" ref="X86:X89" si="40">+D86+P86</f>
        <v>225762795.52000001</v>
      </c>
      <c r="Y86" s="41"/>
      <c r="Z86" s="53">
        <f t="shared" si="36"/>
        <v>-4</v>
      </c>
    </row>
    <row r="87" spans="1:26" s="6" customFormat="1" ht="15">
      <c r="A87" s="48">
        <v>314</v>
      </c>
      <c r="B87" s="49" t="s">
        <v>52</v>
      </c>
      <c r="C87" s="41"/>
      <c r="D87" s="50">
        <v>18517584.559999999</v>
      </c>
      <c r="E87" s="41"/>
      <c r="F87" s="41"/>
      <c r="G87" s="41"/>
      <c r="H87" s="41"/>
      <c r="I87" s="41"/>
      <c r="J87" s="41"/>
      <c r="K87" s="41"/>
      <c r="L87" s="52">
        <v>501729.95088203548</v>
      </c>
      <c r="M87" s="53"/>
      <c r="N87" s="53">
        <f t="shared" si="37"/>
        <v>-2.709478383945533</v>
      </c>
      <c r="O87" s="54"/>
      <c r="P87" s="50">
        <v>2969139.8899999992</v>
      </c>
      <c r="Q87" s="41"/>
      <c r="R87" s="53">
        <v>-15</v>
      </c>
      <c r="S87" s="53"/>
      <c r="T87" s="55">
        <f t="shared" si="38"/>
        <v>445370.98349999986</v>
      </c>
      <c r="U87" s="41"/>
      <c r="V87" s="56">
        <f t="shared" si="39"/>
        <v>947100.9343820354</v>
      </c>
      <c r="W87" s="41"/>
      <c r="X87" s="57">
        <f t="shared" si="40"/>
        <v>21486724.449999999</v>
      </c>
      <c r="Y87" s="41"/>
      <c r="Z87" s="53">
        <f t="shared" si="36"/>
        <v>-4</v>
      </c>
    </row>
    <row r="88" spans="1:26" s="6" customFormat="1" ht="15">
      <c r="A88" s="48">
        <v>315</v>
      </c>
      <c r="B88" s="49" t="s">
        <v>53</v>
      </c>
      <c r="C88" s="41"/>
      <c r="D88" s="50">
        <v>14462260.949999997</v>
      </c>
      <c r="E88" s="41"/>
      <c r="F88" s="41"/>
      <c r="G88" s="41"/>
      <c r="H88" s="41"/>
      <c r="I88" s="41"/>
      <c r="J88" s="41"/>
      <c r="K88" s="41"/>
      <c r="L88" s="52">
        <v>391851.8342700458</v>
      </c>
      <c r="M88" s="53"/>
      <c r="N88" s="53">
        <f t="shared" si="37"/>
        <v>-2.709478383945533</v>
      </c>
      <c r="O88" s="54"/>
      <c r="P88" s="50">
        <v>326195.85999999987</v>
      </c>
      <c r="Q88" s="41"/>
      <c r="R88" s="53">
        <v>-20</v>
      </c>
      <c r="S88" s="53"/>
      <c r="T88" s="55">
        <f t="shared" si="38"/>
        <v>65239.171999999977</v>
      </c>
      <c r="U88" s="41"/>
      <c r="V88" s="56">
        <f t="shared" si="39"/>
        <v>457091.00627004582</v>
      </c>
      <c r="W88" s="41"/>
      <c r="X88" s="57">
        <f t="shared" si="40"/>
        <v>14788456.809999997</v>
      </c>
      <c r="Y88" s="41"/>
      <c r="Z88" s="53">
        <f t="shared" si="36"/>
        <v>-3</v>
      </c>
    </row>
    <row r="89" spans="1:26" s="6" customFormat="1" ht="15">
      <c r="A89" s="48">
        <v>316</v>
      </c>
      <c r="B89" s="49" t="s">
        <v>54</v>
      </c>
      <c r="C89" s="41"/>
      <c r="D89" s="59">
        <v>202954.01</v>
      </c>
      <c r="E89" s="41"/>
      <c r="F89" s="41"/>
      <c r="G89" s="41"/>
      <c r="H89" s="41"/>
      <c r="I89" s="41"/>
      <c r="J89" s="41"/>
      <c r="K89" s="41"/>
      <c r="L89" s="60">
        <v>5498.9950303006553</v>
      </c>
      <c r="M89" s="53"/>
      <c r="N89" s="53">
        <f t="shared" si="37"/>
        <v>-2.709478383945533</v>
      </c>
      <c r="O89" s="54"/>
      <c r="P89" s="59">
        <v>37250.080000000002</v>
      </c>
      <c r="Q89" s="41"/>
      <c r="R89" s="53">
        <v>-5</v>
      </c>
      <c r="S89" s="53"/>
      <c r="T89" s="61">
        <f t="shared" si="38"/>
        <v>1862.5040000000001</v>
      </c>
      <c r="U89" s="41"/>
      <c r="V89" s="62">
        <f t="shared" si="39"/>
        <v>7361.4990303006552</v>
      </c>
      <c r="W89" s="41"/>
      <c r="X89" s="63">
        <f t="shared" si="40"/>
        <v>240204.09000000003</v>
      </c>
      <c r="Y89" s="41"/>
      <c r="Z89" s="53">
        <f t="shared" si="36"/>
        <v>-3</v>
      </c>
    </row>
    <row r="90" spans="1:26" s="6" customFormat="1" ht="15">
      <c r="A90" s="48"/>
      <c r="B90" s="40" t="s">
        <v>133</v>
      </c>
      <c r="C90" s="41"/>
      <c r="D90" s="42">
        <f>+SUBTOTAL(9,D85:D89)</f>
        <v>263665255.25999999</v>
      </c>
      <c r="E90" s="43"/>
      <c r="F90" s="43"/>
      <c r="G90" s="43"/>
      <c r="H90" s="43"/>
      <c r="I90" s="43"/>
      <c r="J90" s="43"/>
      <c r="K90" s="43"/>
      <c r="L90" s="42">
        <f>+SUBTOTAL(9,L85:L89)</f>
        <v>7143953.0972445114</v>
      </c>
      <c r="M90" s="42"/>
      <c r="N90" s="44">
        <f t="shared" si="37"/>
        <v>-2.7094783839455325</v>
      </c>
      <c r="O90" s="45"/>
      <c r="P90" s="42">
        <f>+SUBTOTAL(9,P85:P89)</f>
        <v>17580718.619999997</v>
      </c>
      <c r="Q90" s="43"/>
      <c r="R90" s="46"/>
      <c r="S90" s="43"/>
      <c r="T90" s="42">
        <f>+SUBTOTAL(9,T85:T89)</f>
        <v>3387534.8315000003</v>
      </c>
      <c r="U90" s="43"/>
      <c r="V90" s="47">
        <f>+SUBTOTAL(9,V85:V89)</f>
        <v>10531487.928744514</v>
      </c>
      <c r="W90" s="43"/>
      <c r="X90" s="42">
        <f>+SUBTOTAL(9,X85:X89)</f>
        <v>281245973.87999994</v>
      </c>
      <c r="Y90" s="43"/>
      <c r="Z90" s="44">
        <f t="shared" si="36"/>
        <v>-4</v>
      </c>
    </row>
    <row r="91" spans="1:26" s="6" customFormat="1" ht="15">
      <c r="A91" s="48"/>
      <c r="B91" s="40"/>
      <c r="C91" s="41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s="6" customFormat="1" ht="15">
      <c r="A92" s="48"/>
      <c r="B92" s="51" t="s">
        <v>11</v>
      </c>
      <c r="C92" s="41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s="6" customFormat="1" ht="15">
      <c r="A93" s="48">
        <v>311</v>
      </c>
      <c r="B93" s="49" t="s">
        <v>50</v>
      </c>
      <c r="C93" s="41"/>
      <c r="D93" s="50">
        <v>14977975.65</v>
      </c>
      <c r="E93" s="41"/>
      <c r="F93" s="41"/>
      <c r="G93" s="41"/>
      <c r="H93" s="41"/>
      <c r="I93" s="41"/>
      <c r="J93" s="41"/>
      <c r="K93" s="41"/>
      <c r="L93" s="52">
        <v>405825.01258937543</v>
      </c>
      <c r="M93" s="53"/>
      <c r="N93" s="53">
        <f>-L93/D93*100</f>
        <v>-2.709478383945533</v>
      </c>
      <c r="O93" s="54"/>
      <c r="P93" s="50">
        <v>181839.58000000007</v>
      </c>
      <c r="Q93" s="41"/>
      <c r="R93" s="53">
        <v>-30</v>
      </c>
      <c r="S93" s="53"/>
      <c r="T93" s="55">
        <f>-P93*R93/100</f>
        <v>54551.874000000025</v>
      </c>
      <c r="U93" s="41"/>
      <c r="V93" s="56">
        <f>-D93*N93/100+T93</f>
        <v>460376.88658937544</v>
      </c>
      <c r="W93" s="41"/>
      <c r="X93" s="57">
        <f>+D93+P93</f>
        <v>15159815.23</v>
      </c>
      <c r="Y93" s="41"/>
      <c r="Z93" s="53">
        <f t="shared" ref="Z93:Z98" si="41">-ROUND(V93/X93*100,0)</f>
        <v>-3</v>
      </c>
    </row>
    <row r="94" spans="1:26" s="6" customFormat="1" ht="15">
      <c r="A94" s="48">
        <v>312</v>
      </c>
      <c r="B94" s="49" t="s">
        <v>51</v>
      </c>
      <c r="C94" s="41"/>
      <c r="D94" s="50">
        <v>216671887.66999996</v>
      </c>
      <c r="E94" s="41"/>
      <c r="F94" s="41"/>
      <c r="G94" s="41"/>
      <c r="H94" s="41"/>
      <c r="I94" s="41"/>
      <c r="J94" s="41"/>
      <c r="K94" s="41"/>
      <c r="L94" s="52">
        <v>5870677.9605053952</v>
      </c>
      <c r="M94" s="53"/>
      <c r="N94" s="53">
        <f t="shared" ref="N94:N98" si="42">-L94/D94*100</f>
        <v>-2.709478383945533</v>
      </c>
      <c r="O94" s="54"/>
      <c r="P94" s="50">
        <v>14223600.620000005</v>
      </c>
      <c r="Q94" s="41"/>
      <c r="R94" s="53">
        <v>-20</v>
      </c>
      <c r="S94" s="53"/>
      <c r="T94" s="55">
        <f t="shared" ref="T94:T97" si="43">-P94*R94/100</f>
        <v>2844720.1240000008</v>
      </c>
      <c r="U94" s="41"/>
      <c r="V94" s="56">
        <f t="shared" ref="V94:V97" si="44">-D94*N94/100+T94</f>
        <v>8715398.084505396</v>
      </c>
      <c r="W94" s="41"/>
      <c r="X94" s="57">
        <f t="shared" ref="X94:X97" si="45">+D94+P94</f>
        <v>230895488.28999996</v>
      </c>
      <c r="Y94" s="41"/>
      <c r="Z94" s="53">
        <f t="shared" si="41"/>
        <v>-4</v>
      </c>
    </row>
    <row r="95" spans="1:26" s="6" customFormat="1" ht="15">
      <c r="A95" s="48">
        <v>314</v>
      </c>
      <c r="B95" s="49" t="s">
        <v>52</v>
      </c>
      <c r="C95" s="41"/>
      <c r="D95" s="50">
        <v>36687855.630000003</v>
      </c>
      <c r="E95" s="41"/>
      <c r="F95" s="41"/>
      <c r="G95" s="41"/>
      <c r="H95" s="41"/>
      <c r="I95" s="41"/>
      <c r="J95" s="41"/>
      <c r="K95" s="41"/>
      <c r="L95" s="52">
        <v>994049.51782799431</v>
      </c>
      <c r="M95" s="53"/>
      <c r="N95" s="53">
        <f t="shared" si="42"/>
        <v>-2.709478383945533</v>
      </c>
      <c r="O95" s="54"/>
      <c r="P95" s="50">
        <v>4654234.1399999997</v>
      </c>
      <c r="Q95" s="41"/>
      <c r="R95" s="53">
        <v>-15</v>
      </c>
      <c r="S95" s="53"/>
      <c r="T95" s="55">
        <f t="shared" si="43"/>
        <v>698135.12099999993</v>
      </c>
      <c r="U95" s="41"/>
      <c r="V95" s="56">
        <f t="shared" si="44"/>
        <v>1692184.6388279945</v>
      </c>
      <c r="W95" s="41"/>
      <c r="X95" s="57">
        <f t="shared" si="45"/>
        <v>41342089.770000003</v>
      </c>
      <c r="Y95" s="41"/>
      <c r="Z95" s="53">
        <f t="shared" si="41"/>
        <v>-4</v>
      </c>
    </row>
    <row r="96" spans="1:26" s="6" customFormat="1" ht="15">
      <c r="A96" s="48">
        <v>315</v>
      </c>
      <c r="B96" s="49" t="s">
        <v>53</v>
      </c>
      <c r="C96" s="41"/>
      <c r="D96" s="50">
        <v>14056574.1</v>
      </c>
      <c r="E96" s="41"/>
      <c r="F96" s="41"/>
      <c r="G96" s="41"/>
      <c r="H96" s="41"/>
      <c r="I96" s="41"/>
      <c r="J96" s="41"/>
      <c r="K96" s="41"/>
      <c r="L96" s="52">
        <v>380859.83676278632</v>
      </c>
      <c r="M96" s="53"/>
      <c r="N96" s="53">
        <f t="shared" si="42"/>
        <v>-2.709478383945533</v>
      </c>
      <c r="O96" s="54"/>
      <c r="P96" s="50">
        <v>348873.2800000002</v>
      </c>
      <c r="Q96" s="41"/>
      <c r="R96" s="53">
        <v>-20</v>
      </c>
      <c r="S96" s="53"/>
      <c r="T96" s="55">
        <f t="shared" si="43"/>
        <v>69774.656000000046</v>
      </c>
      <c r="U96" s="41"/>
      <c r="V96" s="56">
        <f t="shared" si="44"/>
        <v>450634.49276278645</v>
      </c>
      <c r="W96" s="41"/>
      <c r="X96" s="57">
        <f t="shared" si="45"/>
        <v>14405447.379999999</v>
      </c>
      <c r="Y96" s="41"/>
      <c r="Z96" s="53">
        <f t="shared" si="41"/>
        <v>-3</v>
      </c>
    </row>
    <row r="97" spans="1:26" s="6" customFormat="1" ht="15">
      <c r="A97" s="48">
        <v>316</v>
      </c>
      <c r="B97" s="49" t="s">
        <v>54</v>
      </c>
      <c r="C97" s="41"/>
      <c r="D97" s="59">
        <v>509620.56</v>
      </c>
      <c r="E97" s="41"/>
      <c r="F97" s="41"/>
      <c r="G97" s="41"/>
      <c r="H97" s="41"/>
      <c r="I97" s="41"/>
      <c r="J97" s="41"/>
      <c r="K97" s="41"/>
      <c r="L97" s="60">
        <v>13808.058913342174</v>
      </c>
      <c r="M97" s="53"/>
      <c r="N97" s="53">
        <f t="shared" si="42"/>
        <v>-2.709478383945533</v>
      </c>
      <c r="O97" s="54"/>
      <c r="P97" s="59">
        <v>89706.439999999988</v>
      </c>
      <c r="Q97" s="41"/>
      <c r="R97" s="53">
        <v>-5</v>
      </c>
      <c r="S97" s="53"/>
      <c r="T97" s="61">
        <f t="shared" si="43"/>
        <v>4485.3219999999992</v>
      </c>
      <c r="U97" s="41"/>
      <c r="V97" s="62">
        <f t="shared" si="44"/>
        <v>18293.380913342175</v>
      </c>
      <c r="W97" s="41"/>
      <c r="X97" s="63">
        <f t="shared" si="45"/>
        <v>599327</v>
      </c>
      <c r="Y97" s="41"/>
      <c r="Z97" s="53">
        <f t="shared" si="41"/>
        <v>-3</v>
      </c>
    </row>
    <row r="98" spans="1:26" s="6" customFormat="1" ht="15">
      <c r="A98" s="48"/>
      <c r="B98" s="40" t="s">
        <v>134</v>
      </c>
      <c r="C98" s="41"/>
      <c r="D98" s="42">
        <f>+SUBTOTAL(9,D93:D97)</f>
        <v>282903913.60999995</v>
      </c>
      <c r="E98" s="43"/>
      <c r="F98" s="43"/>
      <c r="G98" s="43"/>
      <c r="H98" s="43"/>
      <c r="I98" s="43"/>
      <c r="J98" s="43"/>
      <c r="K98" s="43"/>
      <c r="L98" s="42">
        <f>+SUBTOTAL(9,L93:L97)</f>
        <v>7665220.3865988925</v>
      </c>
      <c r="M98" s="42"/>
      <c r="N98" s="44">
        <f t="shared" si="42"/>
        <v>-2.7094783839455325</v>
      </c>
      <c r="O98" s="45"/>
      <c r="P98" s="42">
        <f>+SUBTOTAL(9,P93:P97)</f>
        <v>19498254.060000006</v>
      </c>
      <c r="Q98" s="43"/>
      <c r="R98" s="46"/>
      <c r="S98" s="43"/>
      <c r="T98" s="42">
        <f>+SUBTOTAL(9,T93:T97)</f>
        <v>3671667.0970000005</v>
      </c>
      <c r="U98" s="43"/>
      <c r="V98" s="47">
        <f>+SUBTOTAL(9,V93:V97)</f>
        <v>11336887.483598895</v>
      </c>
      <c r="W98" s="43"/>
      <c r="X98" s="42">
        <f>+SUBTOTAL(9,X93:X97)</f>
        <v>302402167.66999996</v>
      </c>
      <c r="Y98" s="43"/>
      <c r="Z98" s="44">
        <f t="shared" si="41"/>
        <v>-4</v>
      </c>
    </row>
    <row r="99" spans="1:26" s="6" customFormat="1" ht="15">
      <c r="A99" s="48"/>
      <c r="B99" s="40"/>
      <c r="C99" s="41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s="6" customFormat="1" ht="15">
      <c r="A100" s="48"/>
      <c r="B100" s="51" t="s">
        <v>29</v>
      </c>
      <c r="C100" s="41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s="6" customFormat="1" ht="15">
      <c r="A101" s="48">
        <v>311</v>
      </c>
      <c r="B101" s="49" t="s">
        <v>50</v>
      </c>
      <c r="C101" s="41"/>
      <c r="D101" s="50">
        <v>121722003.15000001</v>
      </c>
      <c r="E101" s="41"/>
      <c r="F101" s="41"/>
      <c r="G101" s="41"/>
      <c r="H101" s="41"/>
      <c r="I101" s="41"/>
      <c r="J101" s="41"/>
      <c r="K101" s="41"/>
      <c r="L101" s="52">
        <v>3298031.363854751</v>
      </c>
      <c r="M101" s="53"/>
      <c r="N101" s="53">
        <f>-L101/D101*100</f>
        <v>-2.709478383945533</v>
      </c>
      <c r="O101" s="54"/>
      <c r="P101" s="50">
        <v>2311275.2600000012</v>
      </c>
      <c r="Q101" s="41"/>
      <c r="R101" s="53">
        <v>-30</v>
      </c>
      <c r="S101" s="53"/>
      <c r="T101" s="55">
        <f>-P101*R101/100</f>
        <v>693382.57800000045</v>
      </c>
      <c r="U101" s="41"/>
      <c r="V101" s="56">
        <f>-D101*N101/100+T101</f>
        <v>3991413.9418547517</v>
      </c>
      <c r="W101" s="41"/>
      <c r="X101" s="57">
        <f>+D101+P101</f>
        <v>124033278.41000001</v>
      </c>
      <c r="Y101" s="41"/>
      <c r="Z101" s="53">
        <f t="shared" ref="Z101:Z106" si="46">-ROUND(V101/X101*100,0)</f>
        <v>-3</v>
      </c>
    </row>
    <row r="102" spans="1:26" s="6" customFormat="1" ht="15">
      <c r="A102" s="48">
        <v>312</v>
      </c>
      <c r="B102" s="49" t="s">
        <v>51</v>
      </c>
      <c r="C102" s="41"/>
      <c r="D102" s="50">
        <v>120084326.04000001</v>
      </c>
      <c r="E102" s="41"/>
      <c r="F102" s="41"/>
      <c r="G102" s="41"/>
      <c r="H102" s="41"/>
      <c r="I102" s="41"/>
      <c r="J102" s="41"/>
      <c r="K102" s="41"/>
      <c r="L102" s="52">
        <v>3253658.8565604766</v>
      </c>
      <c r="M102" s="53"/>
      <c r="N102" s="53">
        <f t="shared" ref="N102:N106" si="47">-L102/D102*100</f>
        <v>-2.7094783839455325</v>
      </c>
      <c r="O102" s="54"/>
      <c r="P102" s="50">
        <v>8770919.6200000085</v>
      </c>
      <c r="Q102" s="41"/>
      <c r="R102" s="53">
        <v>-20</v>
      </c>
      <c r="S102" s="53"/>
      <c r="T102" s="55">
        <f t="shared" ref="T102:T105" si="48">-P102*R102/100</f>
        <v>1754183.9240000015</v>
      </c>
      <c r="U102" s="41"/>
      <c r="V102" s="56">
        <f t="shared" ref="V102:V105" si="49">-D102*N102/100+T102</f>
        <v>5007842.7805604786</v>
      </c>
      <c r="W102" s="41"/>
      <c r="X102" s="57">
        <f t="shared" ref="X102:X105" si="50">+D102+P102</f>
        <v>128855245.66000001</v>
      </c>
      <c r="Y102" s="41"/>
      <c r="Z102" s="53">
        <f t="shared" si="46"/>
        <v>-4</v>
      </c>
    </row>
    <row r="103" spans="1:26" s="6" customFormat="1" ht="15">
      <c r="A103" s="48">
        <v>314</v>
      </c>
      <c r="B103" s="49" t="s">
        <v>52</v>
      </c>
      <c r="C103" s="41"/>
      <c r="D103" s="50">
        <v>8918509.0099999998</v>
      </c>
      <c r="E103" s="41"/>
      <c r="F103" s="41"/>
      <c r="G103" s="41"/>
      <c r="H103" s="41"/>
      <c r="I103" s="41"/>
      <c r="J103" s="41"/>
      <c r="K103" s="41"/>
      <c r="L103" s="52">
        <v>241645.0737961847</v>
      </c>
      <c r="M103" s="53"/>
      <c r="N103" s="53">
        <f t="shared" si="47"/>
        <v>-2.7094783839455325</v>
      </c>
      <c r="O103" s="54"/>
      <c r="P103" s="50">
        <v>759847.73999999987</v>
      </c>
      <c r="Q103" s="41"/>
      <c r="R103" s="53">
        <v>-15</v>
      </c>
      <c r="S103" s="53"/>
      <c r="T103" s="55">
        <f t="shared" si="48"/>
        <v>113977.16099999998</v>
      </c>
      <c r="U103" s="41"/>
      <c r="V103" s="56">
        <f t="shared" si="49"/>
        <v>355622.2347961847</v>
      </c>
      <c r="W103" s="41"/>
      <c r="X103" s="57">
        <f t="shared" si="50"/>
        <v>9678356.75</v>
      </c>
      <c r="Y103" s="41"/>
      <c r="Z103" s="53">
        <f t="shared" si="46"/>
        <v>-4</v>
      </c>
    </row>
    <row r="104" spans="1:26" s="6" customFormat="1" ht="15">
      <c r="A104" s="48">
        <v>315</v>
      </c>
      <c r="B104" s="49" t="s">
        <v>53</v>
      </c>
      <c r="C104" s="41"/>
      <c r="D104" s="50">
        <v>27307112.149999999</v>
      </c>
      <c r="E104" s="41"/>
      <c r="F104" s="41"/>
      <c r="G104" s="41"/>
      <c r="H104" s="41"/>
      <c r="I104" s="41"/>
      <c r="J104" s="41"/>
      <c r="K104" s="41"/>
      <c r="L104" s="52">
        <v>739880.30098401417</v>
      </c>
      <c r="M104" s="53"/>
      <c r="N104" s="53">
        <f t="shared" si="47"/>
        <v>-2.709478383945533</v>
      </c>
      <c r="O104" s="54"/>
      <c r="P104" s="50">
        <v>323033.35999999981</v>
      </c>
      <c r="Q104" s="41"/>
      <c r="R104" s="53">
        <v>-20</v>
      </c>
      <c r="S104" s="53"/>
      <c r="T104" s="55">
        <f t="shared" si="48"/>
        <v>64606.671999999962</v>
      </c>
      <c r="U104" s="41"/>
      <c r="V104" s="56">
        <f t="shared" si="49"/>
        <v>804486.97298401431</v>
      </c>
      <c r="W104" s="41"/>
      <c r="X104" s="57">
        <f t="shared" si="50"/>
        <v>27630145.509999998</v>
      </c>
      <c r="Y104" s="41"/>
      <c r="Z104" s="53">
        <f t="shared" si="46"/>
        <v>-3</v>
      </c>
    </row>
    <row r="105" spans="1:26" s="6" customFormat="1" ht="15">
      <c r="A105" s="48">
        <v>316</v>
      </c>
      <c r="B105" s="49" t="s">
        <v>54</v>
      </c>
      <c r="C105" s="41"/>
      <c r="D105" s="59">
        <v>6684324.0800000001</v>
      </c>
      <c r="E105" s="41"/>
      <c r="F105" s="41"/>
      <c r="G105" s="41"/>
      <c r="H105" s="41"/>
      <c r="I105" s="41"/>
      <c r="J105" s="41"/>
      <c r="K105" s="41"/>
      <c r="L105" s="60">
        <v>181110.31606046611</v>
      </c>
      <c r="M105" s="53"/>
      <c r="N105" s="53">
        <f t="shared" si="47"/>
        <v>-2.709478383945533</v>
      </c>
      <c r="O105" s="54"/>
      <c r="P105" s="59">
        <v>1016909.09</v>
      </c>
      <c r="Q105" s="41"/>
      <c r="R105" s="53">
        <v>-5</v>
      </c>
      <c r="S105" s="53"/>
      <c r="T105" s="61">
        <f t="shared" si="48"/>
        <v>50845.4545</v>
      </c>
      <c r="U105" s="41"/>
      <c r="V105" s="62">
        <f t="shared" si="49"/>
        <v>231955.77056046613</v>
      </c>
      <c r="W105" s="41"/>
      <c r="X105" s="63">
        <f t="shared" si="50"/>
        <v>7701233.1699999999</v>
      </c>
      <c r="Y105" s="41"/>
      <c r="Z105" s="53">
        <f t="shared" si="46"/>
        <v>-3</v>
      </c>
    </row>
    <row r="106" spans="1:26" s="6" customFormat="1" ht="15">
      <c r="A106" s="48"/>
      <c r="B106" s="40" t="s">
        <v>135</v>
      </c>
      <c r="C106" s="41"/>
      <c r="D106" s="64">
        <f>+SUBTOTAL(9,D101:D105)</f>
        <v>284716274.42999995</v>
      </c>
      <c r="E106" s="43"/>
      <c r="F106" s="43"/>
      <c r="G106" s="43"/>
      <c r="H106" s="43"/>
      <c r="I106" s="43"/>
      <c r="J106" s="43"/>
      <c r="K106" s="43"/>
      <c r="L106" s="64">
        <f>+SUBTOTAL(9,L101:L105)</f>
        <v>7714325.9112558914</v>
      </c>
      <c r="M106" s="42"/>
      <c r="N106" s="44">
        <f t="shared" si="47"/>
        <v>-2.709478383945533</v>
      </c>
      <c r="O106" s="45"/>
      <c r="P106" s="64">
        <f>+SUBTOTAL(9,P101:P105)</f>
        <v>13181985.07000001</v>
      </c>
      <c r="Q106" s="43"/>
      <c r="R106" s="46"/>
      <c r="S106" s="43"/>
      <c r="T106" s="64">
        <f>+SUBTOTAL(9,T101:T105)</f>
        <v>2676995.7895000018</v>
      </c>
      <c r="U106" s="43"/>
      <c r="V106" s="65">
        <f>+SUBTOTAL(9,V101:V105)</f>
        <v>10391321.700755896</v>
      </c>
      <c r="W106" s="43"/>
      <c r="X106" s="64">
        <f>+SUBTOTAL(9,X101:X105)</f>
        <v>297898259.50000006</v>
      </c>
      <c r="Y106" s="43"/>
      <c r="Z106" s="44">
        <f t="shared" si="46"/>
        <v>-3</v>
      </c>
    </row>
    <row r="107" spans="1:26" s="6" customFormat="1" ht="15">
      <c r="A107" s="48"/>
      <c r="B107" s="40"/>
      <c r="C107" s="41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s="6" customFormat="1" ht="15">
      <c r="A108" s="66" t="s">
        <v>191</v>
      </c>
      <c r="B108" s="40"/>
      <c r="C108" s="41"/>
      <c r="D108" s="50">
        <f>+SUBTOTAL(9,D69:D107)</f>
        <v>963100505.04999983</v>
      </c>
      <c r="E108" s="50"/>
      <c r="F108" s="50"/>
      <c r="G108" s="50"/>
      <c r="H108" s="43">
        <v>762</v>
      </c>
      <c r="I108" s="43"/>
      <c r="J108" s="68">
        <v>34.245283018867923</v>
      </c>
      <c r="K108" s="50"/>
      <c r="L108" s="50">
        <f>+SUBTOTAL(9,L69:L107)</f>
        <v>26095000</v>
      </c>
      <c r="M108" s="50"/>
      <c r="N108" s="50"/>
      <c r="O108" s="50"/>
      <c r="P108" s="50">
        <f>+SUBTOTAL(9,P69:P107)</f>
        <v>64614557.370000012</v>
      </c>
      <c r="Q108" s="50"/>
      <c r="R108" s="50"/>
      <c r="S108" s="50"/>
      <c r="T108" s="50">
        <f>+SUBTOTAL(9,T69:T107)</f>
        <v>12418696.377500005</v>
      </c>
      <c r="U108" s="50"/>
      <c r="V108" s="50">
        <f>+SUBTOTAL(9,V69:V107)</f>
        <v>38513696.377500005</v>
      </c>
      <c r="W108" s="50"/>
      <c r="X108" s="50">
        <f>+SUBTOTAL(9,X69:X107)</f>
        <v>1027715062.4199998</v>
      </c>
      <c r="Y108" s="50"/>
      <c r="Z108" s="50"/>
    </row>
    <row r="109" spans="1:26" s="6" customFormat="1" ht="15">
      <c r="A109" s="48"/>
      <c r="B109" s="40"/>
      <c r="C109" s="41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s="6" customFormat="1" ht="15">
      <c r="A110" s="48"/>
      <c r="B110" s="40"/>
      <c r="C110" s="41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s="6" customFormat="1" ht="15">
      <c r="A111" s="39" t="s">
        <v>192</v>
      </c>
      <c r="B111" s="40"/>
      <c r="C111" s="41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s="6" customFormat="1" ht="15">
      <c r="A112" s="48"/>
      <c r="B112" s="40"/>
      <c r="C112" s="41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s="6" customFormat="1" ht="15">
      <c r="A113" s="48"/>
      <c r="B113" s="51" t="s">
        <v>30</v>
      </c>
      <c r="C113" s="41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s="6" customFormat="1" ht="15">
      <c r="A114" s="48">
        <v>311</v>
      </c>
      <c r="B114" s="49" t="s">
        <v>50</v>
      </c>
      <c r="C114" s="41"/>
      <c r="D114" s="50">
        <v>1116784.7099999997</v>
      </c>
      <c r="E114" s="41"/>
      <c r="F114" s="41"/>
      <c r="G114" s="41"/>
      <c r="H114" s="41"/>
      <c r="I114" s="41"/>
      <c r="J114" s="41"/>
      <c r="K114" s="41"/>
      <c r="L114" s="52">
        <v>155483.47274960563</v>
      </c>
      <c r="M114" s="53"/>
      <c r="N114" s="53">
        <f>-L114/D114*100</f>
        <v>-13.92242133666082</v>
      </c>
      <c r="O114" s="54"/>
      <c r="P114" s="50">
        <v>114468.69999999997</v>
      </c>
      <c r="Q114" s="41"/>
      <c r="R114" s="53">
        <v>-30</v>
      </c>
      <c r="S114" s="53"/>
      <c r="T114" s="55">
        <f>-P114*R114/100</f>
        <v>34340.609999999993</v>
      </c>
      <c r="U114" s="41"/>
      <c r="V114" s="56">
        <f>-D114*N114/100+T114</f>
        <v>189824.08274960562</v>
      </c>
      <c r="W114" s="41"/>
      <c r="X114" s="57">
        <f>+D114+P114</f>
        <v>1231253.4099999997</v>
      </c>
      <c r="Y114" s="41"/>
      <c r="Z114" s="53">
        <f t="shared" ref="Z114:Z120" si="51">-ROUND(V114/X114*100,0)</f>
        <v>-15</v>
      </c>
    </row>
    <row r="115" spans="1:26" s="6" customFormat="1" ht="15">
      <c r="A115" s="48">
        <v>312</v>
      </c>
      <c r="B115" s="49" t="s">
        <v>51</v>
      </c>
      <c r="C115" s="41"/>
      <c r="D115" s="50">
        <v>8348854.5199999996</v>
      </c>
      <c r="E115" s="41"/>
      <c r="F115" s="41"/>
      <c r="G115" s="41"/>
      <c r="H115" s="41"/>
      <c r="I115" s="41"/>
      <c r="J115" s="41"/>
      <c r="K115" s="41"/>
      <c r="L115" s="52">
        <v>1162362.7030592512</v>
      </c>
      <c r="M115" s="53"/>
      <c r="N115" s="53">
        <f t="shared" ref="N115:N120" si="52">-L115/D115*100</f>
        <v>-13.92242133666082</v>
      </c>
      <c r="O115" s="54"/>
      <c r="P115" s="50">
        <v>1933013.4100000004</v>
      </c>
      <c r="Q115" s="41"/>
      <c r="R115" s="53">
        <v>-20</v>
      </c>
      <c r="S115" s="53"/>
      <c r="T115" s="55">
        <f t="shared" ref="T115:T118" si="53">-P115*R115/100</f>
        <v>386602.68200000009</v>
      </c>
      <c r="U115" s="41"/>
      <c r="V115" s="56">
        <f t="shared" ref="V115:V118" si="54">-D115*N115/100+T115</f>
        <v>1548965.3850592512</v>
      </c>
      <c r="W115" s="41"/>
      <c r="X115" s="57">
        <f t="shared" ref="X115:X118" si="55">+D115+P115</f>
        <v>10281867.93</v>
      </c>
      <c r="Y115" s="41"/>
      <c r="Z115" s="53">
        <f t="shared" si="51"/>
        <v>-15</v>
      </c>
    </row>
    <row r="116" spans="1:26" s="6" customFormat="1" ht="15">
      <c r="A116" s="48">
        <v>314</v>
      </c>
      <c r="B116" s="49" t="s">
        <v>52</v>
      </c>
      <c r="C116" s="41"/>
      <c r="D116" s="50">
        <v>3320115.76</v>
      </c>
      <c r="E116" s="41"/>
      <c r="F116" s="41"/>
      <c r="G116" s="41"/>
      <c r="H116" s="41"/>
      <c r="I116" s="41"/>
      <c r="J116" s="41"/>
      <c r="K116" s="41"/>
      <c r="L116" s="52">
        <v>462240.50497207849</v>
      </c>
      <c r="M116" s="53"/>
      <c r="N116" s="53">
        <f t="shared" si="52"/>
        <v>-13.92242133666082</v>
      </c>
      <c r="O116" s="54"/>
      <c r="P116" s="50">
        <v>2164977.8900000006</v>
      </c>
      <c r="Q116" s="41"/>
      <c r="R116" s="53">
        <v>-15</v>
      </c>
      <c r="S116" s="53"/>
      <c r="T116" s="55">
        <f t="shared" si="53"/>
        <v>324746.6835000001</v>
      </c>
      <c r="U116" s="41"/>
      <c r="V116" s="56">
        <f t="shared" si="54"/>
        <v>786987.18847207865</v>
      </c>
      <c r="W116" s="41"/>
      <c r="X116" s="57">
        <f t="shared" si="55"/>
        <v>5485093.6500000004</v>
      </c>
      <c r="Y116" s="41"/>
      <c r="Z116" s="53">
        <f t="shared" si="51"/>
        <v>-14</v>
      </c>
    </row>
    <row r="117" spans="1:26" s="6" customFormat="1" ht="15">
      <c r="A117" s="48">
        <v>315</v>
      </c>
      <c r="B117" s="49" t="s">
        <v>53</v>
      </c>
      <c r="C117" s="41"/>
      <c r="D117" s="50">
        <v>1183667.3600000001</v>
      </c>
      <c r="E117" s="41"/>
      <c r="F117" s="41"/>
      <c r="G117" s="41"/>
      <c r="H117" s="41"/>
      <c r="I117" s="41"/>
      <c r="J117" s="41"/>
      <c r="K117" s="41"/>
      <c r="L117" s="52">
        <v>164795.15708372983</v>
      </c>
      <c r="M117" s="53"/>
      <c r="N117" s="53">
        <f t="shared" si="52"/>
        <v>-13.922421336660818</v>
      </c>
      <c r="O117" s="54"/>
      <c r="P117" s="50">
        <v>210954.47999999992</v>
      </c>
      <c r="Q117" s="41"/>
      <c r="R117" s="53">
        <v>-20</v>
      </c>
      <c r="S117" s="53"/>
      <c r="T117" s="55">
        <f t="shared" si="53"/>
        <v>42190.895999999986</v>
      </c>
      <c r="U117" s="41"/>
      <c r="V117" s="56">
        <f t="shared" si="54"/>
        <v>206986.05308372981</v>
      </c>
      <c r="W117" s="41"/>
      <c r="X117" s="57">
        <f t="shared" si="55"/>
        <v>1394621.84</v>
      </c>
      <c r="Y117" s="41"/>
      <c r="Z117" s="53">
        <f t="shared" si="51"/>
        <v>-15</v>
      </c>
    </row>
    <row r="118" spans="1:26" s="6" customFormat="1" ht="15">
      <c r="A118" s="48">
        <v>316</v>
      </c>
      <c r="B118" s="49" t="s">
        <v>54</v>
      </c>
      <c r="C118" s="41"/>
      <c r="D118" s="59">
        <v>11806.2</v>
      </c>
      <c r="E118" s="41"/>
      <c r="F118" s="41"/>
      <c r="G118" s="41"/>
      <c r="H118" s="41"/>
      <c r="I118" s="41"/>
      <c r="J118" s="41"/>
      <c r="K118" s="41"/>
      <c r="L118" s="60">
        <v>1643.7089078488498</v>
      </c>
      <c r="M118" s="53"/>
      <c r="N118" s="53">
        <f t="shared" si="52"/>
        <v>-13.92242133666082</v>
      </c>
      <c r="O118" s="54"/>
      <c r="P118" s="59">
        <v>9455.75</v>
      </c>
      <c r="Q118" s="41"/>
      <c r="R118" s="53">
        <v>-5</v>
      </c>
      <c r="S118" s="53"/>
      <c r="T118" s="61">
        <f t="shared" si="53"/>
        <v>472.78750000000002</v>
      </c>
      <c r="U118" s="41"/>
      <c r="V118" s="62">
        <f t="shared" si="54"/>
        <v>2116.4964078488497</v>
      </c>
      <c r="W118" s="41"/>
      <c r="X118" s="63">
        <f t="shared" si="55"/>
        <v>21261.95</v>
      </c>
      <c r="Y118" s="41"/>
      <c r="Z118" s="53">
        <f t="shared" si="51"/>
        <v>-10</v>
      </c>
    </row>
    <row r="119" spans="1:26" s="6" customFormat="1" ht="15">
      <c r="A119" s="48"/>
      <c r="B119" s="49"/>
      <c r="C119" s="41"/>
      <c r="D119" s="70"/>
      <c r="E119" s="41"/>
      <c r="F119" s="41"/>
      <c r="G119" s="41"/>
      <c r="H119" s="41"/>
      <c r="I119" s="41"/>
      <c r="J119" s="41"/>
      <c r="K119" s="41"/>
      <c r="L119" s="71"/>
      <c r="M119" s="53"/>
      <c r="N119" s="53"/>
      <c r="O119" s="54"/>
      <c r="P119" s="70"/>
      <c r="Q119" s="41"/>
      <c r="R119" s="53"/>
      <c r="S119" s="53"/>
      <c r="T119" s="72"/>
      <c r="U119" s="41"/>
      <c r="V119" s="73"/>
      <c r="W119" s="41"/>
      <c r="X119" s="74"/>
      <c r="Y119" s="41"/>
      <c r="Z119" s="53"/>
    </row>
    <row r="120" spans="1:26" s="6" customFormat="1" ht="15">
      <c r="A120" s="48"/>
      <c r="B120" s="40" t="s">
        <v>136</v>
      </c>
      <c r="C120" s="41"/>
      <c r="D120" s="42">
        <f>+SUBTOTAL(9,D114:D118)</f>
        <v>13981228.549999997</v>
      </c>
      <c r="E120" s="43"/>
      <c r="F120" s="43"/>
      <c r="G120" s="43"/>
      <c r="H120" s="43"/>
      <c r="I120" s="43"/>
      <c r="J120" s="43"/>
      <c r="K120" s="43"/>
      <c r="L120" s="42">
        <f>+SUBTOTAL(9,L114:L118)</f>
        <v>1946525.5467725138</v>
      </c>
      <c r="M120" s="42"/>
      <c r="N120" s="44">
        <f t="shared" si="52"/>
        <v>-13.92242133666082</v>
      </c>
      <c r="O120" s="45"/>
      <c r="P120" s="42">
        <f>+SUBTOTAL(9,P114:P118)</f>
        <v>4432870.2300000004</v>
      </c>
      <c r="Q120" s="43"/>
      <c r="R120" s="46"/>
      <c r="S120" s="43"/>
      <c r="T120" s="42">
        <f>+SUBTOTAL(9,T114:T118)</f>
        <v>788353.6590000001</v>
      </c>
      <c r="U120" s="43"/>
      <c r="V120" s="47">
        <f>+SUBTOTAL(9,V114:V118)</f>
        <v>2734879.2057725145</v>
      </c>
      <c r="W120" s="43"/>
      <c r="X120" s="42">
        <f>+SUBTOTAL(9,X114:X118)</f>
        <v>18414098.780000001</v>
      </c>
      <c r="Y120" s="43"/>
      <c r="Z120" s="44">
        <f t="shared" si="51"/>
        <v>-15</v>
      </c>
    </row>
    <row r="121" spans="1:26" s="6" customFormat="1" ht="15" customHeight="1">
      <c r="A121" s="48"/>
      <c r="B121" s="49"/>
      <c r="C121" s="41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s="6" customFormat="1" ht="15">
      <c r="A122" s="48"/>
      <c r="B122" s="51" t="s">
        <v>31</v>
      </c>
      <c r="C122" s="41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s="6" customFormat="1" ht="15">
      <c r="A123" s="48">
        <v>311</v>
      </c>
      <c r="B123" s="49" t="s">
        <v>50</v>
      </c>
      <c r="C123" s="41"/>
      <c r="D123" s="50">
        <v>995762.13999999978</v>
      </c>
      <c r="E123" s="41"/>
      <c r="F123" s="41"/>
      <c r="G123" s="41"/>
      <c r="H123" s="41"/>
      <c r="I123" s="41"/>
      <c r="J123" s="41"/>
      <c r="K123" s="41"/>
      <c r="L123" s="52">
        <v>138634.20064175036</v>
      </c>
      <c r="M123" s="53"/>
      <c r="N123" s="53">
        <f>-L123/D123*100</f>
        <v>-13.92242133666082</v>
      </c>
      <c r="O123" s="54"/>
      <c r="P123" s="50">
        <v>109381.41000000002</v>
      </c>
      <c r="Q123" s="41"/>
      <c r="R123" s="53">
        <v>-30</v>
      </c>
      <c r="S123" s="53"/>
      <c r="T123" s="55">
        <f>-P123*R123/100</f>
        <v>32814.42300000001</v>
      </c>
      <c r="U123" s="41"/>
      <c r="V123" s="56">
        <f>-D123*N123/100+T123</f>
        <v>171448.62364175037</v>
      </c>
      <c r="W123" s="41"/>
      <c r="X123" s="57">
        <f>+D123+P123</f>
        <v>1105143.5499999998</v>
      </c>
      <c r="Y123" s="41"/>
      <c r="Z123" s="53">
        <f t="shared" ref="Z123:Z128" si="56">-ROUND(V123/X123*100,0)</f>
        <v>-16</v>
      </c>
    </row>
    <row r="124" spans="1:26" s="6" customFormat="1" ht="15">
      <c r="A124" s="48">
        <v>312</v>
      </c>
      <c r="B124" s="49" t="s">
        <v>51</v>
      </c>
      <c r="C124" s="41"/>
      <c r="D124" s="50">
        <v>11109145.560000001</v>
      </c>
      <c r="E124" s="41"/>
      <c r="F124" s="41"/>
      <c r="G124" s="41"/>
      <c r="H124" s="41"/>
      <c r="I124" s="41"/>
      <c r="J124" s="41"/>
      <c r="K124" s="41"/>
      <c r="L124" s="52">
        <v>1546662.0517661483</v>
      </c>
      <c r="M124" s="53"/>
      <c r="N124" s="53">
        <f t="shared" ref="N124:N128" si="57">-L124/D124*100</f>
        <v>-13.92242133666082</v>
      </c>
      <c r="O124" s="54"/>
      <c r="P124" s="50">
        <v>2661887.1399999997</v>
      </c>
      <c r="Q124" s="41"/>
      <c r="R124" s="53">
        <v>-20</v>
      </c>
      <c r="S124" s="53"/>
      <c r="T124" s="55">
        <f t="shared" ref="T124:T127" si="58">-P124*R124/100</f>
        <v>532377.42799999996</v>
      </c>
      <c r="U124" s="41"/>
      <c r="V124" s="56">
        <f t="shared" ref="V124:V127" si="59">-D124*N124/100+T124</f>
        <v>2079039.4797661481</v>
      </c>
      <c r="W124" s="41"/>
      <c r="X124" s="57">
        <f t="shared" ref="X124:X127" si="60">+D124+P124</f>
        <v>13771032.699999999</v>
      </c>
      <c r="Y124" s="41"/>
      <c r="Z124" s="53">
        <f t="shared" si="56"/>
        <v>-15</v>
      </c>
    </row>
    <row r="125" spans="1:26" s="6" customFormat="1" ht="15">
      <c r="A125" s="48">
        <v>314</v>
      </c>
      <c r="B125" s="49" t="s">
        <v>52</v>
      </c>
      <c r="C125" s="41"/>
      <c r="D125" s="50">
        <v>3908322.33</v>
      </c>
      <c r="E125" s="41"/>
      <c r="F125" s="41"/>
      <c r="G125" s="41"/>
      <c r="H125" s="41"/>
      <c r="I125" s="41"/>
      <c r="J125" s="41"/>
      <c r="K125" s="41"/>
      <c r="L125" s="52">
        <v>544133.10197739932</v>
      </c>
      <c r="M125" s="53"/>
      <c r="N125" s="53">
        <f t="shared" si="57"/>
        <v>-13.92242133666082</v>
      </c>
      <c r="O125" s="54"/>
      <c r="P125" s="50">
        <v>2460839.4</v>
      </c>
      <c r="Q125" s="41"/>
      <c r="R125" s="53">
        <v>-15</v>
      </c>
      <c r="S125" s="53"/>
      <c r="T125" s="55">
        <f t="shared" si="58"/>
        <v>369125.91</v>
      </c>
      <c r="U125" s="41"/>
      <c r="V125" s="56">
        <f t="shared" si="59"/>
        <v>913259.01197739923</v>
      </c>
      <c r="W125" s="41"/>
      <c r="X125" s="57">
        <f t="shared" si="60"/>
        <v>6369161.7300000004</v>
      </c>
      <c r="Y125" s="41"/>
      <c r="Z125" s="53">
        <f t="shared" si="56"/>
        <v>-14</v>
      </c>
    </row>
    <row r="126" spans="1:26" s="6" customFormat="1" ht="15">
      <c r="A126" s="48">
        <v>315</v>
      </c>
      <c r="B126" s="49" t="s">
        <v>53</v>
      </c>
      <c r="C126" s="41"/>
      <c r="D126" s="50">
        <v>1164386.32</v>
      </c>
      <c r="E126" s="41"/>
      <c r="F126" s="41"/>
      <c r="G126" s="41"/>
      <c r="H126" s="41"/>
      <c r="I126" s="41"/>
      <c r="J126" s="41"/>
      <c r="K126" s="41"/>
      <c r="L126" s="52">
        <v>162110.76945683974</v>
      </c>
      <c r="M126" s="53"/>
      <c r="N126" s="53">
        <f t="shared" si="57"/>
        <v>-13.92242133666082</v>
      </c>
      <c r="O126" s="54"/>
      <c r="P126" s="50">
        <v>242337.97000000015</v>
      </c>
      <c r="Q126" s="41"/>
      <c r="R126" s="53">
        <v>-20</v>
      </c>
      <c r="S126" s="53"/>
      <c r="T126" s="55">
        <f t="shared" si="58"/>
        <v>48467.594000000034</v>
      </c>
      <c r="U126" s="41"/>
      <c r="V126" s="56">
        <f t="shared" si="59"/>
        <v>210578.36345683978</v>
      </c>
      <c r="W126" s="41"/>
      <c r="X126" s="57">
        <f t="shared" si="60"/>
        <v>1406724.2900000003</v>
      </c>
      <c r="Y126" s="41"/>
      <c r="Z126" s="53">
        <f t="shared" si="56"/>
        <v>-15</v>
      </c>
    </row>
    <row r="127" spans="1:26" s="6" customFormat="1" ht="15">
      <c r="A127" s="48">
        <v>316</v>
      </c>
      <c r="B127" s="49" t="s">
        <v>54</v>
      </c>
      <c r="C127" s="41"/>
      <c r="D127" s="59">
        <v>7114.41</v>
      </c>
      <c r="E127" s="41"/>
      <c r="F127" s="41"/>
      <c r="G127" s="41"/>
      <c r="H127" s="41"/>
      <c r="I127" s="41"/>
      <c r="J127" s="41"/>
      <c r="K127" s="41"/>
      <c r="L127" s="60">
        <v>990.49813581753097</v>
      </c>
      <c r="M127" s="53"/>
      <c r="N127" s="53">
        <f t="shared" si="57"/>
        <v>-13.92242133666082</v>
      </c>
      <c r="O127" s="54"/>
      <c r="P127" s="59">
        <v>5588.54</v>
      </c>
      <c r="Q127" s="41"/>
      <c r="R127" s="53">
        <v>-5</v>
      </c>
      <c r="S127" s="53"/>
      <c r="T127" s="61">
        <f t="shared" si="58"/>
        <v>279.42700000000002</v>
      </c>
      <c r="U127" s="41"/>
      <c r="V127" s="62">
        <f t="shared" si="59"/>
        <v>1269.9251358175311</v>
      </c>
      <c r="W127" s="41"/>
      <c r="X127" s="63">
        <f t="shared" si="60"/>
        <v>12702.95</v>
      </c>
      <c r="Y127" s="41"/>
      <c r="Z127" s="53">
        <f t="shared" si="56"/>
        <v>-10</v>
      </c>
    </row>
    <row r="128" spans="1:26" s="6" customFormat="1" ht="15">
      <c r="A128" s="48"/>
      <c r="B128" s="40" t="s">
        <v>137</v>
      </c>
      <c r="C128" s="41"/>
      <c r="D128" s="42">
        <f>+SUBTOTAL(9,D123:D127)</f>
        <v>17184730.760000002</v>
      </c>
      <c r="E128" s="43"/>
      <c r="F128" s="43"/>
      <c r="G128" s="43"/>
      <c r="H128" s="43"/>
      <c r="I128" s="43"/>
      <c r="J128" s="43"/>
      <c r="K128" s="43"/>
      <c r="L128" s="42">
        <f>+SUBTOTAL(9,L123:L127)</f>
        <v>2392530.6219779551</v>
      </c>
      <c r="M128" s="42"/>
      <c r="N128" s="44">
        <f t="shared" si="57"/>
        <v>-13.922421336660818</v>
      </c>
      <c r="O128" s="45"/>
      <c r="P128" s="42">
        <f>+SUBTOTAL(9,P123:P127)</f>
        <v>5480034.459999999</v>
      </c>
      <c r="Q128" s="43"/>
      <c r="R128" s="46"/>
      <c r="S128" s="43"/>
      <c r="T128" s="42">
        <f>+SUBTOTAL(9,T123:T127)</f>
        <v>983064.78200000001</v>
      </c>
      <c r="U128" s="43"/>
      <c r="V128" s="47">
        <f>+SUBTOTAL(9,V123:V127)</f>
        <v>3375595.4039779548</v>
      </c>
      <c r="W128" s="43"/>
      <c r="X128" s="42">
        <f>+SUBTOTAL(9,X123:X127)</f>
        <v>22664765.219999999</v>
      </c>
      <c r="Y128" s="43"/>
      <c r="Z128" s="44">
        <f t="shared" si="56"/>
        <v>-15</v>
      </c>
    </row>
    <row r="129" spans="1:26" s="6" customFormat="1" ht="15">
      <c r="A129" s="48"/>
      <c r="B129" s="40"/>
      <c r="C129" s="41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s="6" customFormat="1" ht="15">
      <c r="A130" s="48"/>
      <c r="B130" s="51" t="s">
        <v>32</v>
      </c>
      <c r="C130" s="41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s="6" customFormat="1" ht="15">
      <c r="A131" s="48">
        <v>311</v>
      </c>
      <c r="B131" s="49" t="s">
        <v>50</v>
      </c>
      <c r="C131" s="41"/>
      <c r="D131" s="50">
        <v>1100544.8499999999</v>
      </c>
      <c r="E131" s="41"/>
      <c r="F131" s="41"/>
      <c r="G131" s="41"/>
      <c r="H131" s="41"/>
      <c r="I131" s="41"/>
      <c r="J131" s="41"/>
      <c r="K131" s="41"/>
      <c r="L131" s="52">
        <v>153222.49101592178</v>
      </c>
      <c r="M131" s="53"/>
      <c r="N131" s="53">
        <f>-L131/D131*100</f>
        <v>-13.922421336660818</v>
      </c>
      <c r="O131" s="54"/>
      <c r="P131" s="50">
        <v>103654.74999999999</v>
      </c>
      <c r="Q131" s="41"/>
      <c r="R131" s="53">
        <v>-30</v>
      </c>
      <c r="S131" s="53"/>
      <c r="T131" s="55">
        <f>-P131*R131/100</f>
        <v>31096.424999999996</v>
      </c>
      <c r="U131" s="41"/>
      <c r="V131" s="56">
        <f>-D131*N131/100+T131</f>
        <v>184318.91601592177</v>
      </c>
      <c r="W131" s="41"/>
      <c r="X131" s="57">
        <f>+D131+P131</f>
        <v>1204199.5999999999</v>
      </c>
      <c r="Y131" s="41"/>
      <c r="Z131" s="53">
        <f t="shared" ref="Z131:Z136" si="61">-ROUND(V131/X131*100,0)</f>
        <v>-15</v>
      </c>
    </row>
    <row r="132" spans="1:26" s="6" customFormat="1" ht="15">
      <c r="A132" s="48">
        <v>312</v>
      </c>
      <c r="B132" s="49" t="s">
        <v>51</v>
      </c>
      <c r="C132" s="41"/>
      <c r="D132" s="50">
        <v>11134089.960000001</v>
      </c>
      <c r="E132" s="41"/>
      <c r="F132" s="41"/>
      <c r="G132" s="41"/>
      <c r="H132" s="41"/>
      <c r="I132" s="41"/>
      <c r="J132" s="41"/>
      <c r="K132" s="41"/>
      <c r="L132" s="52">
        <v>1550134.9162340502</v>
      </c>
      <c r="M132" s="53"/>
      <c r="N132" s="53">
        <f t="shared" ref="N132:N136" si="62">-L132/D132*100</f>
        <v>-13.92242133666082</v>
      </c>
      <c r="O132" s="54"/>
      <c r="P132" s="50">
        <v>2679610.8900000043</v>
      </c>
      <c r="Q132" s="41"/>
      <c r="R132" s="53">
        <v>-20</v>
      </c>
      <c r="S132" s="53"/>
      <c r="T132" s="55">
        <f t="shared" ref="T132:T135" si="63">-P132*R132/100</f>
        <v>535922.17800000089</v>
      </c>
      <c r="U132" s="41"/>
      <c r="V132" s="56">
        <f t="shared" ref="V132:V135" si="64">-D132*N132/100+T132</f>
        <v>2086057.0942340512</v>
      </c>
      <c r="W132" s="41"/>
      <c r="X132" s="57">
        <f t="shared" ref="X132:X135" si="65">+D132+P132</f>
        <v>13813700.850000005</v>
      </c>
      <c r="Y132" s="41"/>
      <c r="Z132" s="53">
        <f t="shared" si="61"/>
        <v>-15</v>
      </c>
    </row>
    <row r="133" spans="1:26" s="6" customFormat="1" ht="15">
      <c r="A133" s="48">
        <v>314</v>
      </c>
      <c r="B133" s="49" t="s">
        <v>52</v>
      </c>
      <c r="C133" s="41"/>
      <c r="D133" s="50">
        <v>5051266.76</v>
      </c>
      <c r="E133" s="41"/>
      <c r="F133" s="41"/>
      <c r="G133" s="41"/>
      <c r="H133" s="41"/>
      <c r="I133" s="41"/>
      <c r="J133" s="41"/>
      <c r="K133" s="41"/>
      <c r="L133" s="52">
        <v>703258.64116589574</v>
      </c>
      <c r="M133" s="53"/>
      <c r="N133" s="53">
        <f t="shared" si="62"/>
        <v>-13.92242133666082</v>
      </c>
      <c r="O133" s="54"/>
      <c r="P133" s="50">
        <v>2556476.89</v>
      </c>
      <c r="Q133" s="41"/>
      <c r="R133" s="53">
        <v>-15</v>
      </c>
      <c r="S133" s="53"/>
      <c r="T133" s="55">
        <f t="shared" si="63"/>
        <v>383471.53350000002</v>
      </c>
      <c r="U133" s="41"/>
      <c r="V133" s="56">
        <f t="shared" si="64"/>
        <v>1086730.1746658958</v>
      </c>
      <c r="W133" s="41"/>
      <c r="X133" s="57">
        <f t="shared" si="65"/>
        <v>7607743.6500000004</v>
      </c>
      <c r="Y133" s="41"/>
      <c r="Z133" s="53">
        <f t="shared" si="61"/>
        <v>-14</v>
      </c>
    </row>
    <row r="134" spans="1:26" s="6" customFormat="1" ht="15">
      <c r="A134" s="48">
        <v>315</v>
      </c>
      <c r="B134" s="49" t="s">
        <v>53</v>
      </c>
      <c r="C134" s="41"/>
      <c r="D134" s="50">
        <v>2276562.0699999998</v>
      </c>
      <c r="E134" s="41"/>
      <c r="F134" s="41"/>
      <c r="G134" s="41"/>
      <c r="H134" s="41"/>
      <c r="I134" s="41"/>
      <c r="J134" s="41"/>
      <c r="K134" s="41"/>
      <c r="L134" s="52">
        <v>316952.56337600719</v>
      </c>
      <c r="M134" s="53"/>
      <c r="N134" s="53">
        <f t="shared" si="62"/>
        <v>-13.92242133666082</v>
      </c>
      <c r="O134" s="54"/>
      <c r="P134" s="50">
        <v>235973.97000000012</v>
      </c>
      <c r="Q134" s="41"/>
      <c r="R134" s="53">
        <v>-20</v>
      </c>
      <c r="S134" s="53"/>
      <c r="T134" s="55">
        <f t="shared" si="63"/>
        <v>47194.794000000024</v>
      </c>
      <c r="U134" s="41"/>
      <c r="V134" s="56">
        <f t="shared" si="64"/>
        <v>364147.35737600725</v>
      </c>
      <c r="W134" s="41"/>
      <c r="X134" s="57">
        <f t="shared" si="65"/>
        <v>2512536.04</v>
      </c>
      <c r="Y134" s="41"/>
      <c r="Z134" s="53">
        <f t="shared" si="61"/>
        <v>-14</v>
      </c>
    </row>
    <row r="135" spans="1:26" s="6" customFormat="1" ht="15">
      <c r="A135" s="48">
        <v>316</v>
      </c>
      <c r="B135" s="49" t="s">
        <v>54</v>
      </c>
      <c r="C135" s="41"/>
      <c r="D135" s="59">
        <v>26949.85</v>
      </c>
      <c r="E135" s="41"/>
      <c r="F135" s="41"/>
      <c r="G135" s="41"/>
      <c r="H135" s="41"/>
      <c r="I135" s="41"/>
      <c r="J135" s="41"/>
      <c r="K135" s="41"/>
      <c r="L135" s="60">
        <v>3752.0716665980858</v>
      </c>
      <c r="M135" s="53"/>
      <c r="N135" s="53">
        <f t="shared" si="62"/>
        <v>-13.92242133666082</v>
      </c>
      <c r="O135" s="54"/>
      <c r="P135" s="59">
        <v>19981.259999999998</v>
      </c>
      <c r="Q135" s="41"/>
      <c r="R135" s="53">
        <v>-5</v>
      </c>
      <c r="S135" s="53"/>
      <c r="T135" s="61">
        <f t="shared" si="63"/>
        <v>999.06299999999987</v>
      </c>
      <c r="U135" s="41"/>
      <c r="V135" s="62">
        <f t="shared" si="64"/>
        <v>4751.1346665980855</v>
      </c>
      <c r="W135" s="41"/>
      <c r="X135" s="63">
        <f t="shared" si="65"/>
        <v>46931.11</v>
      </c>
      <c r="Y135" s="41"/>
      <c r="Z135" s="53">
        <f t="shared" si="61"/>
        <v>-10</v>
      </c>
    </row>
    <row r="136" spans="1:26" s="6" customFormat="1" ht="15">
      <c r="A136" s="48"/>
      <c r="B136" s="40" t="s">
        <v>138</v>
      </c>
      <c r="C136" s="41"/>
      <c r="D136" s="42">
        <f>+SUBTOTAL(9,D131:D135)</f>
        <v>19589413.490000002</v>
      </c>
      <c r="E136" s="43"/>
      <c r="F136" s="43"/>
      <c r="G136" s="43"/>
      <c r="H136" s="43"/>
      <c r="I136" s="43"/>
      <c r="J136" s="43"/>
      <c r="K136" s="43"/>
      <c r="L136" s="42">
        <f>+SUBTOTAL(9,L131:L135)</f>
        <v>2727320.6834584726</v>
      </c>
      <c r="M136" s="42"/>
      <c r="N136" s="44">
        <f t="shared" si="62"/>
        <v>-13.922421336660818</v>
      </c>
      <c r="O136" s="45"/>
      <c r="P136" s="42">
        <f>+SUBTOTAL(9,P131:P135)</f>
        <v>5595697.7600000044</v>
      </c>
      <c r="Q136" s="43"/>
      <c r="R136" s="46"/>
      <c r="S136" s="43"/>
      <c r="T136" s="42">
        <f>+SUBTOTAL(9,T131:T135)</f>
        <v>998683.99350000091</v>
      </c>
      <c r="U136" s="43"/>
      <c r="V136" s="47">
        <f>+SUBTOTAL(9,V131:V135)</f>
        <v>3726004.6769584739</v>
      </c>
      <c r="W136" s="43"/>
      <c r="X136" s="42">
        <f>+SUBTOTAL(9,X131:X135)</f>
        <v>25185111.250000004</v>
      </c>
      <c r="Y136" s="43"/>
      <c r="Z136" s="44">
        <f t="shared" si="61"/>
        <v>-15</v>
      </c>
    </row>
    <row r="137" spans="1:26" s="6" customFormat="1" ht="15">
      <c r="A137" s="48"/>
      <c r="B137" s="40"/>
      <c r="C137" s="41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s="6" customFormat="1" ht="15">
      <c r="A138" s="48"/>
      <c r="B138" s="40"/>
      <c r="C138" s="41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s="6" customFormat="1" ht="15">
      <c r="A139" s="48"/>
      <c r="B139" s="51" t="s">
        <v>33</v>
      </c>
      <c r="C139" s="41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s="6" customFormat="1" ht="15">
      <c r="A140" s="48">
        <v>311</v>
      </c>
      <c r="B140" s="49" t="s">
        <v>50</v>
      </c>
      <c r="C140" s="41"/>
      <c r="D140" s="50">
        <v>11076084.870000001</v>
      </c>
      <c r="E140" s="41"/>
      <c r="F140" s="41"/>
      <c r="G140" s="41"/>
      <c r="H140" s="41"/>
      <c r="I140" s="41"/>
      <c r="J140" s="41"/>
      <c r="K140" s="41"/>
      <c r="L140" s="52">
        <v>1542059.203207541</v>
      </c>
      <c r="M140" s="53"/>
      <c r="N140" s="53">
        <f>-L140/D140*100</f>
        <v>-13.92242133666082</v>
      </c>
      <c r="O140" s="54"/>
      <c r="P140" s="50">
        <v>643155.4500000003</v>
      </c>
      <c r="Q140" s="41"/>
      <c r="R140" s="53">
        <v>-30</v>
      </c>
      <c r="S140" s="53"/>
      <c r="T140" s="55">
        <f>-P140*R140/100</f>
        <v>192946.63500000007</v>
      </c>
      <c r="U140" s="41"/>
      <c r="V140" s="56">
        <f>-D140*N140/100+T140</f>
        <v>1735005.838207541</v>
      </c>
      <c r="W140" s="41"/>
      <c r="X140" s="57">
        <f>+D140+P140</f>
        <v>11719240.320000002</v>
      </c>
      <c r="Y140" s="41"/>
      <c r="Z140" s="53">
        <f t="shared" ref="Z140:Z145" si="66">-ROUND(V140/X140*100,0)</f>
        <v>-15</v>
      </c>
    </row>
    <row r="141" spans="1:26" s="6" customFormat="1" ht="15">
      <c r="A141" s="48">
        <v>312</v>
      </c>
      <c r="B141" s="49" t="s">
        <v>51</v>
      </c>
      <c r="C141" s="41"/>
      <c r="D141" s="50">
        <v>1216707.06</v>
      </c>
      <c r="E141" s="41"/>
      <c r="F141" s="41"/>
      <c r="G141" s="41"/>
      <c r="H141" s="41"/>
      <c r="I141" s="41"/>
      <c r="J141" s="41"/>
      <c r="K141" s="41"/>
      <c r="L141" s="52">
        <v>169395.08332609857</v>
      </c>
      <c r="M141" s="53"/>
      <c r="N141" s="53">
        <f t="shared" ref="N141:N145" si="67">-L141/D141*100</f>
        <v>-13.92242133666082</v>
      </c>
      <c r="O141" s="54"/>
      <c r="P141" s="50">
        <v>194264.76000000004</v>
      </c>
      <c r="Q141" s="41"/>
      <c r="R141" s="53">
        <v>-20</v>
      </c>
      <c r="S141" s="53"/>
      <c r="T141" s="55">
        <f t="shared" ref="T141:T144" si="68">-P141*R141/100</f>
        <v>38852.952000000005</v>
      </c>
      <c r="U141" s="41"/>
      <c r="V141" s="56">
        <f t="shared" ref="V141:V144" si="69">-D141*N141/100+T141</f>
        <v>208248.03532609862</v>
      </c>
      <c r="W141" s="41"/>
      <c r="X141" s="57">
        <f t="shared" ref="X141:X144" si="70">+D141+P141</f>
        <v>1410971.82</v>
      </c>
      <c r="Y141" s="41"/>
      <c r="Z141" s="53">
        <f t="shared" si="66"/>
        <v>-15</v>
      </c>
    </row>
    <row r="142" spans="1:26" s="6" customFormat="1" ht="15">
      <c r="A142" s="48">
        <v>314</v>
      </c>
      <c r="B142" s="49" t="s">
        <v>52</v>
      </c>
      <c r="C142" s="41"/>
      <c r="D142" s="50">
        <v>388711.1</v>
      </c>
      <c r="E142" s="41"/>
      <c r="F142" s="41"/>
      <c r="G142" s="41"/>
      <c r="H142" s="41"/>
      <c r="I142" s="41"/>
      <c r="J142" s="41"/>
      <c r="K142" s="41"/>
      <c r="L142" s="52">
        <v>54117.99712436898</v>
      </c>
      <c r="M142" s="53"/>
      <c r="N142" s="53">
        <f t="shared" si="67"/>
        <v>-13.922421336660824</v>
      </c>
      <c r="O142" s="54"/>
      <c r="P142" s="50">
        <v>86997.559999999983</v>
      </c>
      <c r="Q142" s="41"/>
      <c r="R142" s="53">
        <v>-15</v>
      </c>
      <c r="S142" s="53"/>
      <c r="T142" s="55">
        <f t="shared" si="68"/>
        <v>13049.633999999996</v>
      </c>
      <c r="U142" s="41"/>
      <c r="V142" s="56">
        <f t="shared" si="69"/>
        <v>67167.631124368985</v>
      </c>
      <c r="W142" s="41"/>
      <c r="X142" s="57">
        <f t="shared" si="70"/>
        <v>475708.66</v>
      </c>
      <c r="Y142" s="41"/>
      <c r="Z142" s="53">
        <f t="shared" si="66"/>
        <v>-14</v>
      </c>
    </row>
    <row r="143" spans="1:26" s="6" customFormat="1" ht="15">
      <c r="A143" s="48">
        <v>315</v>
      </c>
      <c r="B143" s="49" t="s">
        <v>53</v>
      </c>
      <c r="C143" s="41"/>
      <c r="D143" s="50">
        <v>3007003.37</v>
      </c>
      <c r="E143" s="41"/>
      <c r="F143" s="41"/>
      <c r="G143" s="41"/>
      <c r="H143" s="41"/>
      <c r="I143" s="41"/>
      <c r="J143" s="41"/>
      <c r="K143" s="41"/>
      <c r="L143" s="52">
        <v>418647.67877898994</v>
      </c>
      <c r="M143" s="53"/>
      <c r="N143" s="53">
        <f t="shared" si="67"/>
        <v>-13.92242133666082</v>
      </c>
      <c r="O143" s="54"/>
      <c r="P143" s="50">
        <v>101414.07000000002</v>
      </c>
      <c r="Q143" s="41"/>
      <c r="R143" s="53">
        <v>-20</v>
      </c>
      <c r="S143" s="53"/>
      <c r="T143" s="55">
        <f t="shared" si="68"/>
        <v>20282.814000000002</v>
      </c>
      <c r="U143" s="41"/>
      <c r="V143" s="56">
        <f t="shared" si="69"/>
        <v>438930.49277898995</v>
      </c>
      <c r="W143" s="41"/>
      <c r="X143" s="57">
        <f t="shared" si="70"/>
        <v>3108417.44</v>
      </c>
      <c r="Y143" s="41"/>
      <c r="Z143" s="53">
        <f t="shared" si="66"/>
        <v>-14</v>
      </c>
    </row>
    <row r="144" spans="1:26" s="6" customFormat="1" ht="15">
      <c r="A144" s="48">
        <v>316</v>
      </c>
      <c r="B144" s="49" t="s">
        <v>54</v>
      </c>
      <c r="C144" s="41"/>
      <c r="D144" s="59">
        <v>283019.63</v>
      </c>
      <c r="E144" s="41"/>
      <c r="F144" s="41"/>
      <c r="G144" s="41"/>
      <c r="H144" s="41"/>
      <c r="I144" s="41"/>
      <c r="J144" s="41"/>
      <c r="K144" s="41"/>
      <c r="L144" s="60">
        <v>39403.185354058514</v>
      </c>
      <c r="M144" s="53"/>
      <c r="N144" s="53">
        <f t="shared" si="67"/>
        <v>-13.922421336660824</v>
      </c>
      <c r="O144" s="54"/>
      <c r="P144" s="59">
        <v>94063.1</v>
      </c>
      <c r="Q144" s="41"/>
      <c r="R144" s="53">
        <v>-5</v>
      </c>
      <c r="S144" s="53"/>
      <c r="T144" s="61">
        <f t="shared" si="68"/>
        <v>4703.1549999999997</v>
      </c>
      <c r="U144" s="41"/>
      <c r="V144" s="62">
        <f t="shared" si="69"/>
        <v>44106.34035405852</v>
      </c>
      <c r="W144" s="41"/>
      <c r="X144" s="63">
        <f t="shared" si="70"/>
        <v>377082.73</v>
      </c>
      <c r="Y144" s="41"/>
      <c r="Z144" s="53">
        <f t="shared" si="66"/>
        <v>-12</v>
      </c>
    </row>
    <row r="145" spans="1:26" s="6" customFormat="1" ht="15">
      <c r="A145" s="48"/>
      <c r="B145" s="40" t="s">
        <v>139</v>
      </c>
      <c r="C145" s="41"/>
      <c r="D145" s="64">
        <f>+SUBTOTAL(9,D140:D144)</f>
        <v>15971526.030000003</v>
      </c>
      <c r="E145" s="43"/>
      <c r="F145" s="43"/>
      <c r="G145" s="43"/>
      <c r="H145" s="43"/>
      <c r="I145" s="43"/>
      <c r="J145" s="43"/>
      <c r="K145" s="43"/>
      <c r="L145" s="64">
        <f>+SUBTOTAL(9,L140:L144)</f>
        <v>2223623.1477910569</v>
      </c>
      <c r="M145" s="42"/>
      <c r="N145" s="44">
        <f t="shared" si="67"/>
        <v>-13.922421336660818</v>
      </c>
      <c r="O145" s="45"/>
      <c r="P145" s="64">
        <f>+SUBTOTAL(9,P140:P144)</f>
        <v>1119894.9400000004</v>
      </c>
      <c r="Q145" s="43"/>
      <c r="R145" s="46"/>
      <c r="S145" s="43"/>
      <c r="T145" s="64">
        <f>+SUBTOTAL(9,T140:T144)</f>
        <v>269835.19000000006</v>
      </c>
      <c r="U145" s="43"/>
      <c r="V145" s="65">
        <f>+SUBTOTAL(9,V140:V144)</f>
        <v>2493458.3377910568</v>
      </c>
      <c r="W145" s="43"/>
      <c r="X145" s="64">
        <f>+SUBTOTAL(9,X140:X144)</f>
        <v>17091420.970000003</v>
      </c>
      <c r="Y145" s="43"/>
      <c r="Z145" s="44">
        <f t="shared" si="66"/>
        <v>-15</v>
      </c>
    </row>
    <row r="146" spans="1:26" s="6" customFormat="1" ht="15">
      <c r="A146" s="48"/>
      <c r="B146" s="40"/>
      <c r="C146" s="41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s="6" customFormat="1" ht="15">
      <c r="A147" s="66" t="s">
        <v>193</v>
      </c>
      <c r="B147" s="40"/>
      <c r="C147" s="41"/>
      <c r="D147" s="50">
        <f>+SUBTOTAL(9,D113:D146)</f>
        <v>66726898.830000006</v>
      </c>
      <c r="E147" s="50"/>
      <c r="F147" s="50"/>
      <c r="G147" s="50"/>
      <c r="H147" s="43">
        <v>237.5</v>
      </c>
      <c r="I147" s="43"/>
      <c r="J147" s="68">
        <v>39.109375</v>
      </c>
      <c r="K147" s="50"/>
      <c r="L147" s="50">
        <f>+SUBTOTAL(9,L113:L146)</f>
        <v>9289999.9999999981</v>
      </c>
      <c r="M147" s="50"/>
      <c r="N147" s="50"/>
      <c r="O147" s="50"/>
      <c r="P147" s="50">
        <f>+SUBTOTAL(9,P113:P146)</f>
        <v>16628497.390000006</v>
      </c>
      <c r="Q147" s="50"/>
      <c r="R147" s="50"/>
      <c r="S147" s="50"/>
      <c r="T147" s="50">
        <f>+SUBTOTAL(9,T113:T146)</f>
        <v>3039937.6245000013</v>
      </c>
      <c r="U147" s="50"/>
      <c r="V147" s="50">
        <f>+SUBTOTAL(9,V113:V146)</f>
        <v>12329937.624500001</v>
      </c>
      <c r="W147" s="50"/>
      <c r="X147" s="50">
        <f>+SUBTOTAL(9,X113:X146)</f>
        <v>83355396.220000014</v>
      </c>
      <c r="Y147" s="50"/>
      <c r="Z147" s="50"/>
    </row>
    <row r="148" spans="1:26" s="6" customFormat="1" ht="15">
      <c r="A148" s="66"/>
      <c r="B148" s="40"/>
      <c r="C148" s="41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s="6" customFormat="1" ht="15">
      <c r="A149" s="66"/>
      <c r="B149" s="40"/>
      <c r="C149" s="41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s="6" customFormat="1" ht="15">
      <c r="A150" s="39" t="s">
        <v>194</v>
      </c>
      <c r="B150" s="40"/>
      <c r="C150" s="41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s="6" customFormat="1" ht="15">
      <c r="A151" s="48"/>
      <c r="B151" s="40"/>
      <c r="C151" s="41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s="6" customFormat="1" ht="15">
      <c r="A152" s="48"/>
      <c r="B152" s="51" t="s">
        <v>34</v>
      </c>
      <c r="C152" s="41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s="6" customFormat="1" ht="15">
      <c r="A153" s="48">
        <v>311</v>
      </c>
      <c r="B153" s="49" t="s">
        <v>50</v>
      </c>
      <c r="C153" s="41"/>
      <c r="D153" s="50">
        <v>1058316.5699999998</v>
      </c>
      <c r="E153" s="41"/>
      <c r="F153" s="41"/>
      <c r="G153" s="41"/>
      <c r="H153" s="41"/>
      <c r="I153" s="41"/>
      <c r="J153" s="41"/>
      <c r="K153" s="41"/>
      <c r="L153" s="52">
        <v>3618.1124133592321</v>
      </c>
      <c r="M153" s="53"/>
      <c r="N153" s="53">
        <f>-L153/D153*100</f>
        <v>-0.34187430452489581</v>
      </c>
      <c r="O153" s="54"/>
      <c r="P153" s="50">
        <v>72561.249999999956</v>
      </c>
      <c r="Q153" s="41"/>
      <c r="R153" s="53">
        <v>-30</v>
      </c>
      <c r="S153" s="53"/>
      <c r="T153" s="55">
        <f>-P153*R153/100</f>
        <v>21768.374999999985</v>
      </c>
      <c r="U153" s="41"/>
      <c r="V153" s="56">
        <f>-D153*N153/100+T153</f>
        <v>25386.487413359217</v>
      </c>
      <c r="W153" s="41"/>
      <c r="X153" s="57">
        <f>+D153+P153</f>
        <v>1130877.8199999998</v>
      </c>
      <c r="Y153" s="41"/>
      <c r="Z153" s="53">
        <f t="shared" ref="Z153:Z158" si="71">-ROUND(V153/X153*100,0)</f>
        <v>-2</v>
      </c>
    </row>
    <row r="154" spans="1:26" s="6" customFormat="1" ht="15">
      <c r="A154" s="48">
        <v>312</v>
      </c>
      <c r="B154" s="49" t="s">
        <v>51</v>
      </c>
      <c r="C154" s="41"/>
      <c r="D154" s="50">
        <v>42188884.910000004</v>
      </c>
      <c r="E154" s="41"/>
      <c r="F154" s="41"/>
      <c r="G154" s="41"/>
      <c r="H154" s="41"/>
      <c r="I154" s="41"/>
      <c r="J154" s="41"/>
      <c r="K154" s="41"/>
      <c r="L154" s="52">
        <v>144232.95687287123</v>
      </c>
      <c r="M154" s="53"/>
      <c r="N154" s="53">
        <f t="shared" ref="N154:N158" si="72">-L154/D154*100</f>
        <v>-0.34187430452489581</v>
      </c>
      <c r="O154" s="54"/>
      <c r="P154" s="50">
        <v>4699191.9399999995</v>
      </c>
      <c r="Q154" s="41"/>
      <c r="R154" s="53">
        <v>-20</v>
      </c>
      <c r="S154" s="53"/>
      <c r="T154" s="55">
        <f t="shared" ref="T154:T157" si="73">-P154*R154/100</f>
        <v>939838.3879999998</v>
      </c>
      <c r="U154" s="41"/>
      <c r="V154" s="56">
        <f t="shared" ref="V154:V157" si="74">-D154*N154/100+T154</f>
        <v>1084071.3448728709</v>
      </c>
      <c r="W154" s="41"/>
      <c r="X154" s="57">
        <f t="shared" ref="X154:X157" si="75">+D154+P154</f>
        <v>46888076.850000001</v>
      </c>
      <c r="Y154" s="41"/>
      <c r="Z154" s="53">
        <f t="shared" si="71"/>
        <v>-2</v>
      </c>
    </row>
    <row r="155" spans="1:26" s="6" customFormat="1" ht="15">
      <c r="A155" s="48">
        <v>314</v>
      </c>
      <c r="B155" s="49" t="s">
        <v>52</v>
      </c>
      <c r="C155" s="41"/>
      <c r="D155" s="50">
        <v>4154229.48</v>
      </c>
      <c r="E155" s="41"/>
      <c r="F155" s="41"/>
      <c r="G155" s="41"/>
      <c r="H155" s="41"/>
      <c r="I155" s="41"/>
      <c r="J155" s="41"/>
      <c r="K155" s="41"/>
      <c r="L155" s="52">
        <v>14202.243143118199</v>
      </c>
      <c r="M155" s="53"/>
      <c r="N155" s="53">
        <f t="shared" si="72"/>
        <v>-0.34187430452489592</v>
      </c>
      <c r="O155" s="54"/>
      <c r="P155" s="50">
        <v>961178.12</v>
      </c>
      <c r="Q155" s="41"/>
      <c r="R155" s="53">
        <v>-15</v>
      </c>
      <c r="S155" s="53"/>
      <c r="T155" s="55">
        <f t="shared" si="73"/>
        <v>144176.71799999999</v>
      </c>
      <c r="U155" s="41"/>
      <c r="V155" s="56">
        <f t="shared" si="74"/>
        <v>158378.96114311818</v>
      </c>
      <c r="W155" s="41"/>
      <c r="X155" s="57">
        <f t="shared" si="75"/>
        <v>5115407.5999999996</v>
      </c>
      <c r="Y155" s="41"/>
      <c r="Z155" s="53">
        <f t="shared" si="71"/>
        <v>-3</v>
      </c>
    </row>
    <row r="156" spans="1:26" s="6" customFormat="1" ht="15">
      <c r="A156" s="48">
        <v>315</v>
      </c>
      <c r="B156" s="49" t="s">
        <v>53</v>
      </c>
      <c r="C156" s="41"/>
      <c r="D156" s="50">
        <v>933349.78000000014</v>
      </c>
      <c r="E156" s="41"/>
      <c r="F156" s="41"/>
      <c r="G156" s="41"/>
      <c r="H156" s="41"/>
      <c r="I156" s="41"/>
      <c r="J156" s="41"/>
      <c r="K156" s="41"/>
      <c r="L156" s="52">
        <v>3190.8830691596459</v>
      </c>
      <c r="M156" s="53"/>
      <c r="N156" s="53">
        <f t="shared" si="72"/>
        <v>-0.34187430452489581</v>
      </c>
      <c r="O156" s="54"/>
      <c r="P156" s="50">
        <v>92616.700000000012</v>
      </c>
      <c r="Q156" s="41"/>
      <c r="R156" s="53">
        <v>-20</v>
      </c>
      <c r="S156" s="53"/>
      <c r="T156" s="55">
        <f t="shared" si="73"/>
        <v>18523.340000000004</v>
      </c>
      <c r="U156" s="41"/>
      <c r="V156" s="56">
        <f t="shared" si="74"/>
        <v>21714.223069159649</v>
      </c>
      <c r="W156" s="41"/>
      <c r="X156" s="57">
        <f t="shared" si="75"/>
        <v>1025966.4800000002</v>
      </c>
      <c r="Y156" s="41"/>
      <c r="Z156" s="53">
        <f t="shared" si="71"/>
        <v>-2</v>
      </c>
    </row>
    <row r="157" spans="1:26" s="6" customFormat="1" ht="15">
      <c r="A157" s="48">
        <v>316</v>
      </c>
      <c r="B157" s="49" t="s">
        <v>54</v>
      </c>
      <c r="C157" s="41"/>
      <c r="D157" s="59">
        <v>192673.28999999998</v>
      </c>
      <c r="E157" s="41"/>
      <c r="F157" s="41"/>
      <c r="G157" s="41"/>
      <c r="H157" s="41"/>
      <c r="I157" s="41"/>
      <c r="J157" s="41"/>
      <c r="K157" s="41"/>
      <c r="L157" s="60">
        <v>658.70047019273568</v>
      </c>
      <c r="M157" s="53"/>
      <c r="N157" s="53">
        <f t="shared" si="72"/>
        <v>-0.34187430452489587</v>
      </c>
      <c r="O157" s="54"/>
      <c r="P157" s="59">
        <v>57403.749999999993</v>
      </c>
      <c r="Q157" s="41"/>
      <c r="R157" s="53">
        <v>-5</v>
      </c>
      <c r="S157" s="53"/>
      <c r="T157" s="61">
        <f t="shared" si="73"/>
        <v>2870.1874999999995</v>
      </c>
      <c r="U157" s="41"/>
      <c r="V157" s="62">
        <f t="shared" si="74"/>
        <v>3528.8879701927353</v>
      </c>
      <c r="W157" s="41"/>
      <c r="X157" s="63">
        <f t="shared" si="75"/>
        <v>250077.03999999998</v>
      </c>
      <c r="Y157" s="41"/>
      <c r="Z157" s="53">
        <f t="shared" si="71"/>
        <v>-1</v>
      </c>
    </row>
    <row r="158" spans="1:26" s="6" customFormat="1" ht="15">
      <c r="A158" s="48"/>
      <c r="B158" s="40" t="s">
        <v>140</v>
      </c>
      <c r="C158" s="41"/>
      <c r="D158" s="42">
        <f>+SUBTOTAL(9,D153:D157)</f>
        <v>48527454.030000001</v>
      </c>
      <c r="E158" s="43"/>
      <c r="F158" s="43"/>
      <c r="G158" s="43"/>
      <c r="H158" s="43"/>
      <c r="I158" s="43"/>
      <c r="J158" s="43"/>
      <c r="K158" s="43"/>
      <c r="L158" s="42">
        <f>+SUBTOTAL(9,L153:L157)</f>
        <v>165902.89596870102</v>
      </c>
      <c r="M158" s="42"/>
      <c r="N158" s="44">
        <f t="shared" si="72"/>
        <v>-0.34187430452489581</v>
      </c>
      <c r="O158" s="45"/>
      <c r="P158" s="42">
        <f>+SUBTOTAL(9,P153:P157)</f>
        <v>5882951.7599999998</v>
      </c>
      <c r="Q158" s="43"/>
      <c r="R158" s="46"/>
      <c r="S158" s="43"/>
      <c r="T158" s="42">
        <f>+SUBTOTAL(9,T153:T157)</f>
        <v>1127177.0084999998</v>
      </c>
      <c r="U158" s="43"/>
      <c r="V158" s="47">
        <f>+SUBTOTAL(9,V153:V157)</f>
        <v>1293079.9044687005</v>
      </c>
      <c r="W158" s="43"/>
      <c r="X158" s="42">
        <f>+SUBTOTAL(9,X153:X157)</f>
        <v>54410405.789999999</v>
      </c>
      <c r="Y158" s="43"/>
      <c r="Z158" s="44">
        <f t="shared" si="71"/>
        <v>-2</v>
      </c>
    </row>
    <row r="159" spans="1:26" s="6" customFormat="1" ht="15">
      <c r="A159" s="48"/>
      <c r="B159" s="40"/>
      <c r="C159" s="41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s="6" customFormat="1" ht="15">
      <c r="A160" s="48"/>
      <c r="B160" s="51" t="s">
        <v>35</v>
      </c>
      <c r="C160" s="41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s="6" customFormat="1" ht="15">
      <c r="A161" s="48">
        <v>311</v>
      </c>
      <c r="B161" s="49" t="s">
        <v>50</v>
      </c>
      <c r="C161" s="41"/>
      <c r="D161" s="50">
        <v>1723787.6000000003</v>
      </c>
      <c r="E161" s="41"/>
      <c r="F161" s="41"/>
      <c r="G161" s="41"/>
      <c r="H161" s="41"/>
      <c r="I161" s="41"/>
      <c r="J161" s="41"/>
      <c r="K161" s="41"/>
      <c r="L161" s="52">
        <v>5893.1868689863941</v>
      </c>
      <c r="M161" s="53"/>
      <c r="N161" s="53">
        <f>-L161/D161*100</f>
        <v>-0.34187430452489581</v>
      </c>
      <c r="O161" s="54"/>
      <c r="P161" s="50">
        <v>100952.27000000002</v>
      </c>
      <c r="Q161" s="41"/>
      <c r="R161" s="53">
        <v>-30</v>
      </c>
      <c r="S161" s="53"/>
      <c r="T161" s="55">
        <f>-P161*R161/100</f>
        <v>30285.681000000004</v>
      </c>
      <c r="U161" s="41"/>
      <c r="V161" s="56">
        <f>-D161*N161/100+T161</f>
        <v>36178.867868986395</v>
      </c>
      <c r="W161" s="41"/>
      <c r="X161" s="57">
        <f>+D161+P161</f>
        <v>1824739.8700000003</v>
      </c>
      <c r="Y161" s="41"/>
      <c r="Z161" s="53">
        <f t="shared" ref="Z161:Z166" si="76">-ROUND(V161/X161*100,0)</f>
        <v>-2</v>
      </c>
    </row>
    <row r="162" spans="1:26" s="6" customFormat="1" ht="15">
      <c r="A162" s="48">
        <v>312</v>
      </c>
      <c r="B162" s="49" t="s">
        <v>51</v>
      </c>
      <c r="C162" s="41"/>
      <c r="D162" s="50">
        <v>21444133.190000001</v>
      </c>
      <c r="E162" s="41"/>
      <c r="F162" s="41"/>
      <c r="G162" s="41"/>
      <c r="H162" s="41"/>
      <c r="I162" s="41"/>
      <c r="J162" s="41"/>
      <c r="K162" s="41"/>
      <c r="L162" s="52">
        <v>73311.981204704862</v>
      </c>
      <c r="M162" s="53"/>
      <c r="N162" s="53">
        <f t="shared" ref="N162:N166" si="77">-L162/D162*100</f>
        <v>-0.34187430452489581</v>
      </c>
      <c r="O162" s="54"/>
      <c r="P162" s="50">
        <v>2426204.3299999987</v>
      </c>
      <c r="Q162" s="41"/>
      <c r="R162" s="53">
        <v>-20</v>
      </c>
      <c r="S162" s="53"/>
      <c r="T162" s="55">
        <f t="shared" ref="T162:T165" si="78">-P162*R162/100</f>
        <v>485240.86599999969</v>
      </c>
      <c r="U162" s="41"/>
      <c r="V162" s="56">
        <f t="shared" ref="V162:V165" si="79">-D162*N162/100+T162</f>
        <v>558552.84720470454</v>
      </c>
      <c r="W162" s="41"/>
      <c r="X162" s="57">
        <f t="shared" ref="X162:X165" si="80">+D162+P162</f>
        <v>23870337.52</v>
      </c>
      <c r="Y162" s="41"/>
      <c r="Z162" s="53">
        <f t="shared" si="76"/>
        <v>-2</v>
      </c>
    </row>
    <row r="163" spans="1:26" s="6" customFormat="1" ht="15">
      <c r="A163" s="48">
        <v>314</v>
      </c>
      <c r="B163" s="49" t="s">
        <v>52</v>
      </c>
      <c r="C163" s="41"/>
      <c r="D163" s="50">
        <v>3780071.8600000003</v>
      </c>
      <c r="E163" s="41"/>
      <c r="F163" s="41"/>
      <c r="G163" s="41"/>
      <c r="H163" s="41"/>
      <c r="I163" s="41"/>
      <c r="J163" s="41"/>
      <c r="K163" s="41"/>
      <c r="L163" s="52">
        <v>12923.094381916295</v>
      </c>
      <c r="M163" s="53"/>
      <c r="N163" s="53">
        <f t="shared" si="77"/>
        <v>-0.34187430452489581</v>
      </c>
      <c r="O163" s="54"/>
      <c r="P163" s="50">
        <v>722835.8600000001</v>
      </c>
      <c r="Q163" s="41"/>
      <c r="R163" s="53">
        <v>-15</v>
      </c>
      <c r="S163" s="53"/>
      <c r="T163" s="55">
        <f t="shared" si="78"/>
        <v>108425.37900000002</v>
      </c>
      <c r="U163" s="41"/>
      <c r="V163" s="56">
        <f t="shared" si="79"/>
        <v>121348.47338191631</v>
      </c>
      <c r="W163" s="41"/>
      <c r="X163" s="57">
        <f t="shared" si="80"/>
        <v>4502907.7200000007</v>
      </c>
      <c r="Y163" s="41"/>
      <c r="Z163" s="53">
        <f t="shared" si="76"/>
        <v>-3</v>
      </c>
    </row>
    <row r="164" spans="1:26" s="6" customFormat="1" ht="15">
      <c r="A164" s="48">
        <v>315</v>
      </c>
      <c r="B164" s="49" t="s">
        <v>53</v>
      </c>
      <c r="C164" s="41"/>
      <c r="D164" s="50">
        <v>1234764.0499999998</v>
      </c>
      <c r="E164" s="41"/>
      <c r="F164" s="41"/>
      <c r="G164" s="41"/>
      <c r="H164" s="41"/>
      <c r="I164" s="41"/>
      <c r="J164" s="41"/>
      <c r="K164" s="41"/>
      <c r="L164" s="52">
        <v>4221.3410084609368</v>
      </c>
      <c r="M164" s="53"/>
      <c r="N164" s="53">
        <f t="shared" si="77"/>
        <v>-0.34187430452489587</v>
      </c>
      <c r="O164" s="54"/>
      <c r="P164" s="50">
        <v>97136.699999999939</v>
      </c>
      <c r="Q164" s="41"/>
      <c r="R164" s="53">
        <v>-20</v>
      </c>
      <c r="S164" s="53"/>
      <c r="T164" s="55">
        <f t="shared" si="78"/>
        <v>19427.339999999989</v>
      </c>
      <c r="U164" s="41"/>
      <c r="V164" s="56">
        <f t="shared" si="79"/>
        <v>23648.681008460924</v>
      </c>
      <c r="W164" s="41"/>
      <c r="X164" s="57">
        <f t="shared" si="80"/>
        <v>1331900.7499999998</v>
      </c>
      <c r="Y164" s="41"/>
      <c r="Z164" s="53">
        <f t="shared" si="76"/>
        <v>-2</v>
      </c>
    </row>
    <row r="165" spans="1:26" s="6" customFormat="1" ht="15">
      <c r="A165" s="48">
        <v>316</v>
      </c>
      <c r="B165" s="49" t="s">
        <v>54</v>
      </c>
      <c r="C165" s="41"/>
      <c r="D165" s="59">
        <v>160781.54999999999</v>
      </c>
      <c r="E165" s="41"/>
      <c r="F165" s="41"/>
      <c r="G165" s="41"/>
      <c r="H165" s="41"/>
      <c r="I165" s="41"/>
      <c r="J165" s="41"/>
      <c r="K165" s="41"/>
      <c r="L165" s="60">
        <v>549.67080586684767</v>
      </c>
      <c r="M165" s="53"/>
      <c r="N165" s="53">
        <f t="shared" si="77"/>
        <v>-0.34187430452489587</v>
      </c>
      <c r="O165" s="54"/>
      <c r="P165" s="59">
        <v>64277.460000000028</v>
      </c>
      <c r="Q165" s="41"/>
      <c r="R165" s="53">
        <v>-5</v>
      </c>
      <c r="S165" s="53"/>
      <c r="T165" s="61">
        <f t="shared" si="78"/>
        <v>3213.8730000000014</v>
      </c>
      <c r="U165" s="41"/>
      <c r="V165" s="62">
        <f t="shared" si="79"/>
        <v>3763.5438058668492</v>
      </c>
      <c r="W165" s="41"/>
      <c r="X165" s="63">
        <f t="shared" si="80"/>
        <v>225059.01</v>
      </c>
      <c r="Y165" s="41"/>
      <c r="Z165" s="53">
        <f t="shared" si="76"/>
        <v>-2</v>
      </c>
    </row>
    <row r="166" spans="1:26" s="6" customFormat="1" ht="15">
      <c r="A166" s="48"/>
      <c r="B166" s="40" t="s">
        <v>141</v>
      </c>
      <c r="C166" s="41"/>
      <c r="D166" s="42">
        <f>+SUBTOTAL(9,D161:D165)</f>
        <v>28343538.250000004</v>
      </c>
      <c r="E166" s="43"/>
      <c r="F166" s="43"/>
      <c r="G166" s="43"/>
      <c r="H166" s="43"/>
      <c r="I166" s="43"/>
      <c r="J166" s="43"/>
      <c r="K166" s="43"/>
      <c r="L166" s="42">
        <f>+SUBTOTAL(9,L161:L165)</f>
        <v>96899.274269935326</v>
      </c>
      <c r="M166" s="42"/>
      <c r="N166" s="44">
        <f t="shared" si="77"/>
        <v>-0.34187430452489576</v>
      </c>
      <c r="O166" s="45"/>
      <c r="P166" s="42">
        <f>+SUBTOTAL(9,P161:P165)</f>
        <v>3411406.6199999987</v>
      </c>
      <c r="Q166" s="43"/>
      <c r="R166" s="46"/>
      <c r="S166" s="43"/>
      <c r="T166" s="42">
        <f>+SUBTOTAL(9,T161:T165)</f>
        <v>646593.13899999973</v>
      </c>
      <c r="U166" s="43"/>
      <c r="V166" s="47">
        <f>+SUBTOTAL(9,V161:V165)</f>
        <v>743492.41326993506</v>
      </c>
      <c r="W166" s="43"/>
      <c r="X166" s="42">
        <f>+SUBTOTAL(9,X161:X165)</f>
        <v>31754944.870000001</v>
      </c>
      <c r="Y166" s="43"/>
      <c r="Z166" s="44">
        <f t="shared" si="76"/>
        <v>-2</v>
      </c>
    </row>
    <row r="167" spans="1:26" s="6" customFormat="1" ht="15">
      <c r="A167" s="48"/>
      <c r="B167" s="40"/>
      <c r="C167" s="41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s="6" customFormat="1" ht="15">
      <c r="A168" s="48"/>
      <c r="B168" s="40"/>
      <c r="C168" s="41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s="6" customFormat="1" ht="15">
      <c r="A169" s="48"/>
      <c r="B169" s="51" t="s">
        <v>36</v>
      </c>
      <c r="C169" s="41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s="6" customFormat="1" ht="15">
      <c r="A170" s="48">
        <v>311</v>
      </c>
      <c r="B170" s="49" t="s">
        <v>50</v>
      </c>
      <c r="C170" s="41"/>
      <c r="D170" s="50">
        <v>14584946.189999998</v>
      </c>
      <c r="E170" s="41"/>
      <c r="F170" s="41"/>
      <c r="G170" s="41"/>
      <c r="H170" s="41"/>
      <c r="I170" s="41"/>
      <c r="J170" s="41"/>
      <c r="K170" s="41"/>
      <c r="L170" s="52">
        <v>49862.183352392785</v>
      </c>
      <c r="M170" s="53"/>
      <c r="N170" s="53">
        <f>-L170/D170*100</f>
        <v>-0.34187430452489581</v>
      </c>
      <c r="O170" s="54"/>
      <c r="P170" s="50">
        <v>310901.4000000002</v>
      </c>
      <c r="Q170" s="41"/>
      <c r="R170" s="53">
        <v>-30</v>
      </c>
      <c r="S170" s="53"/>
      <c r="T170" s="55">
        <f>-P170*R170/100</f>
        <v>93270.420000000056</v>
      </c>
      <c r="U170" s="41"/>
      <c r="V170" s="56">
        <f>-D170*N170/100+T170</f>
        <v>143132.60335239285</v>
      </c>
      <c r="W170" s="41"/>
      <c r="X170" s="57">
        <f>+D170+P170</f>
        <v>14895847.589999998</v>
      </c>
      <c r="Y170" s="41"/>
      <c r="Z170" s="53">
        <f t="shared" ref="Z170:Z175" si="81">-ROUND(V170/X170*100,0)</f>
        <v>-1</v>
      </c>
    </row>
    <row r="171" spans="1:26" s="6" customFormat="1" ht="15">
      <c r="A171" s="48">
        <v>312</v>
      </c>
      <c r="B171" s="49" t="s">
        <v>51</v>
      </c>
      <c r="C171" s="41"/>
      <c r="D171" s="50">
        <v>10979127.530000001</v>
      </c>
      <c r="E171" s="41"/>
      <c r="F171" s="41"/>
      <c r="G171" s="41"/>
      <c r="H171" s="41"/>
      <c r="I171" s="41"/>
      <c r="J171" s="41"/>
      <c r="K171" s="41"/>
      <c r="L171" s="52">
        <v>37534.81588608888</v>
      </c>
      <c r="M171" s="53"/>
      <c r="N171" s="53">
        <f t="shared" ref="N171:N175" si="82">-L171/D171*100</f>
        <v>-0.34187430452489581</v>
      </c>
      <c r="O171" s="54"/>
      <c r="P171" s="50">
        <v>1573516.7200000004</v>
      </c>
      <c r="Q171" s="41"/>
      <c r="R171" s="53">
        <v>-20</v>
      </c>
      <c r="S171" s="53"/>
      <c r="T171" s="55">
        <f t="shared" ref="T171:T174" si="83">-P171*R171/100</f>
        <v>314703.3440000001</v>
      </c>
      <c r="U171" s="41"/>
      <c r="V171" s="56">
        <f t="shared" ref="V171:V174" si="84">-D171*N171/100+T171</f>
        <v>352238.15988608898</v>
      </c>
      <c r="W171" s="41"/>
      <c r="X171" s="57">
        <f t="shared" ref="X171:X174" si="85">+D171+P171</f>
        <v>12552644.250000002</v>
      </c>
      <c r="Y171" s="41"/>
      <c r="Z171" s="53">
        <f t="shared" si="81"/>
        <v>-3</v>
      </c>
    </row>
    <row r="172" spans="1:26" s="6" customFormat="1" ht="15">
      <c r="A172" s="48">
        <v>314</v>
      </c>
      <c r="B172" s="49" t="s">
        <v>52</v>
      </c>
      <c r="C172" s="41"/>
      <c r="D172" s="50">
        <v>222213.15</v>
      </c>
      <c r="E172" s="41"/>
      <c r="F172" s="41"/>
      <c r="G172" s="41"/>
      <c r="H172" s="41"/>
      <c r="I172" s="41"/>
      <c r="J172" s="41"/>
      <c r="K172" s="41"/>
      <c r="L172" s="52">
        <v>759.6896611253635</v>
      </c>
      <c r="M172" s="53"/>
      <c r="N172" s="53">
        <f t="shared" si="82"/>
        <v>-0.34187430452489581</v>
      </c>
      <c r="O172" s="54"/>
      <c r="P172" s="50">
        <v>29566.540000000005</v>
      </c>
      <c r="Q172" s="41"/>
      <c r="R172" s="53">
        <v>-15</v>
      </c>
      <c r="S172" s="53"/>
      <c r="T172" s="55">
        <f t="shared" si="83"/>
        <v>4434.9810000000007</v>
      </c>
      <c r="U172" s="41"/>
      <c r="V172" s="56">
        <f t="shared" si="84"/>
        <v>5194.6706611253639</v>
      </c>
      <c r="W172" s="41"/>
      <c r="X172" s="57">
        <f t="shared" si="85"/>
        <v>251779.69</v>
      </c>
      <c r="Y172" s="41"/>
      <c r="Z172" s="53">
        <f t="shared" si="81"/>
        <v>-2</v>
      </c>
    </row>
    <row r="173" spans="1:26" s="6" customFormat="1" ht="15">
      <c r="A173" s="48">
        <v>315</v>
      </c>
      <c r="B173" s="49" t="s">
        <v>53</v>
      </c>
      <c r="C173" s="41"/>
      <c r="D173" s="50">
        <v>188296.43000000002</v>
      </c>
      <c r="E173" s="41"/>
      <c r="F173" s="41"/>
      <c r="G173" s="41"/>
      <c r="H173" s="41"/>
      <c r="I173" s="41"/>
      <c r="J173" s="41"/>
      <c r="K173" s="41"/>
      <c r="L173" s="52">
        <v>643.73711050770748</v>
      </c>
      <c r="M173" s="53"/>
      <c r="N173" s="53">
        <f t="shared" si="82"/>
        <v>-0.34187430452489587</v>
      </c>
      <c r="O173" s="54"/>
      <c r="P173" s="50">
        <v>17778.549999999988</v>
      </c>
      <c r="Q173" s="41"/>
      <c r="R173" s="53">
        <v>-20</v>
      </c>
      <c r="S173" s="53"/>
      <c r="T173" s="55">
        <f t="shared" si="83"/>
        <v>3555.7099999999978</v>
      </c>
      <c r="U173" s="41"/>
      <c r="V173" s="56">
        <f t="shared" si="84"/>
        <v>4199.4471105077055</v>
      </c>
      <c r="W173" s="41"/>
      <c r="X173" s="57">
        <f t="shared" si="85"/>
        <v>206074.98</v>
      </c>
      <c r="Y173" s="41"/>
      <c r="Z173" s="53">
        <f t="shared" si="81"/>
        <v>-2</v>
      </c>
    </row>
    <row r="174" spans="1:26" s="6" customFormat="1" ht="15">
      <c r="A174" s="48">
        <v>316</v>
      </c>
      <c r="B174" s="49" t="s">
        <v>54</v>
      </c>
      <c r="C174" s="41"/>
      <c r="D174" s="59">
        <v>116242.65000000001</v>
      </c>
      <c r="E174" s="41"/>
      <c r="F174" s="41"/>
      <c r="G174" s="41"/>
      <c r="H174" s="41"/>
      <c r="I174" s="41"/>
      <c r="J174" s="41"/>
      <c r="K174" s="41"/>
      <c r="L174" s="60">
        <v>397.40375124880887</v>
      </c>
      <c r="M174" s="53"/>
      <c r="N174" s="53">
        <f t="shared" si="82"/>
        <v>-0.34187430452489581</v>
      </c>
      <c r="O174" s="54"/>
      <c r="P174" s="59">
        <v>48433.959999999985</v>
      </c>
      <c r="Q174" s="41"/>
      <c r="R174" s="53">
        <v>-5</v>
      </c>
      <c r="S174" s="53"/>
      <c r="T174" s="61">
        <f t="shared" si="83"/>
        <v>2421.6979999999994</v>
      </c>
      <c r="U174" s="41"/>
      <c r="V174" s="62">
        <f t="shared" si="84"/>
        <v>2819.1017512488083</v>
      </c>
      <c r="W174" s="41"/>
      <c r="X174" s="63">
        <f t="shared" si="85"/>
        <v>164676.60999999999</v>
      </c>
      <c r="Y174" s="41"/>
      <c r="Z174" s="53">
        <f t="shared" si="81"/>
        <v>-2</v>
      </c>
    </row>
    <row r="175" spans="1:26" s="6" customFormat="1" ht="15">
      <c r="A175" s="48"/>
      <c r="B175" s="40" t="s">
        <v>142</v>
      </c>
      <c r="C175" s="41"/>
      <c r="D175" s="64">
        <f>+SUBTOTAL(9,D170:D174)</f>
        <v>26090825.949999996</v>
      </c>
      <c r="E175" s="43"/>
      <c r="F175" s="43"/>
      <c r="G175" s="43"/>
      <c r="H175" s="43"/>
      <c r="I175" s="43"/>
      <c r="J175" s="43"/>
      <c r="K175" s="43"/>
      <c r="L175" s="64">
        <f>+SUBTOTAL(9,L170:L174)</f>
        <v>89197.829761363537</v>
      </c>
      <c r="M175" s="42"/>
      <c r="N175" s="44">
        <f t="shared" si="82"/>
        <v>-0.34187430452489581</v>
      </c>
      <c r="O175" s="45"/>
      <c r="P175" s="64">
        <f>+SUBTOTAL(9,P170:P174)</f>
        <v>1980197.1700000006</v>
      </c>
      <c r="Q175" s="43"/>
      <c r="R175" s="46"/>
      <c r="S175" s="43"/>
      <c r="T175" s="64">
        <f>+SUBTOTAL(9,T170:T174)</f>
        <v>418386.15300000017</v>
      </c>
      <c r="U175" s="43"/>
      <c r="V175" s="65">
        <f>+SUBTOTAL(9,V170:V174)</f>
        <v>507583.98276136373</v>
      </c>
      <c r="W175" s="43"/>
      <c r="X175" s="64">
        <f>+SUBTOTAL(9,X170:X174)</f>
        <v>28071023.120000001</v>
      </c>
      <c r="Y175" s="43"/>
      <c r="Z175" s="44">
        <f t="shared" si="81"/>
        <v>-2</v>
      </c>
    </row>
    <row r="176" spans="1:26" s="6" customFormat="1" ht="15">
      <c r="A176" s="48"/>
      <c r="B176" s="40"/>
      <c r="C176" s="41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s="6" customFormat="1" ht="15">
      <c r="A177" s="66" t="s">
        <v>195</v>
      </c>
      <c r="B177" s="40"/>
      <c r="C177" s="41"/>
      <c r="D177" s="50">
        <f>+SUBTOTAL(9,D152:D176)</f>
        <v>102961818.23000002</v>
      </c>
      <c r="E177" s="50"/>
      <c r="F177" s="50"/>
      <c r="G177" s="50"/>
      <c r="H177" s="69">
        <v>78.091999999999999</v>
      </c>
      <c r="I177" s="43"/>
      <c r="J177" s="75">
        <v>4.5031055900621126</v>
      </c>
      <c r="K177" s="50"/>
      <c r="L177" s="50">
        <f>+SUBTOTAL(9,L152:L176)</f>
        <v>351999.99999999994</v>
      </c>
      <c r="M177" s="50"/>
      <c r="N177" s="50"/>
      <c r="O177" s="50"/>
      <c r="P177" s="50">
        <f>+SUBTOTAL(9,P152:P176)</f>
        <v>11274555.549999999</v>
      </c>
      <c r="Q177" s="50"/>
      <c r="R177" s="50"/>
      <c r="S177" s="50"/>
      <c r="T177" s="50">
        <f>+SUBTOTAL(9,T152:T176)</f>
        <v>2192156.3004999999</v>
      </c>
      <c r="U177" s="50"/>
      <c r="V177" s="50">
        <f>+SUBTOTAL(9,V152:V176)</f>
        <v>2544156.3004999994</v>
      </c>
      <c r="W177" s="50"/>
      <c r="X177" s="50">
        <f>+SUBTOTAL(9,X152:X176)</f>
        <v>114236373.78</v>
      </c>
      <c r="Y177" s="50"/>
      <c r="Z177" s="50"/>
    </row>
    <row r="178" spans="1:26" s="6" customFormat="1" ht="15">
      <c r="A178" s="48"/>
      <c r="B178" s="40"/>
      <c r="C178" s="41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s="6" customFormat="1" ht="15">
      <c r="A179" s="48"/>
      <c r="B179" s="40"/>
      <c r="C179" s="41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s="6" customFormat="1" ht="15">
      <c r="A180" s="39" t="s">
        <v>196</v>
      </c>
      <c r="B180" s="40"/>
      <c r="C180" s="41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s="6" customFormat="1" ht="15">
      <c r="A181" s="48"/>
      <c r="B181" s="40"/>
      <c r="C181" s="41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s="6" customFormat="1" ht="15">
      <c r="A182" s="48"/>
      <c r="B182" s="51" t="s">
        <v>120</v>
      </c>
      <c r="C182" s="41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s="6" customFormat="1" ht="15">
      <c r="A183" s="48">
        <v>311</v>
      </c>
      <c r="B183" s="49" t="s">
        <v>50</v>
      </c>
      <c r="C183" s="41"/>
      <c r="D183" s="50">
        <v>20380022.00999999</v>
      </c>
      <c r="E183" s="41"/>
      <c r="F183" s="41"/>
      <c r="G183" s="41"/>
      <c r="H183" s="41"/>
      <c r="I183" s="41"/>
      <c r="J183" s="41"/>
      <c r="K183" s="41"/>
      <c r="L183" s="52">
        <v>1014459.4438113209</v>
      </c>
      <c r="M183" s="53"/>
      <c r="N183" s="53">
        <f>-L183/D183*100</f>
        <v>-4.977715153170835</v>
      </c>
      <c r="O183" s="54"/>
      <c r="P183" s="50">
        <v>2707724.9599999981</v>
      </c>
      <c r="Q183" s="41"/>
      <c r="R183" s="53">
        <v>-30</v>
      </c>
      <c r="S183" s="53"/>
      <c r="T183" s="55">
        <f>-P183*R183/100</f>
        <v>812317.48799999943</v>
      </c>
      <c r="U183" s="41"/>
      <c r="V183" s="56">
        <f>-D183*N183/100+T183</f>
        <v>1826776.9318113204</v>
      </c>
      <c r="W183" s="41"/>
      <c r="X183" s="57">
        <f>+D183+P183</f>
        <v>23087746.969999988</v>
      </c>
      <c r="Y183" s="41"/>
      <c r="Z183" s="53">
        <f t="shared" ref="Z183:Z188" si="86">-ROUND(V183/X183*100,0)</f>
        <v>-8</v>
      </c>
    </row>
    <row r="184" spans="1:26" s="6" customFormat="1" ht="15">
      <c r="A184" s="48">
        <v>312</v>
      </c>
      <c r="B184" s="49" t="s">
        <v>51</v>
      </c>
      <c r="C184" s="41"/>
      <c r="D184" s="50">
        <v>204902364.49999997</v>
      </c>
      <c r="E184" s="41"/>
      <c r="F184" s="41"/>
      <c r="G184" s="41"/>
      <c r="H184" s="41"/>
      <c r="I184" s="41"/>
      <c r="J184" s="41"/>
      <c r="K184" s="41"/>
      <c r="L184" s="52">
        <v>10199456.046921836</v>
      </c>
      <c r="M184" s="53"/>
      <c r="N184" s="53">
        <f t="shared" ref="N184:N188" si="87">-L184/D184*100</f>
        <v>-4.977715153170835</v>
      </c>
      <c r="O184" s="54"/>
      <c r="P184" s="50">
        <v>56703872.93999999</v>
      </c>
      <c r="Q184" s="41"/>
      <c r="R184" s="53">
        <v>-20</v>
      </c>
      <c r="S184" s="53"/>
      <c r="T184" s="55">
        <f t="shared" ref="T184:T187" si="88">-P184*R184/100</f>
        <v>11340774.587999998</v>
      </c>
      <c r="U184" s="41"/>
      <c r="V184" s="56">
        <f t="shared" ref="V184:V187" si="89">-D184*N184/100+T184</f>
        <v>21540230.634921834</v>
      </c>
      <c r="W184" s="41"/>
      <c r="X184" s="57">
        <f t="shared" ref="X184:X187" si="90">+D184+P184</f>
        <v>261606237.43999997</v>
      </c>
      <c r="Y184" s="41"/>
      <c r="Z184" s="53">
        <f t="shared" si="86"/>
        <v>-8</v>
      </c>
    </row>
    <row r="185" spans="1:26" s="6" customFormat="1" ht="15">
      <c r="A185" s="48">
        <v>314</v>
      </c>
      <c r="B185" s="49" t="s">
        <v>52</v>
      </c>
      <c r="C185" s="41"/>
      <c r="D185" s="50">
        <v>45916847.219999999</v>
      </c>
      <c r="E185" s="41"/>
      <c r="F185" s="41"/>
      <c r="G185" s="41"/>
      <c r="H185" s="41"/>
      <c r="I185" s="41"/>
      <c r="J185" s="41"/>
      <c r="K185" s="41"/>
      <c r="L185" s="52">
        <v>2285609.8619282409</v>
      </c>
      <c r="M185" s="53"/>
      <c r="N185" s="53">
        <f t="shared" si="87"/>
        <v>-4.9777151531708341</v>
      </c>
      <c r="O185" s="54"/>
      <c r="P185" s="50">
        <v>19976625.769999996</v>
      </c>
      <c r="Q185" s="41"/>
      <c r="R185" s="53">
        <v>-15</v>
      </c>
      <c r="S185" s="53"/>
      <c r="T185" s="55">
        <f t="shared" si="88"/>
        <v>2996493.8654999994</v>
      </c>
      <c r="U185" s="41"/>
      <c r="V185" s="56">
        <f t="shared" si="89"/>
        <v>5282103.7274282407</v>
      </c>
      <c r="W185" s="41"/>
      <c r="X185" s="57">
        <f t="shared" si="90"/>
        <v>65893472.989999995</v>
      </c>
      <c r="Y185" s="41"/>
      <c r="Z185" s="53">
        <f t="shared" si="86"/>
        <v>-8</v>
      </c>
    </row>
    <row r="186" spans="1:26" s="6" customFormat="1" ht="15">
      <c r="A186" s="48">
        <v>315</v>
      </c>
      <c r="B186" s="49" t="s">
        <v>53</v>
      </c>
      <c r="C186" s="41"/>
      <c r="D186" s="50">
        <v>29264499.210000001</v>
      </c>
      <c r="E186" s="41"/>
      <c r="F186" s="41"/>
      <c r="G186" s="41"/>
      <c r="H186" s="41"/>
      <c r="I186" s="41"/>
      <c r="J186" s="41"/>
      <c r="K186" s="41"/>
      <c r="L186" s="52">
        <v>1456703.4116757293</v>
      </c>
      <c r="M186" s="53"/>
      <c r="N186" s="53">
        <f t="shared" si="87"/>
        <v>-4.977715153170835</v>
      </c>
      <c r="O186" s="54"/>
      <c r="P186" s="50">
        <v>4758839.5900000017</v>
      </c>
      <c r="Q186" s="41"/>
      <c r="R186" s="53">
        <v>-20</v>
      </c>
      <c r="S186" s="53"/>
      <c r="T186" s="55">
        <f t="shared" si="88"/>
        <v>951767.91800000041</v>
      </c>
      <c r="U186" s="41"/>
      <c r="V186" s="56">
        <f t="shared" si="89"/>
        <v>2408471.3296757299</v>
      </c>
      <c r="W186" s="41"/>
      <c r="X186" s="57">
        <f t="shared" si="90"/>
        <v>34023338.800000004</v>
      </c>
      <c r="Y186" s="41"/>
      <c r="Z186" s="53">
        <f t="shared" si="86"/>
        <v>-7</v>
      </c>
    </row>
    <row r="187" spans="1:26" s="6" customFormat="1" ht="15">
      <c r="A187" s="48">
        <v>316</v>
      </c>
      <c r="B187" s="49" t="s">
        <v>54</v>
      </c>
      <c r="C187" s="41"/>
      <c r="D187" s="59">
        <v>402775.05000000005</v>
      </c>
      <c r="E187" s="41"/>
      <c r="F187" s="41"/>
      <c r="G187" s="41"/>
      <c r="H187" s="41"/>
      <c r="I187" s="41"/>
      <c r="J187" s="41"/>
      <c r="K187" s="41"/>
      <c r="L187" s="60">
        <v>20048.994697041409</v>
      </c>
      <c r="M187" s="53"/>
      <c r="N187" s="53">
        <f t="shared" si="87"/>
        <v>-4.977715153170835</v>
      </c>
      <c r="O187" s="54"/>
      <c r="P187" s="59">
        <v>399749.52000000014</v>
      </c>
      <c r="Q187" s="41"/>
      <c r="R187" s="53">
        <v>-5</v>
      </c>
      <c r="S187" s="53"/>
      <c r="T187" s="61">
        <f t="shared" si="88"/>
        <v>19987.476000000006</v>
      </c>
      <c r="U187" s="41"/>
      <c r="V187" s="62">
        <f t="shared" si="89"/>
        <v>40036.470697041412</v>
      </c>
      <c r="W187" s="41"/>
      <c r="X187" s="63">
        <f t="shared" si="90"/>
        <v>802524.57000000018</v>
      </c>
      <c r="Y187" s="41"/>
      <c r="Z187" s="53">
        <f t="shared" si="86"/>
        <v>-5</v>
      </c>
    </row>
    <row r="188" spans="1:26" s="6" customFormat="1" ht="15">
      <c r="A188" s="48"/>
      <c r="B188" s="40" t="s">
        <v>143</v>
      </c>
      <c r="C188" s="41"/>
      <c r="D188" s="42">
        <f>+SUBTOTAL(9,D183:D187)</f>
        <v>300866507.98999995</v>
      </c>
      <c r="E188" s="43"/>
      <c r="F188" s="43"/>
      <c r="G188" s="43"/>
      <c r="H188" s="43"/>
      <c r="I188" s="43"/>
      <c r="J188" s="43"/>
      <c r="K188" s="43"/>
      <c r="L188" s="42">
        <f>+SUBTOTAL(9,L183:L187)</f>
        <v>14976277.75903417</v>
      </c>
      <c r="M188" s="42"/>
      <c r="N188" s="44">
        <f t="shared" si="87"/>
        <v>-4.9777151531708359</v>
      </c>
      <c r="O188" s="45"/>
      <c r="P188" s="42">
        <f>+SUBTOTAL(9,P183:P187)</f>
        <v>84546812.779999986</v>
      </c>
      <c r="Q188" s="43"/>
      <c r="R188" s="46"/>
      <c r="S188" s="43"/>
      <c r="T188" s="42">
        <f>+SUBTOTAL(9,T183:T187)</f>
        <v>16121341.335499996</v>
      </c>
      <c r="U188" s="43"/>
      <c r="V188" s="47">
        <f>+SUBTOTAL(9,V183:V187)</f>
        <v>31097619.094534166</v>
      </c>
      <c r="W188" s="43"/>
      <c r="X188" s="42">
        <f>+SUBTOTAL(9,X183:X187)</f>
        <v>385413320.76999998</v>
      </c>
      <c r="Y188" s="43"/>
      <c r="Z188" s="44">
        <f t="shared" si="86"/>
        <v>-8</v>
      </c>
    </row>
    <row r="189" spans="1:26" s="6" customFormat="1" ht="15" customHeight="1">
      <c r="A189" s="48"/>
      <c r="B189" s="49"/>
      <c r="C189" s="41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s="6" customFormat="1" ht="15">
      <c r="A190" s="48"/>
      <c r="B190" s="51" t="s">
        <v>37</v>
      </c>
      <c r="C190" s="41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s="6" customFormat="1" ht="15">
      <c r="A191" s="48">
        <v>311</v>
      </c>
      <c r="B191" s="49" t="s">
        <v>50</v>
      </c>
      <c r="C191" s="41"/>
      <c r="D191" s="50">
        <v>11078746.050000004</v>
      </c>
      <c r="E191" s="41"/>
      <c r="F191" s="41"/>
      <c r="G191" s="41"/>
      <c r="H191" s="41"/>
      <c r="I191" s="41"/>
      <c r="J191" s="41"/>
      <c r="K191" s="41"/>
      <c r="L191" s="52">
        <v>551468.42091216554</v>
      </c>
      <c r="M191" s="53"/>
      <c r="N191" s="53">
        <f>-L191/D191*100</f>
        <v>-4.977715153170835</v>
      </c>
      <c r="O191" s="54"/>
      <c r="P191" s="50">
        <v>1385053.6300000015</v>
      </c>
      <c r="Q191" s="41"/>
      <c r="R191" s="53">
        <v>-30</v>
      </c>
      <c r="S191" s="53"/>
      <c r="T191" s="55">
        <f>-P191*R191/100</f>
        <v>415516.08900000044</v>
      </c>
      <c r="U191" s="41"/>
      <c r="V191" s="56">
        <f>-D191*N191/100+T191</f>
        <v>966984.50991216605</v>
      </c>
      <c r="W191" s="41"/>
      <c r="X191" s="57">
        <f>+D191+P191</f>
        <v>12463799.680000005</v>
      </c>
      <c r="Y191" s="41"/>
      <c r="Z191" s="53">
        <f t="shared" ref="Z191:Z195" si="91">-ROUND(V191/X191*100,0)</f>
        <v>-8</v>
      </c>
    </row>
    <row r="192" spans="1:26" s="6" customFormat="1" ht="15">
      <c r="A192" s="48">
        <v>312</v>
      </c>
      <c r="B192" s="49" t="s">
        <v>51</v>
      </c>
      <c r="C192" s="41"/>
      <c r="D192" s="50">
        <v>130296431.99999999</v>
      </c>
      <c r="E192" s="41"/>
      <c r="F192" s="41"/>
      <c r="G192" s="41"/>
      <c r="H192" s="41"/>
      <c r="I192" s="41"/>
      <c r="J192" s="41"/>
      <c r="K192" s="41"/>
      <c r="L192" s="52">
        <v>6485785.2397049321</v>
      </c>
      <c r="M192" s="53"/>
      <c r="N192" s="53">
        <f t="shared" ref="N192:N195" si="92">-L192/D192*100</f>
        <v>-4.977715153170835</v>
      </c>
      <c r="O192" s="54"/>
      <c r="P192" s="50">
        <v>36155167.779999979</v>
      </c>
      <c r="Q192" s="41"/>
      <c r="R192" s="53">
        <v>-20</v>
      </c>
      <c r="S192" s="53"/>
      <c r="T192" s="55">
        <f t="shared" ref="T192:T194" si="93">-P192*R192/100</f>
        <v>7231033.5559999952</v>
      </c>
      <c r="U192" s="41"/>
      <c r="V192" s="56">
        <f t="shared" ref="V192:V194" si="94">-D192*N192/100+T192</f>
        <v>13716818.795704927</v>
      </c>
      <c r="W192" s="41"/>
      <c r="X192" s="57">
        <f t="shared" ref="X192:X194" si="95">+D192+P192</f>
        <v>166451599.77999997</v>
      </c>
      <c r="Y192" s="41"/>
      <c r="Z192" s="53">
        <f t="shared" si="91"/>
        <v>-8</v>
      </c>
    </row>
    <row r="193" spans="1:26" s="6" customFormat="1" ht="15">
      <c r="A193" s="48">
        <v>314</v>
      </c>
      <c r="B193" s="49" t="s">
        <v>52</v>
      </c>
      <c r="C193" s="41"/>
      <c r="D193" s="50">
        <v>32104966.330000002</v>
      </c>
      <c r="E193" s="41"/>
      <c r="F193" s="41"/>
      <c r="G193" s="41"/>
      <c r="H193" s="41"/>
      <c r="I193" s="41"/>
      <c r="J193" s="41"/>
      <c r="K193" s="41"/>
      <c r="L193" s="52">
        <v>1598093.7739288043</v>
      </c>
      <c r="M193" s="53"/>
      <c r="N193" s="53">
        <f t="shared" si="92"/>
        <v>-4.9777151531708341</v>
      </c>
      <c r="O193" s="54"/>
      <c r="P193" s="50">
        <v>13706515.229999995</v>
      </c>
      <c r="Q193" s="41"/>
      <c r="R193" s="53">
        <v>-15</v>
      </c>
      <c r="S193" s="53"/>
      <c r="T193" s="55">
        <f t="shared" si="93"/>
        <v>2055977.2844999994</v>
      </c>
      <c r="U193" s="41"/>
      <c r="V193" s="56">
        <f t="shared" si="94"/>
        <v>3654071.0584288035</v>
      </c>
      <c r="W193" s="41"/>
      <c r="X193" s="57">
        <f t="shared" si="95"/>
        <v>45811481.559999995</v>
      </c>
      <c r="Y193" s="41"/>
      <c r="Z193" s="53">
        <f t="shared" si="91"/>
        <v>-8</v>
      </c>
    </row>
    <row r="194" spans="1:26" s="6" customFormat="1" ht="15">
      <c r="A194" s="48">
        <v>315</v>
      </c>
      <c r="B194" s="49" t="s">
        <v>53</v>
      </c>
      <c r="C194" s="41"/>
      <c r="D194" s="59">
        <v>14261317.529999999</v>
      </c>
      <c r="E194" s="41"/>
      <c r="F194" s="41"/>
      <c r="G194" s="41"/>
      <c r="H194" s="41"/>
      <c r="I194" s="41"/>
      <c r="J194" s="41"/>
      <c r="K194" s="41"/>
      <c r="L194" s="60">
        <v>709887.76373261854</v>
      </c>
      <c r="M194" s="53"/>
      <c r="N194" s="53">
        <f t="shared" si="92"/>
        <v>-4.9777151531708341</v>
      </c>
      <c r="O194" s="54"/>
      <c r="P194" s="59">
        <v>2444548.0200000009</v>
      </c>
      <c r="Q194" s="41"/>
      <c r="R194" s="53">
        <v>-20</v>
      </c>
      <c r="S194" s="53"/>
      <c r="T194" s="61">
        <f t="shared" si="93"/>
        <v>488909.60400000022</v>
      </c>
      <c r="U194" s="41"/>
      <c r="V194" s="62">
        <f t="shared" si="94"/>
        <v>1198797.3677326187</v>
      </c>
      <c r="W194" s="41"/>
      <c r="X194" s="63">
        <f t="shared" si="95"/>
        <v>16705865.550000001</v>
      </c>
      <c r="Y194" s="41"/>
      <c r="Z194" s="53">
        <f t="shared" si="91"/>
        <v>-7</v>
      </c>
    </row>
    <row r="195" spans="1:26" s="6" customFormat="1" ht="15">
      <c r="A195" s="48"/>
      <c r="B195" s="40" t="s">
        <v>144</v>
      </c>
      <c r="C195" s="41"/>
      <c r="D195" s="42">
        <f>+SUBTOTAL(9,D191:D194)</f>
        <v>187741461.91</v>
      </c>
      <c r="E195" s="43"/>
      <c r="F195" s="43"/>
      <c r="G195" s="43"/>
      <c r="H195" s="43"/>
      <c r="I195" s="43"/>
      <c r="J195" s="43"/>
      <c r="K195" s="43"/>
      <c r="L195" s="42">
        <f>+SUBTOTAL(9,L191:L194)</f>
        <v>9345235.1982785184</v>
      </c>
      <c r="M195" s="42"/>
      <c r="N195" s="44">
        <f t="shared" si="92"/>
        <v>-4.9777151531708332</v>
      </c>
      <c r="O195" s="45"/>
      <c r="P195" s="42">
        <f>+SUBTOTAL(9,P191:P194)</f>
        <v>53691284.659999982</v>
      </c>
      <c r="Q195" s="43"/>
      <c r="R195" s="46"/>
      <c r="S195" s="43"/>
      <c r="T195" s="42">
        <f>+SUBTOTAL(9,T191:T194)</f>
        <v>10191436.533499995</v>
      </c>
      <c r="U195" s="43"/>
      <c r="V195" s="47">
        <f>+SUBTOTAL(9,V191:V194)</f>
        <v>19536671.731778514</v>
      </c>
      <c r="W195" s="43"/>
      <c r="X195" s="42">
        <f>+SUBTOTAL(9,X191:X194)</f>
        <v>241432746.56999999</v>
      </c>
      <c r="Y195" s="43"/>
      <c r="Z195" s="44">
        <f t="shared" si="91"/>
        <v>-8</v>
      </c>
    </row>
    <row r="196" spans="1:26" s="6" customFormat="1" ht="15">
      <c r="A196" s="48"/>
      <c r="B196" s="40"/>
      <c r="C196" s="41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s="6" customFormat="1" ht="15">
      <c r="A197" s="48"/>
      <c r="B197" s="51" t="s">
        <v>38</v>
      </c>
      <c r="C197" s="41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s="6" customFormat="1" ht="15">
      <c r="A198" s="48">
        <v>311</v>
      </c>
      <c r="B198" s="49" t="s">
        <v>50</v>
      </c>
      <c r="C198" s="41"/>
      <c r="D198" s="50">
        <v>49774044.550000004</v>
      </c>
      <c r="E198" s="41"/>
      <c r="F198" s="41"/>
      <c r="G198" s="41"/>
      <c r="H198" s="41"/>
      <c r="I198" s="41"/>
      <c r="J198" s="41"/>
      <c r="K198" s="41"/>
      <c r="L198" s="52">
        <v>2477610.1579113523</v>
      </c>
      <c r="M198" s="53"/>
      <c r="N198" s="53">
        <f>-L198/D198*100</f>
        <v>-4.977715153170835</v>
      </c>
      <c r="O198" s="54"/>
      <c r="P198" s="50">
        <v>5952154.2200000053</v>
      </c>
      <c r="Q198" s="41"/>
      <c r="R198" s="53">
        <v>-30</v>
      </c>
      <c r="S198" s="53"/>
      <c r="T198" s="55">
        <f>-P198*R198/100</f>
        <v>1785646.2660000017</v>
      </c>
      <c r="U198" s="41"/>
      <c r="V198" s="56">
        <f>-D198*N198/100+T198</f>
        <v>4263256.4239113536</v>
      </c>
      <c r="W198" s="41"/>
      <c r="X198" s="57">
        <f>+D198+P198</f>
        <v>55726198.770000011</v>
      </c>
      <c r="Y198" s="41"/>
      <c r="Z198" s="53">
        <f t="shared" ref="Z198:Z203" si="96">-ROUND(V198/X198*100,0)</f>
        <v>-8</v>
      </c>
    </row>
    <row r="199" spans="1:26" s="6" customFormat="1" ht="15">
      <c r="A199" s="48">
        <v>312</v>
      </c>
      <c r="B199" s="49" t="s">
        <v>51</v>
      </c>
      <c r="C199" s="41"/>
      <c r="D199" s="50">
        <v>214583840.48999998</v>
      </c>
      <c r="E199" s="41"/>
      <c r="F199" s="41"/>
      <c r="G199" s="41"/>
      <c r="H199" s="41"/>
      <c r="I199" s="41"/>
      <c r="J199" s="41"/>
      <c r="K199" s="41"/>
      <c r="L199" s="52">
        <v>10681372.344326662</v>
      </c>
      <c r="M199" s="53"/>
      <c r="N199" s="53">
        <f t="shared" ref="N199:N203" si="97">-L199/D199*100</f>
        <v>-4.9777151531708341</v>
      </c>
      <c r="O199" s="54"/>
      <c r="P199" s="50">
        <v>82583844.389999911</v>
      </c>
      <c r="Q199" s="41"/>
      <c r="R199" s="53">
        <v>-20</v>
      </c>
      <c r="S199" s="53"/>
      <c r="T199" s="55">
        <f t="shared" ref="T199:T202" si="98">-P199*R199/100</f>
        <v>16516768.877999984</v>
      </c>
      <c r="U199" s="41"/>
      <c r="V199" s="56">
        <f t="shared" ref="V199:V202" si="99">-D199*N199/100+T199</f>
        <v>27198141.222326644</v>
      </c>
      <c r="W199" s="41"/>
      <c r="X199" s="57">
        <f t="shared" ref="X199:X202" si="100">+D199+P199</f>
        <v>297167684.87999988</v>
      </c>
      <c r="Y199" s="41"/>
      <c r="Z199" s="53">
        <f t="shared" si="96"/>
        <v>-9</v>
      </c>
    </row>
    <row r="200" spans="1:26" s="6" customFormat="1" ht="15">
      <c r="A200" s="48">
        <v>314</v>
      </c>
      <c r="B200" s="49" t="s">
        <v>52</v>
      </c>
      <c r="C200" s="41"/>
      <c r="D200" s="50">
        <v>60702393.879999995</v>
      </c>
      <c r="E200" s="41"/>
      <c r="F200" s="41"/>
      <c r="G200" s="41"/>
      <c r="H200" s="41"/>
      <c r="I200" s="41"/>
      <c r="J200" s="41"/>
      <c r="K200" s="41"/>
      <c r="L200" s="52">
        <v>3021592.2585022049</v>
      </c>
      <c r="M200" s="53"/>
      <c r="N200" s="53">
        <f t="shared" si="97"/>
        <v>-4.9777151531708341</v>
      </c>
      <c r="O200" s="54"/>
      <c r="P200" s="50">
        <v>23869698.330000002</v>
      </c>
      <c r="Q200" s="41"/>
      <c r="R200" s="53">
        <v>-15</v>
      </c>
      <c r="S200" s="53"/>
      <c r="T200" s="55">
        <f t="shared" si="98"/>
        <v>3580454.7495000004</v>
      </c>
      <c r="U200" s="41"/>
      <c r="V200" s="56">
        <f t="shared" si="99"/>
        <v>6602047.0080022048</v>
      </c>
      <c r="W200" s="41"/>
      <c r="X200" s="57">
        <f t="shared" si="100"/>
        <v>84572092.209999993</v>
      </c>
      <c r="Y200" s="41"/>
      <c r="Z200" s="53">
        <f t="shared" si="96"/>
        <v>-8</v>
      </c>
    </row>
    <row r="201" spans="1:26" s="6" customFormat="1" ht="15">
      <c r="A201" s="48">
        <v>315</v>
      </c>
      <c r="B201" s="49" t="s">
        <v>53</v>
      </c>
      <c r="C201" s="41"/>
      <c r="D201" s="50">
        <v>47052029.280000001</v>
      </c>
      <c r="E201" s="41"/>
      <c r="F201" s="41"/>
      <c r="G201" s="41"/>
      <c r="H201" s="41"/>
      <c r="I201" s="41"/>
      <c r="J201" s="41"/>
      <c r="K201" s="41"/>
      <c r="L201" s="52">
        <v>2342115.9913449381</v>
      </c>
      <c r="M201" s="53"/>
      <c r="N201" s="53">
        <f t="shared" si="97"/>
        <v>-4.977715153170835</v>
      </c>
      <c r="O201" s="54"/>
      <c r="P201" s="50">
        <v>7601977.5300000003</v>
      </c>
      <c r="Q201" s="41"/>
      <c r="R201" s="53">
        <v>-20</v>
      </c>
      <c r="S201" s="53"/>
      <c r="T201" s="55">
        <f t="shared" si="98"/>
        <v>1520395.5060000001</v>
      </c>
      <c r="U201" s="41"/>
      <c r="V201" s="56">
        <f t="shared" si="99"/>
        <v>3862511.4973449381</v>
      </c>
      <c r="W201" s="41"/>
      <c r="X201" s="57">
        <f t="shared" si="100"/>
        <v>54654006.810000002</v>
      </c>
      <c r="Y201" s="41"/>
      <c r="Z201" s="53">
        <f t="shared" si="96"/>
        <v>-7</v>
      </c>
    </row>
    <row r="202" spans="1:26" s="6" customFormat="1" ht="15">
      <c r="A202" s="48">
        <v>316</v>
      </c>
      <c r="B202" s="49" t="s">
        <v>54</v>
      </c>
      <c r="C202" s="41"/>
      <c r="D202" s="59">
        <v>865257.98</v>
      </c>
      <c r="E202" s="41"/>
      <c r="F202" s="41"/>
      <c r="G202" s="41"/>
      <c r="H202" s="41"/>
      <c r="I202" s="41"/>
      <c r="J202" s="41"/>
      <c r="K202" s="41"/>
      <c r="L202" s="60">
        <v>43070.07758447987</v>
      </c>
      <c r="M202" s="53"/>
      <c r="N202" s="53">
        <f t="shared" si="97"/>
        <v>-4.977715153170835</v>
      </c>
      <c r="O202" s="54"/>
      <c r="P202" s="59">
        <v>768327.54999999993</v>
      </c>
      <c r="Q202" s="41"/>
      <c r="R202" s="53">
        <v>-5</v>
      </c>
      <c r="S202" s="53"/>
      <c r="T202" s="61">
        <f t="shared" si="98"/>
        <v>38416.377499999995</v>
      </c>
      <c r="U202" s="41"/>
      <c r="V202" s="62">
        <f t="shared" si="99"/>
        <v>81486.455084479865</v>
      </c>
      <c r="W202" s="41"/>
      <c r="X202" s="63">
        <f t="shared" si="100"/>
        <v>1633585.5299999998</v>
      </c>
      <c r="Y202" s="41"/>
      <c r="Z202" s="53">
        <f t="shared" si="96"/>
        <v>-5</v>
      </c>
    </row>
    <row r="203" spans="1:26" s="6" customFormat="1" ht="15">
      <c r="A203" s="48"/>
      <c r="B203" s="40" t="s">
        <v>145</v>
      </c>
      <c r="C203" s="41"/>
      <c r="D203" s="42">
        <f>+SUBTOTAL(9,D198:D202)</f>
        <v>372977566.17999995</v>
      </c>
      <c r="E203" s="43"/>
      <c r="F203" s="43"/>
      <c r="G203" s="43"/>
      <c r="H203" s="43"/>
      <c r="I203" s="43"/>
      <c r="J203" s="43"/>
      <c r="K203" s="43"/>
      <c r="L203" s="42">
        <f>+SUBTOTAL(9,L198:L202)</f>
        <v>18565760.829669636</v>
      </c>
      <c r="M203" s="42"/>
      <c r="N203" s="44">
        <f t="shared" si="97"/>
        <v>-4.977715153170835</v>
      </c>
      <c r="O203" s="45"/>
      <c r="P203" s="42">
        <f>+SUBTOTAL(9,P198:P202)</f>
        <v>120776002.01999991</v>
      </c>
      <c r="Q203" s="43"/>
      <c r="R203" s="46"/>
      <c r="S203" s="43"/>
      <c r="T203" s="42">
        <f>+SUBTOTAL(9,T198:T202)</f>
        <v>23441681.776999988</v>
      </c>
      <c r="U203" s="43"/>
      <c r="V203" s="47">
        <f>+SUBTOTAL(9,V198:V202)</f>
        <v>42007442.606669627</v>
      </c>
      <c r="W203" s="43"/>
      <c r="X203" s="42">
        <f>+SUBTOTAL(9,X198:X202)</f>
        <v>493753568.19999981</v>
      </c>
      <c r="Y203" s="43"/>
      <c r="Z203" s="44">
        <f t="shared" si="96"/>
        <v>-9</v>
      </c>
    </row>
    <row r="204" spans="1:26" s="6" customFormat="1" ht="15">
      <c r="A204" s="48"/>
      <c r="B204" s="40"/>
      <c r="C204" s="41"/>
      <c r="D204" s="42"/>
      <c r="E204" s="43"/>
      <c r="F204" s="43"/>
      <c r="G204" s="43"/>
      <c r="H204" s="43"/>
      <c r="I204" s="43"/>
      <c r="J204" s="43"/>
      <c r="K204" s="43"/>
      <c r="L204" s="42"/>
      <c r="M204" s="42"/>
      <c r="N204" s="44"/>
      <c r="O204" s="45"/>
      <c r="P204" s="42"/>
      <c r="Q204" s="43"/>
      <c r="R204" s="46"/>
      <c r="S204" s="43"/>
      <c r="T204" s="42"/>
      <c r="U204" s="43"/>
      <c r="V204" s="47"/>
      <c r="W204" s="43"/>
      <c r="X204" s="42"/>
      <c r="Y204" s="43"/>
      <c r="Z204" s="44"/>
    </row>
    <row r="205" spans="1:26" s="6" customFormat="1" ht="15">
      <c r="A205" s="48"/>
      <c r="B205" s="51" t="s">
        <v>208</v>
      </c>
      <c r="C205" s="41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s="6" customFormat="1" ht="15">
      <c r="A206" s="48">
        <v>311</v>
      </c>
      <c r="B206" s="49" t="s">
        <v>50</v>
      </c>
      <c r="C206" s="41"/>
      <c r="D206" s="50">
        <v>8326754.3000000017</v>
      </c>
      <c r="E206" s="41"/>
      <c r="F206" s="41"/>
      <c r="G206" s="41"/>
      <c r="H206" s="41"/>
      <c r="I206" s="41"/>
      <c r="J206" s="41"/>
      <c r="K206" s="41"/>
      <c r="L206" s="52">
        <v>414482.11033980385</v>
      </c>
      <c r="M206" s="53"/>
      <c r="N206" s="53">
        <f>-L206/D206*100</f>
        <v>-4.9777151505455581</v>
      </c>
      <c r="O206" s="54"/>
      <c r="P206" s="50">
        <v>1081100.7600000009</v>
      </c>
      <c r="Q206" s="41"/>
      <c r="R206" s="53">
        <v>-30</v>
      </c>
      <c r="S206" s="53"/>
      <c r="T206" s="55">
        <f>-P206*R206/100</f>
        <v>324330.22800000029</v>
      </c>
      <c r="U206" s="41"/>
      <c r="V206" s="56">
        <f>-D206*N206/100+T206</f>
        <v>738812.33833980421</v>
      </c>
      <c r="W206" s="41"/>
      <c r="X206" s="57">
        <f>+D206+P206</f>
        <v>9407855.0600000024</v>
      </c>
      <c r="Y206" s="41"/>
      <c r="Z206" s="53">
        <f t="shared" ref="Z206:Z211" si="101">-ROUND(V206/X206*100,0)</f>
        <v>-8</v>
      </c>
    </row>
    <row r="207" spans="1:26" s="6" customFormat="1" ht="15">
      <c r="A207" s="48">
        <v>312</v>
      </c>
      <c r="B207" s="49" t="s">
        <v>51</v>
      </c>
      <c r="C207" s="41"/>
      <c r="D207" s="50">
        <v>8942062.7200000007</v>
      </c>
      <c r="E207" s="41"/>
      <c r="F207" s="41"/>
      <c r="G207" s="41"/>
      <c r="H207" s="41"/>
      <c r="I207" s="41"/>
      <c r="J207" s="41"/>
      <c r="K207" s="41"/>
      <c r="L207" s="52">
        <v>445110.41078472632</v>
      </c>
      <c r="M207" s="53"/>
      <c r="N207" s="53">
        <f t="shared" ref="N207:N211" si="102">-L207/D207*100</f>
        <v>-4.9777151505455581</v>
      </c>
      <c r="O207" s="54"/>
      <c r="P207" s="50">
        <v>2938226.39</v>
      </c>
      <c r="Q207" s="41"/>
      <c r="R207" s="53">
        <v>-20</v>
      </c>
      <c r="S207" s="53"/>
      <c r="T207" s="55">
        <f t="shared" ref="T207:T210" si="103">-P207*R207/100</f>
        <v>587645.27800000005</v>
      </c>
      <c r="U207" s="41"/>
      <c r="V207" s="56">
        <f t="shared" ref="V207:V210" si="104">-D207*N207/100+T207</f>
        <v>1032755.6887847263</v>
      </c>
      <c r="W207" s="41"/>
      <c r="X207" s="57">
        <f t="shared" ref="X207:X210" si="105">+D207+P207</f>
        <v>11880289.110000001</v>
      </c>
      <c r="Y207" s="41"/>
      <c r="Z207" s="53">
        <f t="shared" si="101"/>
        <v>-9</v>
      </c>
    </row>
    <row r="208" spans="1:26" s="6" customFormat="1" ht="15">
      <c r="A208" s="48">
        <v>314</v>
      </c>
      <c r="B208" s="49" t="s">
        <v>52</v>
      </c>
      <c r="C208" s="41"/>
      <c r="D208" s="50">
        <v>2542964.8200000003</v>
      </c>
      <c r="E208" s="41"/>
      <c r="F208" s="41"/>
      <c r="G208" s="41"/>
      <c r="H208" s="41"/>
      <c r="I208" s="41"/>
      <c r="J208" s="41"/>
      <c r="K208" s="41"/>
      <c r="L208" s="52">
        <v>126581.54511818361</v>
      </c>
      <c r="M208" s="53"/>
      <c r="N208" s="53">
        <f t="shared" si="102"/>
        <v>-4.9777151505455581</v>
      </c>
      <c r="O208" s="54"/>
      <c r="P208" s="50">
        <v>1319992.8800000013</v>
      </c>
      <c r="Q208" s="41"/>
      <c r="R208" s="53">
        <v>-15</v>
      </c>
      <c r="S208" s="53"/>
      <c r="T208" s="55">
        <f t="shared" si="103"/>
        <v>197998.93200000018</v>
      </c>
      <c r="U208" s="41"/>
      <c r="V208" s="56">
        <f t="shared" si="104"/>
        <v>324580.4771181838</v>
      </c>
      <c r="W208" s="41"/>
      <c r="X208" s="57">
        <f t="shared" si="105"/>
        <v>3862957.7000000016</v>
      </c>
      <c r="Y208" s="41"/>
      <c r="Z208" s="53">
        <f t="shared" si="101"/>
        <v>-8</v>
      </c>
    </row>
    <row r="209" spans="1:26" s="6" customFormat="1" ht="15">
      <c r="A209" s="48">
        <v>315</v>
      </c>
      <c r="B209" s="49" t="s">
        <v>53</v>
      </c>
      <c r="C209" s="41"/>
      <c r="D209" s="50">
        <v>91956.45</v>
      </c>
      <c r="E209" s="41"/>
      <c r="F209" s="41"/>
      <c r="G209" s="41"/>
      <c r="H209" s="41"/>
      <c r="I209" s="41"/>
      <c r="J209" s="41"/>
      <c r="K209" s="41"/>
      <c r="L209" s="52">
        <v>4577.3301435538506</v>
      </c>
      <c r="M209" s="53"/>
      <c r="N209" s="53">
        <f t="shared" si="102"/>
        <v>-4.9777151505455581</v>
      </c>
      <c r="O209" s="54"/>
      <c r="P209" s="50">
        <v>9856.9200000000037</v>
      </c>
      <c r="Q209" s="41"/>
      <c r="R209" s="53">
        <v>-20</v>
      </c>
      <c r="S209" s="53"/>
      <c r="T209" s="55">
        <f t="shared" si="103"/>
        <v>1971.3840000000009</v>
      </c>
      <c r="U209" s="41"/>
      <c r="V209" s="56">
        <f t="shared" si="104"/>
        <v>6548.7141435538515</v>
      </c>
      <c r="W209" s="41"/>
      <c r="X209" s="57">
        <f t="shared" si="105"/>
        <v>101813.37</v>
      </c>
      <c r="Y209" s="41"/>
      <c r="Z209" s="53">
        <f t="shared" si="101"/>
        <v>-6</v>
      </c>
    </row>
    <row r="210" spans="1:26" s="6" customFormat="1" ht="15">
      <c r="A210" s="48">
        <v>316</v>
      </c>
      <c r="B210" s="49" t="s">
        <v>54</v>
      </c>
      <c r="C210" s="41"/>
      <c r="D210" s="59">
        <v>412845.37</v>
      </c>
      <c r="E210" s="41"/>
      <c r="F210" s="41"/>
      <c r="G210" s="41"/>
      <c r="H210" s="41"/>
      <c r="I210" s="41"/>
      <c r="J210" s="41"/>
      <c r="K210" s="41"/>
      <c r="L210" s="60">
        <v>20550.266530815868</v>
      </c>
      <c r="M210" s="53"/>
      <c r="N210" s="53">
        <f t="shared" si="102"/>
        <v>-4.9777151505455581</v>
      </c>
      <c r="O210" s="54"/>
      <c r="P210" s="59">
        <v>411056.56000000006</v>
      </c>
      <c r="Q210" s="41"/>
      <c r="R210" s="53">
        <v>-5</v>
      </c>
      <c r="S210" s="53"/>
      <c r="T210" s="61">
        <f t="shared" si="103"/>
        <v>20552.828000000001</v>
      </c>
      <c r="U210" s="41"/>
      <c r="V210" s="62">
        <f t="shared" si="104"/>
        <v>41103.09453081587</v>
      </c>
      <c r="W210" s="41"/>
      <c r="X210" s="63">
        <f t="shared" si="105"/>
        <v>823901.93</v>
      </c>
      <c r="Y210" s="41"/>
      <c r="Z210" s="53">
        <f t="shared" si="101"/>
        <v>-5</v>
      </c>
    </row>
    <row r="211" spans="1:26" s="6" customFormat="1" ht="15">
      <c r="A211" s="48"/>
      <c r="B211" s="40" t="s">
        <v>209</v>
      </c>
      <c r="C211" s="41"/>
      <c r="D211" s="42">
        <f>+SUBTOTAL(9,D206:D210)</f>
        <v>20316583.660000004</v>
      </c>
      <c r="E211" s="43"/>
      <c r="F211" s="43"/>
      <c r="G211" s="43"/>
      <c r="H211" s="43"/>
      <c r="I211" s="43"/>
      <c r="J211" s="43"/>
      <c r="K211" s="43"/>
      <c r="L211" s="42">
        <f>+SUBTOTAL(9,L206:L210)</f>
        <v>1011301.6629170835</v>
      </c>
      <c r="M211" s="42"/>
      <c r="N211" s="44">
        <f t="shared" si="102"/>
        <v>-4.9777151505455581</v>
      </c>
      <c r="O211" s="45"/>
      <c r="P211" s="42">
        <f>+SUBTOTAL(9,P206:P210)</f>
        <v>5760233.5100000035</v>
      </c>
      <c r="Q211" s="43"/>
      <c r="R211" s="46"/>
      <c r="S211" s="43"/>
      <c r="T211" s="42">
        <f>+SUBTOTAL(9,T206:T210)</f>
        <v>1132498.6500000006</v>
      </c>
      <c r="U211" s="43"/>
      <c r="V211" s="47">
        <f>+SUBTOTAL(9,V206:V210)</f>
        <v>2143800.312917084</v>
      </c>
      <c r="W211" s="43"/>
      <c r="X211" s="42">
        <f>+SUBTOTAL(9,X206:X210)</f>
        <v>26076817.170000006</v>
      </c>
      <c r="Y211" s="43"/>
      <c r="Z211" s="44">
        <f t="shared" si="101"/>
        <v>-8</v>
      </c>
    </row>
    <row r="212" spans="1:26" s="6" customFormat="1" ht="15">
      <c r="A212" s="48"/>
      <c r="B212" s="40"/>
      <c r="C212" s="41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s="6" customFormat="1" ht="15">
      <c r="A213" s="48"/>
      <c r="B213" s="51" t="s">
        <v>210</v>
      </c>
      <c r="C213" s="41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s="6" customFormat="1" ht="15">
      <c r="A214" s="48">
        <v>311</v>
      </c>
      <c r="B214" s="49" t="s">
        <v>50</v>
      </c>
      <c r="C214" s="41"/>
      <c r="D214" s="50">
        <v>99364459.230000019</v>
      </c>
      <c r="E214" s="41"/>
      <c r="F214" s="41"/>
      <c r="G214" s="41"/>
      <c r="H214" s="41"/>
      <c r="I214" s="41"/>
      <c r="J214" s="41"/>
      <c r="K214" s="41"/>
      <c r="L214" s="52">
        <v>4946079.7413493758</v>
      </c>
      <c r="M214" s="53"/>
      <c r="N214" s="53">
        <f>-L214/D214*100</f>
        <v>-4.9777151505455581</v>
      </c>
      <c r="O214" s="54"/>
      <c r="P214" s="50">
        <v>11498117.140000015</v>
      </c>
      <c r="Q214" s="41"/>
      <c r="R214" s="53">
        <v>-30</v>
      </c>
      <c r="S214" s="53"/>
      <c r="T214" s="55">
        <f>-P214*R214/100</f>
        <v>3449435.1420000046</v>
      </c>
      <c r="U214" s="41"/>
      <c r="V214" s="56">
        <f>-D214*N214/100+T214</f>
        <v>8395514.8833493795</v>
      </c>
      <c r="W214" s="41"/>
      <c r="X214" s="57">
        <f>+D214+P214</f>
        <v>110862576.37000003</v>
      </c>
      <c r="Y214" s="41"/>
      <c r="Z214" s="53">
        <f t="shared" ref="Z214:Z219" si="106">-ROUND(V214/X214*100,0)</f>
        <v>-8</v>
      </c>
    </row>
    <row r="215" spans="1:26" s="6" customFormat="1" ht="15">
      <c r="A215" s="48">
        <v>312</v>
      </c>
      <c r="B215" s="49" t="s">
        <v>51</v>
      </c>
      <c r="C215" s="41"/>
      <c r="D215" s="50">
        <v>21016162.559999999</v>
      </c>
      <c r="E215" s="41"/>
      <c r="F215" s="41"/>
      <c r="G215" s="41"/>
      <c r="H215" s="41"/>
      <c r="I215" s="41"/>
      <c r="J215" s="41"/>
      <c r="K215" s="41"/>
      <c r="L215" s="52">
        <v>1046124.7078124033</v>
      </c>
      <c r="M215" s="53"/>
      <c r="N215" s="53">
        <f t="shared" ref="N215:N219" si="107">-L215/D215*100</f>
        <v>-4.977715150545559</v>
      </c>
      <c r="O215" s="54"/>
      <c r="P215" s="50">
        <v>6877827.5899999952</v>
      </c>
      <c r="Q215" s="41"/>
      <c r="R215" s="53">
        <v>-20</v>
      </c>
      <c r="S215" s="53"/>
      <c r="T215" s="55">
        <f t="shared" ref="T215:T218" si="108">-P215*R215/100</f>
        <v>1375565.517999999</v>
      </c>
      <c r="U215" s="41"/>
      <c r="V215" s="56">
        <f t="shared" ref="V215:V218" si="109">-D215*N215/100+T215</f>
        <v>2421690.2258124026</v>
      </c>
      <c r="W215" s="41"/>
      <c r="X215" s="57">
        <f t="shared" ref="X215:X218" si="110">+D215+P215</f>
        <v>27893990.149999995</v>
      </c>
      <c r="Y215" s="41"/>
      <c r="Z215" s="53">
        <f t="shared" si="106"/>
        <v>-9</v>
      </c>
    </row>
    <row r="216" spans="1:26" s="6" customFormat="1" ht="15">
      <c r="A216" s="48">
        <v>314</v>
      </c>
      <c r="B216" s="49" t="s">
        <v>52</v>
      </c>
      <c r="C216" s="41"/>
      <c r="D216" s="50">
        <v>810847.83000000007</v>
      </c>
      <c r="E216" s="41"/>
      <c r="F216" s="41"/>
      <c r="G216" s="41"/>
      <c r="H216" s="41"/>
      <c r="I216" s="41"/>
      <c r="J216" s="41"/>
      <c r="K216" s="41"/>
      <c r="L216" s="52">
        <v>40361.695281779896</v>
      </c>
      <c r="M216" s="53"/>
      <c r="N216" s="53">
        <f t="shared" si="107"/>
        <v>-4.9777151505455581</v>
      </c>
      <c r="O216" s="54"/>
      <c r="P216" s="50">
        <v>405390.69999999995</v>
      </c>
      <c r="Q216" s="41"/>
      <c r="R216" s="53">
        <v>-15</v>
      </c>
      <c r="S216" s="53"/>
      <c r="T216" s="55">
        <f t="shared" si="108"/>
        <v>60808.604999999989</v>
      </c>
      <c r="U216" s="41"/>
      <c r="V216" s="56">
        <f t="shared" si="109"/>
        <v>101170.30028177988</v>
      </c>
      <c r="W216" s="41"/>
      <c r="X216" s="57">
        <f t="shared" si="110"/>
        <v>1216238.53</v>
      </c>
      <c r="Y216" s="41"/>
      <c r="Z216" s="53">
        <f t="shared" si="106"/>
        <v>-8</v>
      </c>
    </row>
    <row r="217" spans="1:26" s="6" customFormat="1" ht="15">
      <c r="A217" s="48">
        <v>315</v>
      </c>
      <c r="B217" s="49" t="s">
        <v>53</v>
      </c>
      <c r="C217" s="41"/>
      <c r="D217" s="50">
        <v>1528558.5000000002</v>
      </c>
      <c r="E217" s="41"/>
      <c r="F217" s="41"/>
      <c r="G217" s="41"/>
      <c r="H217" s="41"/>
      <c r="I217" s="41"/>
      <c r="J217" s="41"/>
      <c r="K217" s="41"/>
      <c r="L217" s="52">
        <v>76087.288039451945</v>
      </c>
      <c r="M217" s="53"/>
      <c r="N217" s="53">
        <f t="shared" si="107"/>
        <v>-4.9777151505455581</v>
      </c>
      <c r="O217" s="54"/>
      <c r="P217" s="50">
        <v>91475.489999999991</v>
      </c>
      <c r="Q217" s="41"/>
      <c r="R217" s="53">
        <v>-20</v>
      </c>
      <c r="S217" s="53"/>
      <c r="T217" s="55">
        <f t="shared" si="108"/>
        <v>18295.097999999998</v>
      </c>
      <c r="U217" s="41"/>
      <c r="V217" s="56">
        <f t="shared" si="109"/>
        <v>94382.386039451943</v>
      </c>
      <c r="W217" s="41"/>
      <c r="X217" s="57">
        <f t="shared" si="110"/>
        <v>1620033.9900000002</v>
      </c>
      <c r="Y217" s="41"/>
      <c r="Z217" s="53">
        <f t="shared" si="106"/>
        <v>-6</v>
      </c>
    </row>
    <row r="218" spans="1:26" s="6" customFormat="1" ht="15">
      <c r="A218" s="48">
        <v>316</v>
      </c>
      <c r="B218" s="49" t="s">
        <v>54</v>
      </c>
      <c r="C218" s="41"/>
      <c r="D218" s="59">
        <v>296745.39</v>
      </c>
      <c r="E218" s="41"/>
      <c r="F218" s="41"/>
      <c r="G218" s="41"/>
      <c r="H218" s="41"/>
      <c r="I218" s="41"/>
      <c r="J218" s="41"/>
      <c r="K218" s="41"/>
      <c r="L218" s="60">
        <v>14771.140236575506</v>
      </c>
      <c r="M218" s="53"/>
      <c r="N218" s="53">
        <f t="shared" si="107"/>
        <v>-4.9777151505455581</v>
      </c>
      <c r="O218" s="54"/>
      <c r="P218" s="59">
        <v>170708.40000000002</v>
      </c>
      <c r="Q218" s="41"/>
      <c r="R218" s="53">
        <v>-5</v>
      </c>
      <c r="S218" s="53"/>
      <c r="T218" s="61">
        <f t="shared" si="108"/>
        <v>8535.4200000000019</v>
      </c>
      <c r="U218" s="41"/>
      <c r="V218" s="62">
        <f t="shared" si="109"/>
        <v>23306.560236575504</v>
      </c>
      <c r="W218" s="41"/>
      <c r="X218" s="63">
        <f t="shared" si="110"/>
        <v>467453.79000000004</v>
      </c>
      <c r="Y218" s="41"/>
      <c r="Z218" s="53">
        <f t="shared" si="106"/>
        <v>-5</v>
      </c>
    </row>
    <row r="219" spans="1:26" s="6" customFormat="1" ht="15">
      <c r="A219" s="48"/>
      <c r="B219" s="40" t="s">
        <v>211</v>
      </c>
      <c r="C219" s="41"/>
      <c r="D219" s="64">
        <f>+SUBTOTAL(9,D214:D218)</f>
        <v>123016773.51000002</v>
      </c>
      <c r="E219" s="43"/>
      <c r="F219" s="43"/>
      <c r="G219" s="43"/>
      <c r="H219" s="43"/>
      <c r="I219" s="43"/>
      <c r="J219" s="43"/>
      <c r="K219" s="43"/>
      <c r="L219" s="64">
        <f>+SUBTOTAL(9,L214:L218)</f>
        <v>6123424.572719587</v>
      </c>
      <c r="M219" s="42"/>
      <c r="N219" s="44">
        <f t="shared" si="107"/>
        <v>-4.977715150545559</v>
      </c>
      <c r="O219" s="45"/>
      <c r="P219" s="64">
        <f>+SUBTOTAL(9,P214:P218)</f>
        <v>19043519.320000008</v>
      </c>
      <c r="Q219" s="43"/>
      <c r="R219" s="46"/>
      <c r="S219" s="43"/>
      <c r="T219" s="64">
        <f>+SUBTOTAL(9,T214:T218)</f>
        <v>4912639.7830000045</v>
      </c>
      <c r="U219" s="43"/>
      <c r="V219" s="65">
        <f>+SUBTOTAL(9,V214:V218)</f>
        <v>11036064.355719591</v>
      </c>
      <c r="W219" s="43"/>
      <c r="X219" s="64">
        <f>+SUBTOTAL(9,X214:X218)</f>
        <v>142060292.83000004</v>
      </c>
      <c r="Y219" s="43"/>
      <c r="Z219" s="44">
        <f t="shared" si="106"/>
        <v>-8</v>
      </c>
    </row>
    <row r="220" spans="1:26" s="6" customFormat="1" ht="15">
      <c r="A220" s="48"/>
      <c r="B220" s="40"/>
      <c r="C220" s="41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s="6" customFormat="1" ht="15">
      <c r="A221" s="66" t="s">
        <v>197</v>
      </c>
      <c r="B221" s="40"/>
      <c r="C221" s="41"/>
      <c r="D221" s="50">
        <f>+SUBTOTAL(9,D182:D220)</f>
        <v>1004918893.25</v>
      </c>
      <c r="E221" s="50"/>
      <c r="F221" s="50"/>
      <c r="G221" s="50"/>
      <c r="H221" s="69">
        <v>1158.1076</v>
      </c>
      <c r="I221" s="43"/>
      <c r="J221" s="68">
        <v>43.192825112107627</v>
      </c>
      <c r="K221" s="50"/>
      <c r="L221" s="50">
        <f>+SUBTOTAL(9,L182:L220)</f>
        <v>50022000.022619016</v>
      </c>
      <c r="M221" s="50"/>
      <c r="N221" s="50"/>
      <c r="O221" s="50"/>
      <c r="P221" s="50">
        <f>+SUBTOTAL(9,P182:P220)</f>
        <v>283817852.28999984</v>
      </c>
      <c r="Q221" s="50"/>
      <c r="R221" s="50"/>
      <c r="S221" s="50"/>
      <c r="T221" s="50">
        <f>+SUBTOTAL(9,T182:T220)</f>
        <v>55799598.078999974</v>
      </c>
      <c r="U221" s="50"/>
      <c r="V221" s="50">
        <f>+SUBTOTAL(9,V182:V220)</f>
        <v>105821598.10161899</v>
      </c>
      <c r="W221" s="50"/>
      <c r="X221" s="50">
        <f>+SUBTOTAL(9,X182:X220)</f>
        <v>1288736745.5399997</v>
      </c>
      <c r="Y221" s="50"/>
      <c r="Z221" s="50"/>
    </row>
    <row r="222" spans="1:26" s="6" customFormat="1" ht="15">
      <c r="A222" s="48"/>
      <c r="B222" s="40"/>
      <c r="C222" s="41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s="6" customFormat="1" ht="15">
      <c r="A223" s="48"/>
      <c r="B223" s="40"/>
      <c r="C223" s="41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s="6" customFormat="1" ht="15">
      <c r="A224" s="39" t="s">
        <v>198</v>
      </c>
      <c r="B224" s="40"/>
      <c r="C224" s="41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s="6" customFormat="1" ht="15">
      <c r="A225" s="48"/>
      <c r="B225" s="40"/>
      <c r="C225" s="41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s="6" customFormat="1" ht="15">
      <c r="A226" s="48"/>
      <c r="B226" s="51" t="s">
        <v>39</v>
      </c>
      <c r="C226" s="41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s="6" customFormat="1" ht="15">
      <c r="A227" s="48">
        <v>311</v>
      </c>
      <c r="B227" s="49" t="s">
        <v>50</v>
      </c>
      <c r="C227" s="41"/>
      <c r="D227" s="50">
        <v>18207126.410000004</v>
      </c>
      <c r="E227" s="41"/>
      <c r="F227" s="41"/>
      <c r="G227" s="41"/>
      <c r="H227" s="41"/>
      <c r="I227" s="41"/>
      <c r="J227" s="41"/>
      <c r="K227" s="41"/>
      <c r="L227" s="52">
        <v>999065.38447348797</v>
      </c>
      <c r="M227" s="53"/>
      <c r="N227" s="53">
        <f>-L227/D227*100</f>
        <v>-5.4872216624187633</v>
      </c>
      <c r="O227" s="54"/>
      <c r="P227" s="50">
        <v>1668645.070000001</v>
      </c>
      <c r="Q227" s="41"/>
      <c r="R227" s="53">
        <v>-30</v>
      </c>
      <c r="S227" s="53"/>
      <c r="T227" s="55">
        <f>-P227*R227/100</f>
        <v>500593.5210000003</v>
      </c>
      <c r="U227" s="41"/>
      <c r="V227" s="56">
        <f>-D227*N227/100+T227</f>
        <v>1499658.9054734882</v>
      </c>
      <c r="W227" s="41"/>
      <c r="X227" s="57">
        <f>+D227+P227</f>
        <v>19875771.480000004</v>
      </c>
      <c r="Y227" s="41"/>
      <c r="Z227" s="53">
        <f t="shared" ref="Z227:Z232" si="111">-ROUND(V227/X227*100,0)</f>
        <v>-8</v>
      </c>
    </row>
    <row r="228" spans="1:26" s="6" customFormat="1" ht="15">
      <c r="A228" s="48">
        <v>312</v>
      </c>
      <c r="B228" s="49" t="s">
        <v>51</v>
      </c>
      <c r="C228" s="41"/>
      <c r="D228" s="50">
        <v>241983191.24999997</v>
      </c>
      <c r="E228" s="41"/>
      <c r="F228" s="41"/>
      <c r="G228" s="41"/>
      <c r="H228" s="41"/>
      <c r="I228" s="41"/>
      <c r="J228" s="41"/>
      <c r="K228" s="41"/>
      <c r="L228" s="52">
        <v>13278154.089682225</v>
      </c>
      <c r="M228" s="53"/>
      <c r="N228" s="53">
        <f t="shared" ref="N228:N232" si="112">-L228/D228*100</f>
        <v>-5.4872216624187642</v>
      </c>
      <c r="O228" s="54"/>
      <c r="P228" s="50">
        <v>43654264.489999957</v>
      </c>
      <c r="Q228" s="41"/>
      <c r="R228" s="53">
        <v>-20</v>
      </c>
      <c r="S228" s="53"/>
      <c r="T228" s="55">
        <f t="shared" ref="T228:T231" si="113">-P228*R228/100</f>
        <v>8730852.8979999907</v>
      </c>
      <c r="U228" s="41"/>
      <c r="V228" s="56">
        <f t="shared" ref="V228:V231" si="114">-D228*N228/100+T228</f>
        <v>22009006.987682216</v>
      </c>
      <c r="W228" s="41"/>
      <c r="X228" s="57">
        <f t="shared" ref="X228:X231" si="115">+D228+P228</f>
        <v>285637455.73999995</v>
      </c>
      <c r="Y228" s="41"/>
      <c r="Z228" s="53">
        <f t="shared" si="111"/>
        <v>-8</v>
      </c>
    </row>
    <row r="229" spans="1:26" s="6" customFormat="1" ht="15">
      <c r="A229" s="48">
        <v>314</v>
      </c>
      <c r="B229" s="49" t="s">
        <v>52</v>
      </c>
      <c r="C229" s="41"/>
      <c r="D229" s="50">
        <v>47406524.530000009</v>
      </c>
      <c r="E229" s="41"/>
      <c r="F229" s="41"/>
      <c r="G229" s="41"/>
      <c r="H229" s="41"/>
      <c r="I229" s="41"/>
      <c r="J229" s="41"/>
      <c r="K229" s="41"/>
      <c r="L229" s="52">
        <v>2601301.0834100251</v>
      </c>
      <c r="M229" s="53"/>
      <c r="N229" s="53">
        <f t="shared" si="112"/>
        <v>-5.4872216624187624</v>
      </c>
      <c r="O229" s="54"/>
      <c r="P229" s="50">
        <v>13193303.92</v>
      </c>
      <c r="Q229" s="41"/>
      <c r="R229" s="53">
        <v>-15</v>
      </c>
      <c r="S229" s="53"/>
      <c r="T229" s="55">
        <f t="shared" si="113"/>
        <v>1978995.5880000002</v>
      </c>
      <c r="U229" s="41"/>
      <c r="V229" s="56">
        <f t="shared" si="114"/>
        <v>4580296.6714100251</v>
      </c>
      <c r="W229" s="41"/>
      <c r="X229" s="57">
        <f t="shared" si="115"/>
        <v>60599828.45000001</v>
      </c>
      <c r="Y229" s="41"/>
      <c r="Z229" s="53">
        <f t="shared" si="111"/>
        <v>-8</v>
      </c>
    </row>
    <row r="230" spans="1:26" s="6" customFormat="1" ht="15">
      <c r="A230" s="48">
        <v>315</v>
      </c>
      <c r="B230" s="49" t="s">
        <v>53</v>
      </c>
      <c r="C230" s="41"/>
      <c r="D230" s="50">
        <v>17966730.02</v>
      </c>
      <c r="E230" s="41"/>
      <c r="F230" s="41"/>
      <c r="G230" s="41"/>
      <c r="H230" s="41"/>
      <c r="I230" s="41"/>
      <c r="J230" s="41"/>
      <c r="K230" s="41"/>
      <c r="L230" s="52">
        <v>985874.30168573488</v>
      </c>
      <c r="M230" s="53"/>
      <c r="N230" s="53">
        <f t="shared" si="112"/>
        <v>-5.4872216624187624</v>
      </c>
      <c r="O230" s="54"/>
      <c r="P230" s="50">
        <v>2066925.53</v>
      </c>
      <c r="Q230" s="41"/>
      <c r="R230" s="53">
        <v>-20</v>
      </c>
      <c r="S230" s="53"/>
      <c r="T230" s="55">
        <f t="shared" si="113"/>
        <v>413385.10600000003</v>
      </c>
      <c r="U230" s="41"/>
      <c r="V230" s="56">
        <f t="shared" si="114"/>
        <v>1399259.4076857348</v>
      </c>
      <c r="W230" s="41"/>
      <c r="X230" s="57">
        <f t="shared" si="115"/>
        <v>20033655.550000001</v>
      </c>
      <c r="Y230" s="41"/>
      <c r="Z230" s="53">
        <f t="shared" si="111"/>
        <v>-7</v>
      </c>
    </row>
    <row r="231" spans="1:26" s="6" customFormat="1" ht="15">
      <c r="A231" s="48">
        <v>316</v>
      </c>
      <c r="B231" s="49" t="s">
        <v>54</v>
      </c>
      <c r="C231" s="41"/>
      <c r="D231" s="59">
        <v>850740.74</v>
      </c>
      <c r="E231" s="41"/>
      <c r="F231" s="41"/>
      <c r="G231" s="41"/>
      <c r="H231" s="41"/>
      <c r="I231" s="41"/>
      <c r="J231" s="41"/>
      <c r="K231" s="41"/>
      <c r="L231" s="60">
        <v>46682.030176301683</v>
      </c>
      <c r="M231" s="53"/>
      <c r="N231" s="53">
        <f t="shared" si="112"/>
        <v>-5.4872216624187624</v>
      </c>
      <c r="O231" s="54"/>
      <c r="P231" s="59">
        <v>380621.93</v>
      </c>
      <c r="Q231" s="41"/>
      <c r="R231" s="53">
        <v>-5</v>
      </c>
      <c r="S231" s="53"/>
      <c r="T231" s="61">
        <f t="shared" si="113"/>
        <v>19031.0965</v>
      </c>
      <c r="U231" s="41"/>
      <c r="V231" s="62">
        <f t="shared" si="114"/>
        <v>65713.126676301676</v>
      </c>
      <c r="W231" s="41"/>
      <c r="X231" s="63">
        <f t="shared" si="115"/>
        <v>1231362.67</v>
      </c>
      <c r="Y231" s="41"/>
      <c r="Z231" s="53">
        <f t="shared" si="111"/>
        <v>-5</v>
      </c>
    </row>
    <row r="232" spans="1:26" s="6" customFormat="1" ht="15">
      <c r="A232" s="48"/>
      <c r="B232" s="40" t="s">
        <v>146</v>
      </c>
      <c r="C232" s="41"/>
      <c r="D232" s="42">
        <f>+SUBTOTAL(9,D227:D231)</f>
        <v>326414312.94999999</v>
      </c>
      <c r="E232" s="43"/>
      <c r="F232" s="43"/>
      <c r="G232" s="43"/>
      <c r="H232" s="43"/>
      <c r="I232" s="43"/>
      <c r="J232" s="43"/>
      <c r="K232" s="43"/>
      <c r="L232" s="42">
        <f>+SUBTOTAL(9,L227:L231)</f>
        <v>17911076.889427774</v>
      </c>
      <c r="M232" s="42"/>
      <c r="N232" s="44">
        <f t="shared" si="112"/>
        <v>-5.4872216624187633</v>
      </c>
      <c r="O232" s="45"/>
      <c r="P232" s="42">
        <f>+SUBTOTAL(9,P227:P231)</f>
        <v>60963760.93999996</v>
      </c>
      <c r="Q232" s="43"/>
      <c r="R232" s="46"/>
      <c r="S232" s="43"/>
      <c r="T232" s="42">
        <f>+SUBTOTAL(9,T227:T231)</f>
        <v>11642858.209499991</v>
      </c>
      <c r="U232" s="43"/>
      <c r="V232" s="47">
        <f>+SUBTOTAL(9,V227:V231)</f>
        <v>29553935.098927766</v>
      </c>
      <c r="W232" s="43"/>
      <c r="X232" s="42">
        <f>+SUBTOTAL(9,X227:X231)</f>
        <v>387378073.88999999</v>
      </c>
      <c r="Y232" s="43"/>
      <c r="Z232" s="44">
        <f t="shared" si="111"/>
        <v>-8</v>
      </c>
    </row>
    <row r="233" spans="1:26" s="6" customFormat="1" ht="15">
      <c r="A233" s="48"/>
      <c r="B233" s="40"/>
      <c r="C233" s="41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s="6" customFormat="1" ht="15">
      <c r="A234" s="48"/>
      <c r="B234" s="51" t="s">
        <v>40</v>
      </c>
      <c r="C234" s="41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s="6" customFormat="1" ht="15">
      <c r="A235" s="48">
        <v>311</v>
      </c>
      <c r="B235" s="49" t="s">
        <v>50</v>
      </c>
      <c r="C235" s="41"/>
      <c r="D235" s="50">
        <v>24462161.620000005</v>
      </c>
      <c r="E235" s="41"/>
      <c r="F235" s="41"/>
      <c r="G235" s="41"/>
      <c r="H235" s="41"/>
      <c r="I235" s="41"/>
      <c r="J235" s="41"/>
      <c r="K235" s="41"/>
      <c r="L235" s="52">
        <v>1342293.0315085291</v>
      </c>
      <c r="M235" s="53"/>
      <c r="N235" s="53">
        <f>-L235/D235*100</f>
        <v>-5.4872216624187642</v>
      </c>
      <c r="O235" s="54"/>
      <c r="P235" s="50">
        <v>1759746.7899999996</v>
      </c>
      <c r="Q235" s="41"/>
      <c r="R235" s="53">
        <v>-30</v>
      </c>
      <c r="S235" s="53"/>
      <c r="T235" s="55">
        <f>-P235*R235/100</f>
        <v>527924.03699999989</v>
      </c>
      <c r="U235" s="41"/>
      <c r="V235" s="56">
        <f>-D235*N235/100+T235</f>
        <v>1870217.0685085291</v>
      </c>
      <c r="W235" s="41"/>
      <c r="X235" s="57">
        <f>+D235+P235</f>
        <v>26221908.410000004</v>
      </c>
      <c r="Y235" s="41"/>
      <c r="Z235" s="53">
        <f t="shared" ref="Z235:Z240" si="116">-ROUND(V235/X235*100,0)</f>
        <v>-7</v>
      </c>
    </row>
    <row r="236" spans="1:26" s="6" customFormat="1" ht="15">
      <c r="A236" s="48">
        <v>312</v>
      </c>
      <c r="B236" s="49" t="s">
        <v>51</v>
      </c>
      <c r="C236" s="41"/>
      <c r="D236" s="50">
        <v>203894860.55000001</v>
      </c>
      <c r="E236" s="41"/>
      <c r="F236" s="41"/>
      <c r="G236" s="41"/>
      <c r="H236" s="41"/>
      <c r="I236" s="41"/>
      <c r="J236" s="41"/>
      <c r="K236" s="41"/>
      <c r="L236" s="52">
        <v>11188162.956658131</v>
      </c>
      <c r="M236" s="53"/>
      <c r="N236" s="53">
        <f t="shared" ref="N236:N240" si="117">-L236/D236*100</f>
        <v>-5.4872216624187633</v>
      </c>
      <c r="O236" s="54"/>
      <c r="P236" s="50">
        <v>40271960.420000009</v>
      </c>
      <c r="Q236" s="41"/>
      <c r="R236" s="53">
        <v>-20</v>
      </c>
      <c r="S236" s="53"/>
      <c r="T236" s="55">
        <f t="shared" ref="T236:T239" si="118">-P236*R236/100</f>
        <v>8054392.0840000026</v>
      </c>
      <c r="U236" s="41"/>
      <c r="V236" s="56">
        <f t="shared" ref="V236:V239" si="119">-D236*N236/100+T236</f>
        <v>19242555.040658131</v>
      </c>
      <c r="W236" s="41"/>
      <c r="X236" s="57">
        <f t="shared" ref="X236:X239" si="120">+D236+P236</f>
        <v>244166820.97000003</v>
      </c>
      <c r="Y236" s="41"/>
      <c r="Z236" s="53">
        <f t="shared" si="116"/>
        <v>-8</v>
      </c>
    </row>
    <row r="237" spans="1:26" s="6" customFormat="1" ht="15">
      <c r="A237" s="48">
        <v>314</v>
      </c>
      <c r="B237" s="49" t="s">
        <v>52</v>
      </c>
      <c r="C237" s="41"/>
      <c r="D237" s="50">
        <v>43690890.109999985</v>
      </c>
      <c r="E237" s="41"/>
      <c r="F237" s="41"/>
      <c r="G237" s="41"/>
      <c r="H237" s="41"/>
      <c r="I237" s="41"/>
      <c r="J237" s="41"/>
      <c r="K237" s="41"/>
      <c r="L237" s="52">
        <v>2397415.9866194963</v>
      </c>
      <c r="M237" s="53"/>
      <c r="N237" s="53">
        <f t="shared" si="117"/>
        <v>-5.4872216624187633</v>
      </c>
      <c r="O237" s="54"/>
      <c r="P237" s="50">
        <v>14411606.129999999</v>
      </c>
      <c r="Q237" s="41"/>
      <c r="R237" s="53">
        <v>-15</v>
      </c>
      <c r="S237" s="53"/>
      <c r="T237" s="55">
        <f t="shared" si="118"/>
        <v>2161740.9194999998</v>
      </c>
      <c r="U237" s="41"/>
      <c r="V237" s="56">
        <f t="shared" si="119"/>
        <v>4559156.9061194956</v>
      </c>
      <c r="W237" s="41"/>
      <c r="X237" s="57">
        <f t="shared" si="120"/>
        <v>58102496.23999998</v>
      </c>
      <c r="Y237" s="41"/>
      <c r="Z237" s="53">
        <f t="shared" si="116"/>
        <v>-8</v>
      </c>
    </row>
    <row r="238" spans="1:26" s="6" customFormat="1" ht="15">
      <c r="A238" s="48">
        <v>315</v>
      </c>
      <c r="B238" s="49" t="s">
        <v>53</v>
      </c>
      <c r="C238" s="41"/>
      <c r="D238" s="50">
        <v>22096489.540000003</v>
      </c>
      <c r="E238" s="41"/>
      <c r="F238" s="41"/>
      <c r="G238" s="41"/>
      <c r="H238" s="41"/>
      <c r="I238" s="41"/>
      <c r="J238" s="41"/>
      <c r="K238" s="41"/>
      <c r="L238" s="52">
        <v>1212483.3606729764</v>
      </c>
      <c r="M238" s="53"/>
      <c r="N238" s="53">
        <f t="shared" si="117"/>
        <v>-5.4872216624187633</v>
      </c>
      <c r="O238" s="54"/>
      <c r="P238" s="50">
        <v>1683762.4100000015</v>
      </c>
      <c r="Q238" s="41"/>
      <c r="R238" s="53">
        <v>-20</v>
      </c>
      <c r="S238" s="53"/>
      <c r="T238" s="55">
        <f t="shared" si="118"/>
        <v>336752.48200000031</v>
      </c>
      <c r="U238" s="41"/>
      <c r="V238" s="56">
        <f t="shared" si="119"/>
        <v>1549235.8426729764</v>
      </c>
      <c r="W238" s="41"/>
      <c r="X238" s="57">
        <f t="shared" si="120"/>
        <v>23780251.950000003</v>
      </c>
      <c r="Y238" s="41"/>
      <c r="Z238" s="53">
        <f t="shared" si="116"/>
        <v>-7</v>
      </c>
    </row>
    <row r="239" spans="1:26" s="6" customFormat="1" ht="15">
      <c r="A239" s="48">
        <v>316</v>
      </c>
      <c r="B239" s="49" t="s">
        <v>54</v>
      </c>
      <c r="C239" s="41"/>
      <c r="D239" s="59">
        <v>649927.19000000006</v>
      </c>
      <c r="E239" s="41"/>
      <c r="F239" s="41"/>
      <c r="G239" s="41"/>
      <c r="H239" s="41"/>
      <c r="I239" s="41"/>
      <c r="J239" s="41"/>
      <c r="K239" s="41"/>
      <c r="L239" s="60">
        <v>35662.945559629552</v>
      </c>
      <c r="M239" s="53"/>
      <c r="N239" s="53">
        <f t="shared" si="117"/>
        <v>-5.4872216624187624</v>
      </c>
      <c r="O239" s="54"/>
      <c r="P239" s="59">
        <v>321333.7099999999</v>
      </c>
      <c r="Q239" s="41"/>
      <c r="R239" s="53">
        <v>-5</v>
      </c>
      <c r="S239" s="53"/>
      <c r="T239" s="61">
        <f t="shared" si="118"/>
        <v>16066.685499999996</v>
      </c>
      <c r="U239" s="41"/>
      <c r="V239" s="62">
        <f t="shared" si="119"/>
        <v>51729.631059629552</v>
      </c>
      <c r="W239" s="41"/>
      <c r="X239" s="63">
        <f t="shared" si="120"/>
        <v>971260.89999999991</v>
      </c>
      <c r="Y239" s="41"/>
      <c r="Z239" s="53">
        <f t="shared" si="116"/>
        <v>-5</v>
      </c>
    </row>
    <row r="240" spans="1:26" s="6" customFormat="1" ht="15">
      <c r="A240" s="48"/>
      <c r="B240" s="40" t="s">
        <v>147</v>
      </c>
      <c r="C240" s="41"/>
      <c r="D240" s="42">
        <f>+SUBTOTAL(9,D235:D239)</f>
        <v>294794329.00999999</v>
      </c>
      <c r="E240" s="43"/>
      <c r="F240" s="43"/>
      <c r="G240" s="43"/>
      <c r="H240" s="43"/>
      <c r="I240" s="43"/>
      <c r="J240" s="43"/>
      <c r="K240" s="43"/>
      <c r="L240" s="42">
        <f>+SUBTOTAL(9,L235:L239)</f>
        <v>16176018.281018764</v>
      </c>
      <c r="M240" s="42"/>
      <c r="N240" s="44">
        <f t="shared" si="117"/>
        <v>-5.4872216624187651</v>
      </c>
      <c r="O240" s="45"/>
      <c r="P240" s="42">
        <f>+SUBTOTAL(9,P235:P239)</f>
        <v>58448409.460000008</v>
      </c>
      <c r="Q240" s="43"/>
      <c r="R240" s="46"/>
      <c r="S240" s="43"/>
      <c r="T240" s="42">
        <f>+SUBTOTAL(9,T235:T239)</f>
        <v>11096876.208000004</v>
      </c>
      <c r="U240" s="43"/>
      <c r="V240" s="47">
        <f>+SUBTOTAL(9,V235:V239)</f>
        <v>27272894.489018761</v>
      </c>
      <c r="W240" s="43"/>
      <c r="X240" s="42">
        <f>+SUBTOTAL(9,X235:X239)</f>
        <v>353242738.46999997</v>
      </c>
      <c r="Y240" s="43"/>
      <c r="Z240" s="44">
        <f t="shared" si="116"/>
        <v>-8</v>
      </c>
    </row>
    <row r="241" spans="1:26" s="6" customFormat="1" ht="15">
      <c r="A241" s="48"/>
      <c r="B241" s="40"/>
      <c r="C241" s="41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s="6" customFormat="1" ht="15">
      <c r="A242" s="48"/>
      <c r="B242" s="40"/>
      <c r="C242" s="41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s="6" customFormat="1" ht="15">
      <c r="A243" s="48"/>
      <c r="B243" s="51" t="s">
        <v>41</v>
      </c>
      <c r="C243" s="41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s="6" customFormat="1" ht="15">
      <c r="A244" s="48">
        <v>311</v>
      </c>
      <c r="B244" s="49" t="s">
        <v>50</v>
      </c>
      <c r="C244" s="41"/>
      <c r="D244" s="50">
        <v>73315112.799999967</v>
      </c>
      <c r="E244" s="41"/>
      <c r="F244" s="41"/>
      <c r="G244" s="41"/>
      <c r="H244" s="41"/>
      <c r="I244" s="41"/>
      <c r="J244" s="41"/>
      <c r="K244" s="41"/>
      <c r="L244" s="52">
        <v>4022962.7513883496</v>
      </c>
      <c r="M244" s="53"/>
      <c r="N244" s="53">
        <f>-L244/D244*100</f>
        <v>-5.4872216624187633</v>
      </c>
      <c r="O244" s="54"/>
      <c r="P244" s="50">
        <v>5553296.5100000044</v>
      </c>
      <c r="Q244" s="41"/>
      <c r="R244" s="53">
        <v>-30</v>
      </c>
      <c r="S244" s="53"/>
      <c r="T244" s="55">
        <f>-P244*R244/100</f>
        <v>1665988.9530000014</v>
      </c>
      <c r="U244" s="41"/>
      <c r="V244" s="56">
        <f>-D244*N244/100+T244</f>
        <v>5688951.7043883512</v>
      </c>
      <c r="W244" s="41"/>
      <c r="X244" s="57">
        <f>+D244+P244</f>
        <v>78868409.309999973</v>
      </c>
      <c r="Y244" s="41"/>
      <c r="Z244" s="53">
        <f t="shared" ref="Z244:Z249" si="121">-ROUND(V244/X244*100,0)</f>
        <v>-7</v>
      </c>
    </row>
    <row r="245" spans="1:26" s="6" customFormat="1" ht="15">
      <c r="A245" s="48">
        <v>312</v>
      </c>
      <c r="B245" s="49" t="s">
        <v>51</v>
      </c>
      <c r="C245" s="41"/>
      <c r="D245" s="50">
        <v>30152781.799999997</v>
      </c>
      <c r="E245" s="41"/>
      <c r="F245" s="41"/>
      <c r="G245" s="41"/>
      <c r="H245" s="41"/>
      <c r="I245" s="41"/>
      <c r="J245" s="41"/>
      <c r="K245" s="41"/>
      <c r="L245" s="52">
        <v>1654549.974751462</v>
      </c>
      <c r="M245" s="53"/>
      <c r="N245" s="53">
        <f t="shared" ref="N245:N249" si="122">-L245/D245*100</f>
        <v>-5.4872216624187624</v>
      </c>
      <c r="O245" s="54"/>
      <c r="P245" s="50">
        <v>5538844.8600000003</v>
      </c>
      <c r="Q245" s="41"/>
      <c r="R245" s="53">
        <v>-20</v>
      </c>
      <c r="S245" s="53"/>
      <c r="T245" s="55">
        <f t="shared" ref="T245:T248" si="123">-P245*R245/100</f>
        <v>1107768.9720000001</v>
      </c>
      <c r="U245" s="41"/>
      <c r="V245" s="56">
        <f t="shared" ref="V245:V248" si="124">-D245*N245/100+T245</f>
        <v>2762318.9467514618</v>
      </c>
      <c r="W245" s="41"/>
      <c r="X245" s="57">
        <f t="shared" ref="X245:X248" si="125">+D245+P245</f>
        <v>35691626.659999996</v>
      </c>
      <c r="Y245" s="41"/>
      <c r="Z245" s="53">
        <f t="shared" si="121"/>
        <v>-8</v>
      </c>
    </row>
    <row r="246" spans="1:26" s="6" customFormat="1" ht="15">
      <c r="A246" s="48">
        <v>314</v>
      </c>
      <c r="B246" s="49" t="s">
        <v>52</v>
      </c>
      <c r="C246" s="41"/>
      <c r="D246" s="50">
        <v>4742142.24</v>
      </c>
      <c r="E246" s="41"/>
      <c r="F246" s="41"/>
      <c r="G246" s="41"/>
      <c r="H246" s="41"/>
      <c r="I246" s="41"/>
      <c r="J246" s="41"/>
      <c r="K246" s="41"/>
      <c r="L246" s="52">
        <v>260211.85625599037</v>
      </c>
      <c r="M246" s="53"/>
      <c r="N246" s="53">
        <f t="shared" si="122"/>
        <v>-5.4872216624187624</v>
      </c>
      <c r="O246" s="54"/>
      <c r="P246" s="50">
        <v>2126740.5500000007</v>
      </c>
      <c r="Q246" s="41"/>
      <c r="R246" s="53">
        <v>-15</v>
      </c>
      <c r="S246" s="53"/>
      <c r="T246" s="55">
        <f t="shared" si="123"/>
        <v>319011.08250000014</v>
      </c>
      <c r="U246" s="41"/>
      <c r="V246" s="56">
        <f t="shared" si="124"/>
        <v>579222.93875599047</v>
      </c>
      <c r="W246" s="41"/>
      <c r="X246" s="57">
        <f t="shared" si="125"/>
        <v>6868882.790000001</v>
      </c>
      <c r="Y246" s="41"/>
      <c r="Z246" s="53">
        <f t="shared" si="121"/>
        <v>-8</v>
      </c>
    </row>
    <row r="247" spans="1:26" s="6" customFormat="1" ht="15">
      <c r="A247" s="48">
        <v>315</v>
      </c>
      <c r="B247" s="49" t="s">
        <v>53</v>
      </c>
      <c r="C247" s="41"/>
      <c r="D247" s="50">
        <v>3707169.68</v>
      </c>
      <c r="E247" s="41"/>
      <c r="F247" s="41"/>
      <c r="G247" s="41"/>
      <c r="H247" s="41"/>
      <c r="I247" s="41"/>
      <c r="J247" s="41"/>
      <c r="K247" s="41"/>
      <c r="L247" s="52">
        <v>203420.61774358034</v>
      </c>
      <c r="M247" s="53"/>
      <c r="N247" s="53">
        <f t="shared" si="122"/>
        <v>-5.4872216624187624</v>
      </c>
      <c r="O247" s="54"/>
      <c r="P247" s="50">
        <v>133936.6999999999</v>
      </c>
      <c r="Q247" s="41"/>
      <c r="R247" s="53">
        <v>-20</v>
      </c>
      <c r="S247" s="53"/>
      <c r="T247" s="55">
        <f t="shared" si="123"/>
        <v>26787.339999999982</v>
      </c>
      <c r="U247" s="41"/>
      <c r="V247" s="56">
        <f t="shared" si="124"/>
        <v>230207.95774358034</v>
      </c>
      <c r="W247" s="41"/>
      <c r="X247" s="57">
        <f t="shared" si="125"/>
        <v>3841106.38</v>
      </c>
      <c r="Y247" s="41"/>
      <c r="Z247" s="53">
        <f t="shared" si="121"/>
        <v>-6</v>
      </c>
    </row>
    <row r="248" spans="1:26" s="6" customFormat="1" ht="15">
      <c r="A248" s="48">
        <v>316</v>
      </c>
      <c r="B248" s="49" t="s">
        <v>54</v>
      </c>
      <c r="C248" s="41"/>
      <c r="D248" s="59">
        <v>505895.89999999997</v>
      </c>
      <c r="E248" s="41"/>
      <c r="F248" s="41"/>
      <c r="G248" s="41"/>
      <c r="H248" s="41"/>
      <c r="I248" s="41"/>
      <c r="J248" s="41"/>
      <c r="K248" s="41"/>
      <c r="L248" s="60">
        <v>27759.629414088362</v>
      </c>
      <c r="M248" s="53"/>
      <c r="N248" s="53">
        <f t="shared" si="122"/>
        <v>-5.4872216624187633</v>
      </c>
      <c r="O248" s="54"/>
      <c r="P248" s="59">
        <v>181109.72000000009</v>
      </c>
      <c r="Q248" s="41"/>
      <c r="R248" s="53">
        <v>-5</v>
      </c>
      <c r="S248" s="53"/>
      <c r="T248" s="61">
        <f t="shared" si="123"/>
        <v>9055.4860000000044</v>
      </c>
      <c r="U248" s="41"/>
      <c r="V248" s="62">
        <f t="shared" si="124"/>
        <v>36815.115414088366</v>
      </c>
      <c r="W248" s="41"/>
      <c r="X248" s="63">
        <f t="shared" si="125"/>
        <v>687005.62000000011</v>
      </c>
      <c r="Y248" s="41"/>
      <c r="Z248" s="53">
        <f t="shared" si="121"/>
        <v>-5</v>
      </c>
    </row>
    <row r="249" spans="1:26" s="6" customFormat="1" ht="15">
      <c r="A249" s="48"/>
      <c r="B249" s="40" t="s">
        <v>148</v>
      </c>
      <c r="C249" s="41"/>
      <c r="D249" s="64">
        <f>+SUBTOTAL(9,D244:D248)</f>
        <v>112423102.41999997</v>
      </c>
      <c r="E249" s="43"/>
      <c r="F249" s="43"/>
      <c r="G249" s="43"/>
      <c r="H249" s="43"/>
      <c r="I249" s="43"/>
      <c r="J249" s="43"/>
      <c r="K249" s="43"/>
      <c r="L249" s="64">
        <f>+SUBTOTAL(9,L244:L248)</f>
        <v>6168904.8295534709</v>
      </c>
      <c r="M249" s="42"/>
      <c r="N249" s="44">
        <f t="shared" si="122"/>
        <v>-5.4872216624187624</v>
      </c>
      <c r="O249" s="45"/>
      <c r="P249" s="64">
        <f>+SUBTOTAL(9,P244:P248)</f>
        <v>13533928.340000005</v>
      </c>
      <c r="Q249" s="43"/>
      <c r="R249" s="46"/>
      <c r="S249" s="43"/>
      <c r="T249" s="64">
        <f>+SUBTOTAL(9,T244:T248)</f>
        <v>3128611.8335000016</v>
      </c>
      <c r="U249" s="43"/>
      <c r="V249" s="65">
        <f>+SUBTOTAL(9,V244:V248)</f>
        <v>9297516.6630534716</v>
      </c>
      <c r="W249" s="43"/>
      <c r="X249" s="64">
        <f>+SUBTOTAL(9,X244:X248)</f>
        <v>125957030.75999998</v>
      </c>
      <c r="Y249" s="43"/>
      <c r="Z249" s="44">
        <f t="shared" si="121"/>
        <v>-7</v>
      </c>
    </row>
    <row r="250" spans="1:26" s="6" customFormat="1" ht="15">
      <c r="A250" s="48"/>
      <c r="B250" s="40"/>
      <c r="C250" s="41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s="6" customFormat="1" ht="15">
      <c r="A251" s="66" t="s">
        <v>199</v>
      </c>
      <c r="B251" s="40"/>
      <c r="C251" s="41"/>
      <c r="D251" s="50">
        <f>+SUBTOTAL(9,D226:D250)</f>
        <v>733631744.37999988</v>
      </c>
      <c r="E251" s="50"/>
      <c r="F251" s="50"/>
      <c r="G251" s="50"/>
      <c r="H251" s="69">
        <v>909</v>
      </c>
      <c r="I251" s="43"/>
      <c r="J251" s="68">
        <v>44.286666666666662</v>
      </c>
      <c r="K251" s="50"/>
      <c r="L251" s="50">
        <f>+SUBTOTAL(9,L226:L250)</f>
        <v>40256000.000000007</v>
      </c>
      <c r="M251" s="50"/>
      <c r="N251" s="50"/>
      <c r="O251" s="50"/>
      <c r="P251" s="50">
        <f>+SUBTOTAL(9,P226:P250)</f>
        <v>132946098.73999996</v>
      </c>
      <c r="Q251" s="50"/>
      <c r="R251" s="50"/>
      <c r="S251" s="50"/>
      <c r="T251" s="50">
        <f>+SUBTOTAL(9,T226:T250)</f>
        <v>25868346.250999995</v>
      </c>
      <c r="U251" s="50"/>
      <c r="V251" s="50">
        <f>+SUBTOTAL(9,V226:V250)</f>
        <v>66124346.250999995</v>
      </c>
      <c r="W251" s="50"/>
      <c r="X251" s="50">
        <f>+SUBTOTAL(9,X226:X250)</f>
        <v>866577843.11999989</v>
      </c>
      <c r="Y251" s="50"/>
      <c r="Z251" s="50"/>
    </row>
    <row r="252" spans="1:26" s="6" customFormat="1" ht="15">
      <c r="A252" s="48"/>
      <c r="B252" s="40"/>
      <c r="C252" s="41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s="6" customFormat="1" ht="15">
      <c r="A253" s="48"/>
      <c r="B253" s="40"/>
      <c r="C253" s="41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s="6" customFormat="1" ht="15">
      <c r="A254" s="39" t="s">
        <v>200</v>
      </c>
      <c r="B254" s="40"/>
      <c r="C254" s="41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s="6" customFormat="1" ht="15">
      <c r="A255" s="48"/>
      <c r="B255" s="40"/>
      <c r="C255" s="41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s="6" customFormat="1" ht="15">
      <c r="A256" s="48"/>
      <c r="B256" s="51" t="s">
        <v>12</v>
      </c>
      <c r="C256" s="41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s="6" customFormat="1" ht="15">
      <c r="A257" s="48">
        <v>311</v>
      </c>
      <c r="B257" s="49" t="s">
        <v>50</v>
      </c>
      <c r="C257" s="41"/>
      <c r="D257" s="50">
        <v>14743122.449999997</v>
      </c>
      <c r="E257" s="41"/>
      <c r="F257" s="41"/>
      <c r="G257" s="41"/>
      <c r="H257" s="41"/>
      <c r="I257" s="41"/>
      <c r="J257" s="41"/>
      <c r="K257" s="41"/>
      <c r="L257" s="52">
        <v>652614.44520246005</v>
      </c>
      <c r="M257" s="53"/>
      <c r="N257" s="53">
        <f>-L257/D257*100</f>
        <v>-4.4265687096864621</v>
      </c>
      <c r="O257" s="54"/>
      <c r="P257" s="50">
        <v>701334.67000000016</v>
      </c>
      <c r="Q257" s="41"/>
      <c r="R257" s="53">
        <v>-30</v>
      </c>
      <c r="S257" s="53"/>
      <c r="T257" s="55">
        <f>-P257*R257/100</f>
        <v>210400.40100000004</v>
      </c>
      <c r="U257" s="41"/>
      <c r="V257" s="56">
        <f>-D257*N257/100+T257</f>
        <v>863014.84620246012</v>
      </c>
      <c r="W257" s="41"/>
      <c r="X257" s="57">
        <f>+D257+P257</f>
        <v>15444457.119999997</v>
      </c>
      <c r="Y257" s="41"/>
      <c r="Z257" s="53">
        <f t="shared" ref="Z257:Z262" si="126">-ROUND(V257/X257*100,0)</f>
        <v>-6</v>
      </c>
    </row>
    <row r="258" spans="1:26" s="6" customFormat="1" ht="15">
      <c r="A258" s="48">
        <v>312</v>
      </c>
      <c r="B258" s="49" t="s">
        <v>51</v>
      </c>
      <c r="C258" s="41"/>
      <c r="D258" s="50">
        <v>147274674.15999997</v>
      </c>
      <c r="E258" s="41"/>
      <c r="F258" s="41"/>
      <c r="G258" s="41"/>
      <c r="H258" s="41"/>
      <c r="I258" s="41"/>
      <c r="J258" s="41"/>
      <c r="K258" s="41"/>
      <c r="L258" s="52">
        <v>6519214.6436592527</v>
      </c>
      <c r="M258" s="53"/>
      <c r="N258" s="53">
        <f t="shared" ref="N258:N262" si="127">-L258/D258*100</f>
        <v>-4.4265687096864621</v>
      </c>
      <c r="O258" s="54"/>
      <c r="P258" s="50">
        <v>16593639.13000001</v>
      </c>
      <c r="Q258" s="41"/>
      <c r="R258" s="53">
        <v>-20</v>
      </c>
      <c r="S258" s="53"/>
      <c r="T258" s="55">
        <f t="shared" ref="T258:T261" si="128">-P258*R258/100</f>
        <v>3318727.8260000022</v>
      </c>
      <c r="U258" s="41"/>
      <c r="V258" s="56">
        <f t="shared" ref="V258:V261" si="129">-D258*N258/100+T258</f>
        <v>9837942.469659254</v>
      </c>
      <c r="W258" s="41"/>
      <c r="X258" s="57">
        <f t="shared" ref="X258:X261" si="130">+D258+P258</f>
        <v>163868313.28999996</v>
      </c>
      <c r="Y258" s="41"/>
      <c r="Z258" s="53">
        <f t="shared" si="126"/>
        <v>-6</v>
      </c>
    </row>
    <row r="259" spans="1:26" s="6" customFormat="1" ht="15">
      <c r="A259" s="48">
        <v>314</v>
      </c>
      <c r="B259" s="49" t="s">
        <v>52</v>
      </c>
      <c r="C259" s="41"/>
      <c r="D259" s="50">
        <v>40969155.280000001</v>
      </c>
      <c r="E259" s="41"/>
      <c r="F259" s="41"/>
      <c r="G259" s="41"/>
      <c r="H259" s="41"/>
      <c r="I259" s="41"/>
      <c r="J259" s="41"/>
      <c r="K259" s="41"/>
      <c r="L259" s="52">
        <v>1813527.8082473392</v>
      </c>
      <c r="M259" s="53"/>
      <c r="N259" s="53">
        <f t="shared" si="127"/>
        <v>-4.4265687096864621</v>
      </c>
      <c r="O259" s="54"/>
      <c r="P259" s="50">
        <v>5293836.009999997</v>
      </c>
      <c r="Q259" s="41"/>
      <c r="R259" s="53">
        <v>-15</v>
      </c>
      <c r="S259" s="53"/>
      <c r="T259" s="55">
        <f t="shared" si="128"/>
        <v>794075.40149999957</v>
      </c>
      <c r="U259" s="41"/>
      <c r="V259" s="56">
        <f t="shared" si="129"/>
        <v>2607603.2097473387</v>
      </c>
      <c r="W259" s="41"/>
      <c r="X259" s="57">
        <f t="shared" si="130"/>
        <v>46262991.289999999</v>
      </c>
      <c r="Y259" s="41"/>
      <c r="Z259" s="53">
        <f t="shared" si="126"/>
        <v>-6</v>
      </c>
    </row>
    <row r="260" spans="1:26" s="6" customFormat="1" ht="15">
      <c r="A260" s="48">
        <v>315</v>
      </c>
      <c r="B260" s="49" t="s">
        <v>53</v>
      </c>
      <c r="C260" s="41"/>
      <c r="D260" s="50">
        <v>10182044.370000003</v>
      </c>
      <c r="E260" s="41"/>
      <c r="F260" s="41"/>
      <c r="G260" s="41"/>
      <c r="H260" s="41"/>
      <c r="I260" s="41"/>
      <c r="J260" s="41"/>
      <c r="K260" s="41"/>
      <c r="L260" s="52">
        <v>450715.1900888122</v>
      </c>
      <c r="M260" s="53"/>
      <c r="N260" s="53">
        <f t="shared" si="127"/>
        <v>-4.4265687096864621</v>
      </c>
      <c r="O260" s="54"/>
      <c r="P260" s="50">
        <v>649411.19000000029</v>
      </c>
      <c r="Q260" s="41"/>
      <c r="R260" s="53">
        <v>-20</v>
      </c>
      <c r="S260" s="53"/>
      <c r="T260" s="55">
        <f t="shared" si="128"/>
        <v>129882.23800000007</v>
      </c>
      <c r="U260" s="41"/>
      <c r="V260" s="56">
        <f t="shared" si="129"/>
        <v>580597.42808881227</v>
      </c>
      <c r="W260" s="41"/>
      <c r="X260" s="57">
        <f t="shared" si="130"/>
        <v>10831455.560000002</v>
      </c>
      <c r="Y260" s="41"/>
      <c r="Z260" s="53">
        <f t="shared" si="126"/>
        <v>-5</v>
      </c>
    </row>
    <row r="261" spans="1:26" s="6" customFormat="1" ht="15">
      <c r="A261" s="48">
        <v>316</v>
      </c>
      <c r="B261" s="49" t="s">
        <v>54</v>
      </c>
      <c r="C261" s="41"/>
      <c r="D261" s="59">
        <v>237206.26</v>
      </c>
      <c r="E261" s="41"/>
      <c r="F261" s="41"/>
      <c r="G261" s="41"/>
      <c r="H261" s="41"/>
      <c r="I261" s="41"/>
      <c r="J261" s="41"/>
      <c r="K261" s="41"/>
      <c r="L261" s="60">
        <v>10500.098082577517</v>
      </c>
      <c r="M261" s="53"/>
      <c r="N261" s="53">
        <f t="shared" si="127"/>
        <v>-4.426568709686463</v>
      </c>
      <c r="O261" s="54"/>
      <c r="P261" s="59">
        <v>76520.84</v>
      </c>
      <c r="Q261" s="41"/>
      <c r="R261" s="53">
        <v>-5</v>
      </c>
      <c r="S261" s="53"/>
      <c r="T261" s="61">
        <f t="shared" si="128"/>
        <v>3826.0419999999995</v>
      </c>
      <c r="U261" s="41"/>
      <c r="V261" s="62">
        <f t="shared" si="129"/>
        <v>14326.140082577516</v>
      </c>
      <c r="W261" s="41"/>
      <c r="X261" s="63">
        <f t="shared" si="130"/>
        <v>313727.09999999998</v>
      </c>
      <c r="Y261" s="41"/>
      <c r="Z261" s="53">
        <f t="shared" si="126"/>
        <v>-5</v>
      </c>
    </row>
    <row r="262" spans="1:26" s="6" customFormat="1" ht="15">
      <c r="A262" s="48"/>
      <c r="B262" s="40" t="s">
        <v>149</v>
      </c>
      <c r="C262" s="41"/>
      <c r="D262" s="42">
        <f>+SUBTOTAL(9,D257:D261)</f>
        <v>213406202.51999995</v>
      </c>
      <c r="E262" s="43"/>
      <c r="F262" s="43"/>
      <c r="G262" s="43"/>
      <c r="H262" s="43"/>
      <c r="I262" s="43"/>
      <c r="J262" s="43"/>
      <c r="K262" s="43"/>
      <c r="L262" s="42">
        <f>+SUBTOTAL(9,L257:L261)</f>
        <v>9446572.1852804422</v>
      </c>
      <c r="M262" s="42"/>
      <c r="N262" s="44">
        <f t="shared" si="127"/>
        <v>-4.426568709686463</v>
      </c>
      <c r="O262" s="45"/>
      <c r="P262" s="42">
        <f>+SUBTOTAL(9,P257:P261)</f>
        <v>23314741.840000011</v>
      </c>
      <c r="Q262" s="43"/>
      <c r="R262" s="46"/>
      <c r="S262" s="43"/>
      <c r="T262" s="42">
        <f>+SUBTOTAL(9,T257:T261)</f>
        <v>4456911.9085000018</v>
      </c>
      <c r="U262" s="43"/>
      <c r="V262" s="47">
        <f>+SUBTOTAL(9,V257:V261)</f>
        <v>13903484.093780441</v>
      </c>
      <c r="W262" s="43"/>
      <c r="X262" s="42">
        <f>+SUBTOTAL(9,X257:X261)</f>
        <v>236720944.35999995</v>
      </c>
      <c r="Y262" s="43"/>
      <c r="Z262" s="44">
        <f t="shared" si="126"/>
        <v>-6</v>
      </c>
    </row>
    <row r="263" spans="1:26" s="6" customFormat="1" ht="15">
      <c r="A263" s="48"/>
      <c r="B263" s="49"/>
      <c r="C263" s="41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s="6" customFormat="1" ht="15">
      <c r="A264" s="48"/>
      <c r="B264" s="51" t="s">
        <v>13</v>
      </c>
      <c r="C264" s="41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s="6" customFormat="1" ht="15">
      <c r="A265" s="48">
        <v>311</v>
      </c>
      <c r="B265" s="49" t="s">
        <v>50</v>
      </c>
      <c r="C265" s="41"/>
      <c r="D265" s="50">
        <v>11979595.710000001</v>
      </c>
      <c r="E265" s="41"/>
      <c r="F265" s="41"/>
      <c r="G265" s="41"/>
      <c r="H265" s="41"/>
      <c r="I265" s="41"/>
      <c r="J265" s="41"/>
      <c r="K265" s="41"/>
      <c r="L265" s="52">
        <v>530285.0352458019</v>
      </c>
      <c r="M265" s="53"/>
      <c r="N265" s="53">
        <f>-L265/D265*100</f>
        <v>-4.426568709686463</v>
      </c>
      <c r="O265" s="54"/>
      <c r="P265" s="50">
        <v>856191.56000000041</v>
      </c>
      <c r="Q265" s="41"/>
      <c r="R265" s="53">
        <v>-30</v>
      </c>
      <c r="S265" s="53"/>
      <c r="T265" s="55">
        <f>-P265*R265/100</f>
        <v>256857.46800000011</v>
      </c>
      <c r="U265" s="41"/>
      <c r="V265" s="56">
        <f>-D265*N265/100+T265</f>
        <v>787142.50324580201</v>
      </c>
      <c r="W265" s="41"/>
      <c r="X265" s="57">
        <f>+D265+P265</f>
        <v>12835787.270000001</v>
      </c>
      <c r="Y265" s="41"/>
      <c r="Z265" s="53">
        <f t="shared" ref="Z265:Z270" si="131">-ROUND(V265/X265*100,0)</f>
        <v>-6</v>
      </c>
    </row>
    <row r="266" spans="1:26" s="6" customFormat="1" ht="15">
      <c r="A266" s="48">
        <v>312</v>
      </c>
      <c r="B266" s="49" t="s">
        <v>51</v>
      </c>
      <c r="C266" s="41"/>
      <c r="D266" s="50">
        <v>148559219.53999999</v>
      </c>
      <c r="E266" s="41"/>
      <c r="F266" s="41"/>
      <c r="G266" s="41"/>
      <c r="H266" s="41"/>
      <c r="I266" s="41"/>
      <c r="J266" s="41"/>
      <c r="K266" s="41"/>
      <c r="L266" s="52">
        <v>6576075.9275120571</v>
      </c>
      <c r="M266" s="53"/>
      <c r="N266" s="53">
        <f t="shared" ref="N266:N270" si="132">-L266/D266*100</f>
        <v>-4.4265687096864621</v>
      </c>
      <c r="O266" s="54"/>
      <c r="P266" s="50">
        <v>24201636.029999986</v>
      </c>
      <c r="Q266" s="41"/>
      <c r="R266" s="53">
        <v>-20</v>
      </c>
      <c r="S266" s="53"/>
      <c r="T266" s="55">
        <f t="shared" ref="T266:T269" si="133">-P266*R266/100</f>
        <v>4840327.2059999974</v>
      </c>
      <c r="U266" s="41"/>
      <c r="V266" s="56">
        <f t="shared" ref="V266:V269" si="134">-D266*N266/100+T266</f>
        <v>11416403.133512054</v>
      </c>
      <c r="W266" s="41"/>
      <c r="X266" s="57">
        <f t="shared" ref="X266:X269" si="135">+D266+P266</f>
        <v>172760855.56999999</v>
      </c>
      <c r="Y266" s="41"/>
      <c r="Z266" s="53">
        <f t="shared" si="131"/>
        <v>-7</v>
      </c>
    </row>
    <row r="267" spans="1:26" s="6" customFormat="1" ht="15">
      <c r="A267" s="48">
        <v>314</v>
      </c>
      <c r="B267" s="49" t="s">
        <v>52</v>
      </c>
      <c r="C267" s="41"/>
      <c r="D267" s="50">
        <v>51228657.520000003</v>
      </c>
      <c r="E267" s="41"/>
      <c r="F267" s="41"/>
      <c r="G267" s="41"/>
      <c r="H267" s="41"/>
      <c r="I267" s="41"/>
      <c r="J267" s="41"/>
      <c r="K267" s="41"/>
      <c r="L267" s="52">
        <v>2267671.7241727612</v>
      </c>
      <c r="M267" s="53"/>
      <c r="N267" s="53">
        <f t="shared" si="132"/>
        <v>-4.4265687096864621</v>
      </c>
      <c r="O267" s="54"/>
      <c r="P267" s="50">
        <v>8582083.4100000001</v>
      </c>
      <c r="Q267" s="41"/>
      <c r="R267" s="53">
        <v>-15</v>
      </c>
      <c r="S267" s="53"/>
      <c r="T267" s="55">
        <f t="shared" si="133"/>
        <v>1287312.5115</v>
      </c>
      <c r="U267" s="41"/>
      <c r="V267" s="56">
        <f t="shared" si="134"/>
        <v>3554984.2356727608</v>
      </c>
      <c r="W267" s="41"/>
      <c r="X267" s="57">
        <f t="shared" si="135"/>
        <v>59810740.930000007</v>
      </c>
      <c r="Y267" s="41"/>
      <c r="Z267" s="53">
        <f t="shared" si="131"/>
        <v>-6</v>
      </c>
    </row>
    <row r="268" spans="1:26" s="6" customFormat="1" ht="15">
      <c r="A268" s="48">
        <v>315</v>
      </c>
      <c r="B268" s="49" t="s">
        <v>53</v>
      </c>
      <c r="C268" s="41"/>
      <c r="D268" s="50">
        <v>8377056.6900000013</v>
      </c>
      <c r="E268" s="41"/>
      <c r="F268" s="41"/>
      <c r="G268" s="41"/>
      <c r="H268" s="41"/>
      <c r="I268" s="41"/>
      <c r="J268" s="41"/>
      <c r="K268" s="41"/>
      <c r="L268" s="52">
        <v>370816.17023223656</v>
      </c>
      <c r="M268" s="53"/>
      <c r="N268" s="53">
        <f t="shared" si="132"/>
        <v>-4.4265687096864621</v>
      </c>
      <c r="O268" s="54"/>
      <c r="P268" s="50">
        <v>806799.53000000026</v>
      </c>
      <c r="Q268" s="41"/>
      <c r="R268" s="53">
        <v>-20</v>
      </c>
      <c r="S268" s="53"/>
      <c r="T268" s="55">
        <f t="shared" si="133"/>
        <v>161359.90600000005</v>
      </c>
      <c r="U268" s="41"/>
      <c r="V268" s="56">
        <f t="shared" si="134"/>
        <v>532176.07623223658</v>
      </c>
      <c r="W268" s="41"/>
      <c r="X268" s="57">
        <f t="shared" si="135"/>
        <v>9183856.2200000025</v>
      </c>
      <c r="Y268" s="41"/>
      <c r="Z268" s="53">
        <f t="shared" si="131"/>
        <v>-6</v>
      </c>
    </row>
    <row r="269" spans="1:26" s="6" customFormat="1" ht="15">
      <c r="A269" s="48">
        <v>316</v>
      </c>
      <c r="B269" s="49" t="s">
        <v>54</v>
      </c>
      <c r="C269" s="41"/>
      <c r="D269" s="59">
        <v>134132.12</v>
      </c>
      <c r="E269" s="41"/>
      <c r="F269" s="41"/>
      <c r="G269" s="41"/>
      <c r="H269" s="41"/>
      <c r="I269" s="41"/>
      <c r="J269" s="41"/>
      <c r="K269" s="41"/>
      <c r="L269" s="60">
        <v>5937.4504535590977</v>
      </c>
      <c r="M269" s="53"/>
      <c r="N269" s="53">
        <f t="shared" si="132"/>
        <v>-4.4265687096864621</v>
      </c>
      <c r="O269" s="54"/>
      <c r="P269" s="59">
        <v>64349.969999999994</v>
      </c>
      <c r="Q269" s="41"/>
      <c r="R269" s="53">
        <v>-5</v>
      </c>
      <c r="S269" s="53"/>
      <c r="T269" s="61">
        <f t="shared" si="133"/>
        <v>3217.4984999999997</v>
      </c>
      <c r="U269" s="41"/>
      <c r="V269" s="62">
        <f t="shared" si="134"/>
        <v>9154.9489535590947</v>
      </c>
      <c r="W269" s="41"/>
      <c r="X269" s="63">
        <f t="shared" si="135"/>
        <v>198482.09</v>
      </c>
      <c r="Y269" s="41"/>
      <c r="Z269" s="53">
        <f t="shared" si="131"/>
        <v>-5</v>
      </c>
    </row>
    <row r="270" spans="1:26" s="6" customFormat="1" ht="15">
      <c r="A270" s="48"/>
      <c r="B270" s="40" t="s">
        <v>150</v>
      </c>
      <c r="C270" s="41"/>
      <c r="D270" s="42">
        <f>+SUBTOTAL(9,D265:D269)</f>
        <v>220278661.58000001</v>
      </c>
      <c r="E270" s="43"/>
      <c r="F270" s="43"/>
      <c r="G270" s="43"/>
      <c r="H270" s="43"/>
      <c r="I270" s="43"/>
      <c r="J270" s="43"/>
      <c r="K270" s="43"/>
      <c r="L270" s="42">
        <f>+SUBTOTAL(9,L265:L269)</f>
        <v>9750786.3076164164</v>
      </c>
      <c r="M270" s="42"/>
      <c r="N270" s="44">
        <f t="shared" si="132"/>
        <v>-4.4265687096864621</v>
      </c>
      <c r="O270" s="45"/>
      <c r="P270" s="42">
        <f>+SUBTOTAL(9,P265:P269)</f>
        <v>34511060.499999985</v>
      </c>
      <c r="Q270" s="43"/>
      <c r="R270" s="46"/>
      <c r="S270" s="43"/>
      <c r="T270" s="42">
        <f>+SUBTOTAL(9,T265:T269)</f>
        <v>6549074.589999998</v>
      </c>
      <c r="U270" s="43"/>
      <c r="V270" s="47">
        <f>+SUBTOTAL(9,V265:V269)</f>
        <v>16299860.897616412</v>
      </c>
      <c r="W270" s="43"/>
      <c r="X270" s="42">
        <f>+SUBTOTAL(9,X265:X269)</f>
        <v>254789722.08000001</v>
      </c>
      <c r="Y270" s="43"/>
      <c r="Z270" s="44">
        <f t="shared" si="131"/>
        <v>-6</v>
      </c>
    </row>
    <row r="271" spans="1:26" s="6" customFormat="1" ht="15">
      <c r="A271" s="48"/>
      <c r="B271" s="49"/>
      <c r="C271" s="41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s="6" customFormat="1" ht="15">
      <c r="A272" s="48"/>
      <c r="B272" s="51" t="s">
        <v>14</v>
      </c>
      <c r="C272" s="41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s="6" customFormat="1" ht="15">
      <c r="A273" s="48">
        <v>311</v>
      </c>
      <c r="B273" s="49" t="s">
        <v>50</v>
      </c>
      <c r="C273" s="41"/>
      <c r="D273" s="50">
        <v>11757180.18</v>
      </c>
      <c r="E273" s="41"/>
      <c r="F273" s="41"/>
      <c r="G273" s="41"/>
      <c r="H273" s="41"/>
      <c r="I273" s="41"/>
      <c r="J273" s="41"/>
      <c r="K273" s="41"/>
      <c r="L273" s="52">
        <v>520439.6589893385</v>
      </c>
      <c r="M273" s="53"/>
      <c r="N273" s="53">
        <f>-L273/D273*100</f>
        <v>-4.4265687096864621</v>
      </c>
      <c r="O273" s="54"/>
      <c r="P273" s="50">
        <v>1195533.4600000011</v>
      </c>
      <c r="Q273" s="41"/>
      <c r="R273" s="53">
        <v>-30</v>
      </c>
      <c r="S273" s="53"/>
      <c r="T273" s="55">
        <f>-P273*R273/100</f>
        <v>358660.03800000035</v>
      </c>
      <c r="U273" s="41"/>
      <c r="V273" s="56">
        <f>-D273*N273/100+T273</f>
        <v>879099.69698933885</v>
      </c>
      <c r="W273" s="41"/>
      <c r="X273" s="57">
        <f>+D273+P273</f>
        <v>12952713.640000001</v>
      </c>
      <c r="Y273" s="41"/>
      <c r="Z273" s="53">
        <f t="shared" ref="Z273:Z278" si="136">-ROUND(V273/X273*100,0)</f>
        <v>-7</v>
      </c>
    </row>
    <row r="274" spans="1:26" s="6" customFormat="1" ht="15">
      <c r="A274" s="48">
        <v>312</v>
      </c>
      <c r="B274" s="49" t="s">
        <v>51</v>
      </c>
      <c r="C274" s="41"/>
      <c r="D274" s="50">
        <v>217473232.78</v>
      </c>
      <c r="E274" s="41"/>
      <c r="F274" s="41"/>
      <c r="G274" s="41"/>
      <c r="H274" s="41"/>
      <c r="I274" s="41"/>
      <c r="J274" s="41"/>
      <c r="K274" s="41"/>
      <c r="L274" s="52">
        <v>9626602.0741830841</v>
      </c>
      <c r="M274" s="53"/>
      <c r="N274" s="53">
        <f t="shared" ref="N274:N278" si="137">-L274/D274*100</f>
        <v>-4.426568709686463</v>
      </c>
      <c r="O274" s="54"/>
      <c r="P274" s="50">
        <v>41896951.949999973</v>
      </c>
      <c r="Q274" s="41"/>
      <c r="R274" s="53">
        <v>-20</v>
      </c>
      <c r="S274" s="53"/>
      <c r="T274" s="55">
        <f t="shared" ref="T274:T277" si="138">-P274*R274/100</f>
        <v>8379390.389999995</v>
      </c>
      <c r="U274" s="41"/>
      <c r="V274" s="56">
        <f t="shared" ref="V274:V277" si="139">-D274*N274/100+T274</f>
        <v>18005992.464183077</v>
      </c>
      <c r="W274" s="41"/>
      <c r="X274" s="57">
        <f t="shared" ref="X274:X277" si="140">+D274+P274</f>
        <v>259370184.72999996</v>
      </c>
      <c r="Y274" s="41"/>
      <c r="Z274" s="53">
        <f t="shared" si="136"/>
        <v>-7</v>
      </c>
    </row>
    <row r="275" spans="1:26" s="6" customFormat="1" ht="15">
      <c r="A275" s="48">
        <v>314</v>
      </c>
      <c r="B275" s="49" t="s">
        <v>52</v>
      </c>
      <c r="C275" s="41"/>
      <c r="D275" s="50">
        <v>33269551.919999994</v>
      </c>
      <c r="E275" s="41"/>
      <c r="F275" s="41"/>
      <c r="G275" s="41"/>
      <c r="H275" s="41"/>
      <c r="I275" s="41"/>
      <c r="J275" s="41"/>
      <c r="K275" s="41"/>
      <c r="L275" s="52">
        <v>1472699.5751436115</v>
      </c>
      <c r="M275" s="53"/>
      <c r="N275" s="53">
        <f t="shared" si="137"/>
        <v>-4.4265687096864621</v>
      </c>
      <c r="O275" s="54"/>
      <c r="P275" s="50">
        <v>10865474.620000014</v>
      </c>
      <c r="Q275" s="41"/>
      <c r="R275" s="53">
        <v>-15</v>
      </c>
      <c r="S275" s="53"/>
      <c r="T275" s="55">
        <f t="shared" si="138"/>
        <v>1629821.1930000023</v>
      </c>
      <c r="U275" s="41"/>
      <c r="V275" s="56">
        <f t="shared" si="139"/>
        <v>3102520.7681436138</v>
      </c>
      <c r="W275" s="41"/>
      <c r="X275" s="57">
        <f t="shared" si="140"/>
        <v>44135026.540000007</v>
      </c>
      <c r="Y275" s="41"/>
      <c r="Z275" s="53">
        <f t="shared" si="136"/>
        <v>-7</v>
      </c>
    </row>
    <row r="276" spans="1:26" s="6" customFormat="1" ht="15">
      <c r="A276" s="48">
        <v>315</v>
      </c>
      <c r="B276" s="49" t="s">
        <v>53</v>
      </c>
      <c r="C276" s="41"/>
      <c r="D276" s="50">
        <v>6820179.1499999994</v>
      </c>
      <c r="E276" s="41"/>
      <c r="F276" s="41"/>
      <c r="G276" s="41"/>
      <c r="H276" s="41"/>
      <c r="I276" s="41"/>
      <c r="J276" s="41"/>
      <c r="K276" s="41"/>
      <c r="L276" s="52">
        <v>301899.91619846015</v>
      </c>
      <c r="M276" s="53"/>
      <c r="N276" s="53">
        <f t="shared" si="137"/>
        <v>-4.426568709686463</v>
      </c>
      <c r="O276" s="54"/>
      <c r="P276" s="50">
        <v>944654.01000000059</v>
      </c>
      <c r="Q276" s="41"/>
      <c r="R276" s="53">
        <v>-20</v>
      </c>
      <c r="S276" s="53"/>
      <c r="T276" s="55">
        <f t="shared" si="138"/>
        <v>188930.80200000011</v>
      </c>
      <c r="U276" s="41"/>
      <c r="V276" s="56">
        <f t="shared" si="139"/>
        <v>490830.71819846029</v>
      </c>
      <c r="W276" s="41"/>
      <c r="X276" s="57">
        <f t="shared" si="140"/>
        <v>7764833.1600000001</v>
      </c>
      <c r="Y276" s="41"/>
      <c r="Z276" s="53">
        <f t="shared" si="136"/>
        <v>-6</v>
      </c>
    </row>
    <row r="277" spans="1:26" s="6" customFormat="1" ht="15">
      <c r="A277" s="48">
        <v>316</v>
      </c>
      <c r="B277" s="49" t="s">
        <v>54</v>
      </c>
      <c r="C277" s="41"/>
      <c r="D277" s="59">
        <v>111522.16</v>
      </c>
      <c r="E277" s="41"/>
      <c r="F277" s="41"/>
      <c r="G277" s="41"/>
      <c r="H277" s="41"/>
      <c r="I277" s="41"/>
      <c r="J277" s="41"/>
      <c r="K277" s="41"/>
      <c r="L277" s="60">
        <v>4936.6050389264719</v>
      </c>
      <c r="M277" s="53"/>
      <c r="N277" s="53">
        <f t="shared" si="137"/>
        <v>-4.4265687096864621</v>
      </c>
      <c r="O277" s="54"/>
      <c r="P277" s="59">
        <v>80962.929999999993</v>
      </c>
      <c r="Q277" s="41"/>
      <c r="R277" s="53">
        <v>-5</v>
      </c>
      <c r="S277" s="53"/>
      <c r="T277" s="61">
        <f t="shared" si="138"/>
        <v>4048.1464999999998</v>
      </c>
      <c r="U277" s="41"/>
      <c r="V277" s="62">
        <f t="shared" si="139"/>
        <v>8984.7515389264718</v>
      </c>
      <c r="W277" s="41"/>
      <c r="X277" s="63">
        <f t="shared" si="140"/>
        <v>192485.09</v>
      </c>
      <c r="Y277" s="41"/>
      <c r="Z277" s="53">
        <f t="shared" si="136"/>
        <v>-5</v>
      </c>
    </row>
    <row r="278" spans="1:26" s="6" customFormat="1" ht="15">
      <c r="A278" s="48"/>
      <c r="B278" s="40" t="s">
        <v>151</v>
      </c>
      <c r="C278" s="41"/>
      <c r="D278" s="42">
        <f>+SUBTOTAL(9,D273:D277)</f>
        <v>269431666.19</v>
      </c>
      <c r="E278" s="43"/>
      <c r="F278" s="43"/>
      <c r="G278" s="43"/>
      <c r="H278" s="43"/>
      <c r="I278" s="43"/>
      <c r="J278" s="43"/>
      <c r="K278" s="43"/>
      <c r="L278" s="42">
        <f>+SUBTOTAL(9,L273:L277)</f>
        <v>11926577.82955342</v>
      </c>
      <c r="M278" s="42"/>
      <c r="N278" s="44">
        <f t="shared" si="137"/>
        <v>-4.4265687096864621</v>
      </c>
      <c r="O278" s="45"/>
      <c r="P278" s="42">
        <f>+SUBTOTAL(9,P273:P277)</f>
        <v>54983576.969999984</v>
      </c>
      <c r="Q278" s="43"/>
      <c r="R278" s="46"/>
      <c r="S278" s="43"/>
      <c r="T278" s="42">
        <f>+SUBTOTAL(9,T273:T277)</f>
        <v>10560850.569499997</v>
      </c>
      <c r="U278" s="43"/>
      <c r="V278" s="47">
        <f>+SUBTOTAL(9,V273:V277)</f>
        <v>22487428.399053413</v>
      </c>
      <c r="W278" s="43"/>
      <c r="X278" s="42">
        <f>+SUBTOTAL(9,X273:X277)</f>
        <v>324415243.15999997</v>
      </c>
      <c r="Y278" s="43"/>
      <c r="Z278" s="44">
        <f t="shared" si="136"/>
        <v>-7</v>
      </c>
    </row>
    <row r="279" spans="1:26" s="6" customFormat="1" ht="15">
      <c r="A279" s="48"/>
      <c r="B279" s="40"/>
      <c r="C279" s="41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s="6" customFormat="1" ht="15">
      <c r="A280" s="48"/>
      <c r="B280" s="51" t="s">
        <v>15</v>
      </c>
      <c r="C280" s="41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s="6" customFormat="1" ht="15">
      <c r="A281" s="48">
        <v>311</v>
      </c>
      <c r="B281" s="49" t="s">
        <v>50</v>
      </c>
      <c r="C281" s="41"/>
      <c r="D281" s="50">
        <v>36370086.070000008</v>
      </c>
      <c r="E281" s="41"/>
      <c r="F281" s="41"/>
      <c r="G281" s="41"/>
      <c r="H281" s="41"/>
      <c r="I281" s="41"/>
      <c r="J281" s="41"/>
      <c r="K281" s="41"/>
      <c r="L281" s="52">
        <v>1609946.8496606553</v>
      </c>
      <c r="M281" s="53"/>
      <c r="N281" s="53">
        <f>-L281/D281*100</f>
        <v>-4.4265687096864621</v>
      </c>
      <c r="O281" s="54"/>
      <c r="P281" s="50">
        <v>3540835.0899999994</v>
      </c>
      <c r="Q281" s="41"/>
      <c r="R281" s="53">
        <v>-30</v>
      </c>
      <c r="S281" s="53"/>
      <c r="T281" s="55">
        <f>-P281*R281/100</f>
        <v>1062250.5269999998</v>
      </c>
      <c r="U281" s="41"/>
      <c r="V281" s="56">
        <f>-D281*N281/100+T281</f>
        <v>2672197.3766606548</v>
      </c>
      <c r="W281" s="41"/>
      <c r="X281" s="57">
        <f>+D281+P281</f>
        <v>39910921.160000004</v>
      </c>
      <c r="Y281" s="41"/>
      <c r="Z281" s="53">
        <f t="shared" ref="Z281:Z286" si="141">-ROUND(V281/X281*100,0)</f>
        <v>-7</v>
      </c>
    </row>
    <row r="282" spans="1:26" s="6" customFormat="1" ht="15">
      <c r="A282" s="48">
        <v>312</v>
      </c>
      <c r="B282" s="49" t="s">
        <v>51</v>
      </c>
      <c r="C282" s="41"/>
      <c r="D282" s="50">
        <v>244014871.06999999</v>
      </c>
      <c r="E282" s="41"/>
      <c r="F282" s="41"/>
      <c r="G282" s="41"/>
      <c r="H282" s="41"/>
      <c r="I282" s="41"/>
      <c r="J282" s="41"/>
      <c r="K282" s="41"/>
      <c r="L282" s="52">
        <v>10801485.929766385</v>
      </c>
      <c r="M282" s="53"/>
      <c r="N282" s="53">
        <f t="shared" ref="N282:N286" si="142">-L282/D282*100</f>
        <v>-4.426568709686463</v>
      </c>
      <c r="O282" s="54"/>
      <c r="P282" s="50">
        <v>48313120.580000035</v>
      </c>
      <c r="Q282" s="41"/>
      <c r="R282" s="53">
        <v>-20</v>
      </c>
      <c r="S282" s="53"/>
      <c r="T282" s="55">
        <f t="shared" ref="T282:T285" si="143">-P282*R282/100</f>
        <v>9662624.1160000078</v>
      </c>
      <c r="U282" s="41"/>
      <c r="V282" s="56">
        <f t="shared" ref="V282:V285" si="144">-D282*N282/100+T282</f>
        <v>20464110.045766391</v>
      </c>
      <c r="W282" s="41"/>
      <c r="X282" s="57">
        <f t="shared" ref="X282:X285" si="145">+D282+P282</f>
        <v>292327991.65000004</v>
      </c>
      <c r="Y282" s="41"/>
      <c r="Z282" s="53">
        <f t="shared" si="141"/>
        <v>-7</v>
      </c>
    </row>
    <row r="283" spans="1:26" s="6" customFormat="1" ht="15">
      <c r="A283" s="48">
        <v>314</v>
      </c>
      <c r="B283" s="49" t="s">
        <v>52</v>
      </c>
      <c r="C283" s="41"/>
      <c r="D283" s="50">
        <v>33653050.989999995</v>
      </c>
      <c r="E283" s="41"/>
      <c r="F283" s="41"/>
      <c r="G283" s="41"/>
      <c r="H283" s="41"/>
      <c r="I283" s="41"/>
      <c r="J283" s="41"/>
      <c r="K283" s="41"/>
      <c r="L283" s="52">
        <v>1489675.4249781701</v>
      </c>
      <c r="M283" s="53"/>
      <c r="N283" s="53">
        <f t="shared" si="142"/>
        <v>-4.4265687096864621</v>
      </c>
      <c r="O283" s="54"/>
      <c r="P283" s="50">
        <v>11909204.389999991</v>
      </c>
      <c r="Q283" s="41"/>
      <c r="R283" s="53">
        <v>-15</v>
      </c>
      <c r="S283" s="53"/>
      <c r="T283" s="55">
        <f t="shared" si="143"/>
        <v>1786380.6584999987</v>
      </c>
      <c r="U283" s="41"/>
      <c r="V283" s="56">
        <f t="shared" si="144"/>
        <v>3276056.0834781686</v>
      </c>
      <c r="W283" s="41"/>
      <c r="X283" s="57">
        <f t="shared" si="145"/>
        <v>45562255.379999988</v>
      </c>
      <c r="Y283" s="41"/>
      <c r="Z283" s="53">
        <f t="shared" si="141"/>
        <v>-7</v>
      </c>
    </row>
    <row r="284" spans="1:26" s="6" customFormat="1" ht="15">
      <c r="A284" s="48">
        <v>315</v>
      </c>
      <c r="B284" s="49" t="s">
        <v>53</v>
      </c>
      <c r="C284" s="41"/>
      <c r="D284" s="50">
        <v>14839186.050000004</v>
      </c>
      <c r="E284" s="41"/>
      <c r="F284" s="41"/>
      <c r="G284" s="41"/>
      <c r="H284" s="41"/>
      <c r="I284" s="41"/>
      <c r="J284" s="41"/>
      <c r="K284" s="41"/>
      <c r="L284" s="52">
        <v>656866.76646145876</v>
      </c>
      <c r="M284" s="53"/>
      <c r="N284" s="53">
        <f t="shared" si="142"/>
        <v>-4.4265687096864621</v>
      </c>
      <c r="O284" s="54"/>
      <c r="P284" s="50">
        <v>1955999</v>
      </c>
      <c r="Q284" s="41"/>
      <c r="R284" s="53">
        <v>-20</v>
      </c>
      <c r="S284" s="53"/>
      <c r="T284" s="55">
        <f t="shared" si="143"/>
        <v>391199.8</v>
      </c>
      <c r="U284" s="41"/>
      <c r="V284" s="56">
        <f t="shared" si="144"/>
        <v>1048066.5664614586</v>
      </c>
      <c r="W284" s="41"/>
      <c r="X284" s="57">
        <f t="shared" si="145"/>
        <v>16795185.050000004</v>
      </c>
      <c r="Y284" s="41"/>
      <c r="Z284" s="53">
        <f t="shared" si="141"/>
        <v>-6</v>
      </c>
    </row>
    <row r="285" spans="1:26" s="6" customFormat="1" ht="15">
      <c r="A285" s="48">
        <v>316</v>
      </c>
      <c r="B285" s="49" t="s">
        <v>54</v>
      </c>
      <c r="C285" s="41"/>
      <c r="D285" s="59">
        <v>727641.52</v>
      </c>
      <c r="E285" s="41"/>
      <c r="F285" s="41"/>
      <c r="G285" s="41"/>
      <c r="H285" s="41"/>
      <c r="I285" s="41"/>
      <c r="J285" s="41"/>
      <c r="K285" s="41"/>
      <c r="L285" s="60">
        <v>32209.551843006964</v>
      </c>
      <c r="M285" s="53"/>
      <c r="N285" s="53">
        <f t="shared" si="142"/>
        <v>-4.4265687096864621</v>
      </c>
      <c r="O285" s="54"/>
      <c r="P285" s="59">
        <v>520908.06</v>
      </c>
      <c r="Q285" s="41"/>
      <c r="R285" s="53">
        <v>-5</v>
      </c>
      <c r="S285" s="53"/>
      <c r="T285" s="61">
        <f t="shared" si="143"/>
        <v>26045.402999999998</v>
      </c>
      <c r="U285" s="41"/>
      <c r="V285" s="62">
        <f t="shared" si="144"/>
        <v>58254.954843006955</v>
      </c>
      <c r="W285" s="41"/>
      <c r="X285" s="63">
        <f t="shared" si="145"/>
        <v>1248549.58</v>
      </c>
      <c r="Y285" s="41"/>
      <c r="Z285" s="53">
        <f t="shared" si="141"/>
        <v>-5</v>
      </c>
    </row>
    <row r="286" spans="1:26" s="6" customFormat="1" ht="15">
      <c r="A286" s="48"/>
      <c r="B286" s="40" t="s">
        <v>152</v>
      </c>
      <c r="C286" s="41"/>
      <c r="D286" s="42">
        <f>+SUBTOTAL(9,D281:D285)</f>
        <v>329604835.69999999</v>
      </c>
      <c r="E286" s="43"/>
      <c r="F286" s="43"/>
      <c r="G286" s="43"/>
      <c r="H286" s="43"/>
      <c r="I286" s="43"/>
      <c r="J286" s="43"/>
      <c r="K286" s="43"/>
      <c r="L286" s="42">
        <f>+SUBTOTAL(9,L281:L285)</f>
        <v>14590184.522709675</v>
      </c>
      <c r="M286" s="42"/>
      <c r="N286" s="44">
        <f t="shared" si="142"/>
        <v>-4.4265687096864621</v>
      </c>
      <c r="O286" s="45"/>
      <c r="P286" s="42">
        <f>+SUBTOTAL(9,P281:P285)</f>
        <v>66240067.120000027</v>
      </c>
      <c r="Q286" s="43"/>
      <c r="R286" s="46"/>
      <c r="S286" s="43"/>
      <c r="T286" s="42">
        <f>+SUBTOTAL(9,T281:T285)</f>
        <v>12928500.504500007</v>
      </c>
      <c r="U286" s="43"/>
      <c r="V286" s="47">
        <f>+SUBTOTAL(9,V281:V285)</f>
        <v>27518685.027209681</v>
      </c>
      <c r="W286" s="43"/>
      <c r="X286" s="42">
        <f>+SUBTOTAL(9,X281:X285)</f>
        <v>395844902.82000005</v>
      </c>
      <c r="Y286" s="43"/>
      <c r="Z286" s="44">
        <f t="shared" si="141"/>
        <v>-7</v>
      </c>
    </row>
    <row r="287" spans="1:26" s="6" customFormat="1" ht="15">
      <c r="A287" s="48"/>
      <c r="B287" s="40"/>
      <c r="C287" s="41"/>
      <c r="D287" s="42"/>
      <c r="E287" s="43"/>
      <c r="F287" s="43"/>
      <c r="G287" s="43"/>
      <c r="H287" s="43"/>
      <c r="I287" s="43"/>
      <c r="J287" s="43"/>
      <c r="K287" s="43"/>
      <c r="L287" s="42"/>
      <c r="M287" s="42"/>
      <c r="N287" s="44"/>
      <c r="O287" s="45"/>
      <c r="P287" s="42"/>
      <c r="Q287" s="43"/>
      <c r="R287" s="46"/>
      <c r="S287" s="43"/>
      <c r="T287" s="42"/>
      <c r="U287" s="43"/>
      <c r="V287" s="47"/>
      <c r="W287" s="43"/>
      <c r="X287" s="42"/>
      <c r="Y287" s="43"/>
      <c r="Z287" s="44"/>
    </row>
    <row r="288" spans="1:26" s="6" customFormat="1" ht="15">
      <c r="A288" s="48"/>
      <c r="B288" s="51" t="s">
        <v>42</v>
      </c>
      <c r="C288" s="41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s="6" customFormat="1" ht="15">
      <c r="A289" s="48">
        <v>311</v>
      </c>
      <c r="B289" s="49" t="s">
        <v>50</v>
      </c>
      <c r="C289" s="41"/>
      <c r="D289" s="50">
        <v>61998318.780000001</v>
      </c>
      <c r="E289" s="41"/>
      <c r="F289" s="41"/>
      <c r="G289" s="41"/>
      <c r="H289" s="41"/>
      <c r="I289" s="41"/>
      <c r="J289" s="41"/>
      <c r="K289" s="41"/>
      <c r="L289" s="52">
        <v>2744398.1796471458</v>
      </c>
      <c r="M289" s="53"/>
      <c r="N289" s="53">
        <f>-L289/D289*100</f>
        <v>-4.4265687096864621</v>
      </c>
      <c r="O289" s="54"/>
      <c r="P289" s="50">
        <v>4640999.1300000018</v>
      </c>
      <c r="Q289" s="41"/>
      <c r="R289" s="53">
        <v>-30</v>
      </c>
      <c r="S289" s="53"/>
      <c r="T289" s="55">
        <f>-P289*R289/100</f>
        <v>1392299.7390000008</v>
      </c>
      <c r="U289" s="41"/>
      <c r="V289" s="56">
        <f>-D289*N289/100+T289</f>
        <v>4136697.9186471459</v>
      </c>
      <c r="W289" s="41"/>
      <c r="X289" s="57">
        <f>+D289+P289</f>
        <v>66639317.910000004</v>
      </c>
      <c r="Y289" s="41"/>
      <c r="Z289" s="53">
        <f t="shared" ref="Z289:Z294" si="146">-ROUND(V289/X289*100,0)</f>
        <v>-6</v>
      </c>
    </row>
    <row r="290" spans="1:26" s="6" customFormat="1" ht="15">
      <c r="A290" s="48">
        <v>312</v>
      </c>
      <c r="B290" s="49" t="s">
        <v>51</v>
      </c>
      <c r="C290" s="41"/>
      <c r="D290" s="50">
        <v>70909558.730000019</v>
      </c>
      <c r="E290" s="41"/>
      <c r="F290" s="41"/>
      <c r="G290" s="41"/>
      <c r="H290" s="41"/>
      <c r="I290" s="41"/>
      <c r="J290" s="41"/>
      <c r="K290" s="41"/>
      <c r="L290" s="52">
        <v>3138860.3389189262</v>
      </c>
      <c r="M290" s="53"/>
      <c r="N290" s="53">
        <f t="shared" ref="N290:N294" si="147">-L290/D290*100</f>
        <v>-4.4265687096864621</v>
      </c>
      <c r="O290" s="54"/>
      <c r="P290" s="50">
        <v>17372582.739999969</v>
      </c>
      <c r="Q290" s="41"/>
      <c r="R290" s="53">
        <v>-20</v>
      </c>
      <c r="S290" s="53"/>
      <c r="T290" s="55">
        <f t="shared" ref="T290:T293" si="148">-P290*R290/100</f>
        <v>3474516.5479999934</v>
      </c>
      <c r="U290" s="41"/>
      <c r="V290" s="56">
        <f t="shared" ref="V290:V293" si="149">-D290*N290/100+T290</f>
        <v>6613376.8869189192</v>
      </c>
      <c r="W290" s="41"/>
      <c r="X290" s="57">
        <f t="shared" ref="X290:X293" si="150">+D290+P290</f>
        <v>88282141.469999984</v>
      </c>
      <c r="Y290" s="41"/>
      <c r="Z290" s="53">
        <f t="shared" si="146"/>
        <v>-7</v>
      </c>
    </row>
    <row r="291" spans="1:26" s="6" customFormat="1" ht="15">
      <c r="A291" s="48">
        <v>314</v>
      </c>
      <c r="B291" s="49" t="s">
        <v>52</v>
      </c>
      <c r="C291" s="41"/>
      <c r="D291" s="50">
        <v>6902130.7599999988</v>
      </c>
      <c r="E291" s="41"/>
      <c r="F291" s="41"/>
      <c r="G291" s="41"/>
      <c r="H291" s="41"/>
      <c r="I291" s="41"/>
      <c r="J291" s="41"/>
      <c r="K291" s="41"/>
      <c r="L291" s="52">
        <v>305527.56052380439</v>
      </c>
      <c r="M291" s="53"/>
      <c r="N291" s="53">
        <f t="shared" si="147"/>
        <v>-4.4265687096864621</v>
      </c>
      <c r="O291" s="54"/>
      <c r="P291" s="50">
        <v>2085454.9</v>
      </c>
      <c r="Q291" s="41"/>
      <c r="R291" s="53">
        <v>-15</v>
      </c>
      <c r="S291" s="53"/>
      <c r="T291" s="55">
        <f t="shared" si="148"/>
        <v>312818.23499999999</v>
      </c>
      <c r="U291" s="41"/>
      <c r="V291" s="56">
        <f t="shared" si="149"/>
        <v>618345.79552380438</v>
      </c>
      <c r="W291" s="41"/>
      <c r="X291" s="57">
        <f t="shared" si="150"/>
        <v>8987585.6599999983</v>
      </c>
      <c r="Y291" s="41"/>
      <c r="Z291" s="53">
        <f t="shared" si="146"/>
        <v>-7</v>
      </c>
    </row>
    <row r="292" spans="1:26" s="6" customFormat="1" ht="15">
      <c r="A292" s="48">
        <v>315</v>
      </c>
      <c r="B292" s="49" t="s">
        <v>53</v>
      </c>
      <c r="C292" s="41"/>
      <c r="D292" s="50">
        <v>14996324.279999997</v>
      </c>
      <c r="E292" s="41"/>
      <c r="F292" s="41"/>
      <c r="G292" s="41"/>
      <c r="H292" s="41"/>
      <c r="I292" s="41"/>
      <c r="J292" s="41"/>
      <c r="K292" s="41"/>
      <c r="L292" s="52">
        <v>663822.5981815937</v>
      </c>
      <c r="M292" s="53"/>
      <c r="N292" s="53">
        <f t="shared" si="147"/>
        <v>-4.426568709686463</v>
      </c>
      <c r="O292" s="54"/>
      <c r="P292" s="50">
        <v>1592938.3499999987</v>
      </c>
      <c r="Q292" s="41"/>
      <c r="R292" s="53">
        <v>-20</v>
      </c>
      <c r="S292" s="53"/>
      <c r="T292" s="55">
        <f t="shared" si="148"/>
        <v>318587.66999999975</v>
      </c>
      <c r="U292" s="41"/>
      <c r="V292" s="56">
        <f t="shared" si="149"/>
        <v>982410.26818159339</v>
      </c>
      <c r="W292" s="41"/>
      <c r="X292" s="57">
        <f t="shared" si="150"/>
        <v>16589262.629999995</v>
      </c>
      <c r="Y292" s="41"/>
      <c r="Z292" s="53">
        <f t="shared" si="146"/>
        <v>-6</v>
      </c>
    </row>
    <row r="293" spans="1:26" s="6" customFormat="1" ht="15">
      <c r="A293" s="48">
        <v>316</v>
      </c>
      <c r="B293" s="49" t="s">
        <v>54</v>
      </c>
      <c r="C293" s="41"/>
      <c r="D293" s="59">
        <v>2152242.15</v>
      </c>
      <c r="E293" s="41"/>
      <c r="F293" s="41"/>
      <c r="G293" s="41"/>
      <c r="H293" s="41"/>
      <c r="I293" s="41"/>
      <c r="J293" s="41"/>
      <c r="K293" s="41"/>
      <c r="L293" s="60">
        <v>95270.477568583185</v>
      </c>
      <c r="M293" s="53"/>
      <c r="N293" s="53">
        <f t="shared" si="147"/>
        <v>-4.426568709686463</v>
      </c>
      <c r="O293" s="54"/>
      <c r="P293" s="59">
        <v>793018.92000000039</v>
      </c>
      <c r="Q293" s="41"/>
      <c r="R293" s="53">
        <v>-5</v>
      </c>
      <c r="S293" s="53"/>
      <c r="T293" s="61">
        <f t="shared" si="148"/>
        <v>39650.946000000018</v>
      </c>
      <c r="U293" s="41"/>
      <c r="V293" s="62">
        <f t="shared" si="149"/>
        <v>134921.42356858321</v>
      </c>
      <c r="W293" s="41"/>
      <c r="X293" s="63">
        <f t="shared" si="150"/>
        <v>2945261.0700000003</v>
      </c>
      <c r="Y293" s="41"/>
      <c r="Z293" s="53">
        <f t="shared" si="146"/>
        <v>-5</v>
      </c>
    </row>
    <row r="294" spans="1:26" s="6" customFormat="1" ht="15">
      <c r="A294" s="48"/>
      <c r="B294" s="40" t="s">
        <v>153</v>
      </c>
      <c r="C294" s="41"/>
      <c r="D294" s="64">
        <f>+SUBTOTAL(9,D289:D293)</f>
        <v>156958574.70000002</v>
      </c>
      <c r="E294" s="43"/>
      <c r="F294" s="43"/>
      <c r="G294" s="43"/>
      <c r="H294" s="43"/>
      <c r="I294" s="43"/>
      <c r="J294" s="43"/>
      <c r="K294" s="43"/>
      <c r="L294" s="64">
        <f>+SUBTOTAL(9,L289:L293)</f>
        <v>6947879.154840054</v>
      </c>
      <c r="M294" s="42"/>
      <c r="N294" s="44">
        <f t="shared" si="147"/>
        <v>-4.426568709686463</v>
      </c>
      <c r="O294" s="45"/>
      <c r="P294" s="64">
        <f>+SUBTOTAL(9,P289:P293)</f>
        <v>26484994.039999969</v>
      </c>
      <c r="Q294" s="43"/>
      <c r="R294" s="46"/>
      <c r="S294" s="43"/>
      <c r="T294" s="64">
        <f>+SUBTOTAL(9,T289:T293)</f>
        <v>5537873.1379999947</v>
      </c>
      <c r="U294" s="43"/>
      <c r="V294" s="65">
        <f>+SUBTOTAL(9,V289:V293)</f>
        <v>12485752.292840047</v>
      </c>
      <c r="W294" s="43"/>
      <c r="X294" s="64">
        <f>+SUBTOTAL(9,X289:X293)</f>
        <v>183443568.73999998</v>
      </c>
      <c r="Y294" s="43"/>
      <c r="Z294" s="44">
        <f t="shared" si="146"/>
        <v>-7</v>
      </c>
    </row>
    <row r="295" spans="1:26" s="6" customFormat="1" ht="15">
      <c r="A295" s="48"/>
      <c r="B295" s="40"/>
      <c r="C295" s="41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s="6" customFormat="1" ht="15">
      <c r="A296" s="66" t="s">
        <v>201</v>
      </c>
      <c r="B296" s="40"/>
      <c r="C296" s="41"/>
      <c r="D296" s="50">
        <f>+SUBTOTAL(9,D257:D295)</f>
        <v>1189679940.6899998</v>
      </c>
      <c r="E296" s="50"/>
      <c r="F296" s="50"/>
      <c r="G296" s="50"/>
      <c r="H296" s="69">
        <v>1415.3334041000001</v>
      </c>
      <c r="I296" s="43"/>
      <c r="J296" s="68">
        <v>37.209037687570721</v>
      </c>
      <c r="K296" s="50"/>
      <c r="L296" s="50">
        <f>+SUBTOTAL(9,L257:L295)</f>
        <v>52662000.000000007</v>
      </c>
      <c r="M296" s="50"/>
      <c r="N296" s="50"/>
      <c r="O296" s="50"/>
      <c r="P296" s="50">
        <f>+SUBTOTAL(9,P257:P295)</f>
        <v>205534440.47</v>
      </c>
      <c r="Q296" s="50"/>
      <c r="R296" s="50"/>
      <c r="S296" s="50"/>
      <c r="T296" s="50">
        <f>+SUBTOTAL(9,T257:T295)</f>
        <v>40033210.710499994</v>
      </c>
      <c r="U296" s="50"/>
      <c r="V296" s="50">
        <f>+SUBTOTAL(9,V257:V295)</f>
        <v>92695210.710499972</v>
      </c>
      <c r="W296" s="50"/>
      <c r="X296" s="50">
        <f>+SUBTOTAL(9,X257:X295)</f>
        <v>1395214381.1599996</v>
      </c>
      <c r="Y296" s="50"/>
      <c r="Z296" s="50"/>
    </row>
    <row r="297" spans="1:26" s="6" customFormat="1" ht="15">
      <c r="A297" s="48"/>
      <c r="B297" s="40"/>
      <c r="C297" s="41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s="6" customFormat="1" ht="15">
      <c r="A298" s="48"/>
      <c r="B298" s="40"/>
      <c r="C298" s="41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s="6" customFormat="1" ht="15">
      <c r="A299" s="39" t="s">
        <v>202</v>
      </c>
      <c r="B299" s="40"/>
      <c r="C299" s="41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s="6" customFormat="1" ht="15">
      <c r="A300" s="48"/>
      <c r="B300" s="40"/>
      <c r="C300" s="41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s="6" customFormat="1" ht="15">
      <c r="A301" s="48"/>
      <c r="B301" s="51" t="s">
        <v>43</v>
      </c>
      <c r="C301" s="41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s="6" customFormat="1" ht="15">
      <c r="A302" s="48">
        <v>311</v>
      </c>
      <c r="B302" s="49" t="s">
        <v>50</v>
      </c>
      <c r="C302" s="41"/>
      <c r="D302" s="50">
        <v>20690859.590000004</v>
      </c>
      <c r="E302" s="41"/>
      <c r="F302" s="41"/>
      <c r="G302" s="41"/>
      <c r="H302" s="41"/>
      <c r="I302" s="41"/>
      <c r="J302" s="41"/>
      <c r="K302" s="41"/>
      <c r="L302" s="52">
        <v>1705897.155688033</v>
      </c>
      <c r="M302" s="53"/>
      <c r="N302" s="53">
        <f>-L302/D302*100</f>
        <v>-8.2446896334481039</v>
      </c>
      <c r="O302" s="54"/>
      <c r="P302" s="50">
        <v>492801.79999999987</v>
      </c>
      <c r="Q302" s="41"/>
      <c r="R302" s="53">
        <v>-30</v>
      </c>
      <c r="S302" s="53"/>
      <c r="T302" s="55">
        <f>-P302*R302/100</f>
        <v>147840.53999999995</v>
      </c>
      <c r="U302" s="41"/>
      <c r="V302" s="56">
        <f>-D302*N302/100+T302</f>
        <v>1853737.6956880332</v>
      </c>
      <c r="W302" s="41"/>
      <c r="X302" s="57">
        <f>+D302+P302</f>
        <v>21183661.390000004</v>
      </c>
      <c r="Y302" s="41"/>
      <c r="Z302" s="53">
        <f t="shared" ref="Z302:Z307" si="151">-ROUND(V302/X302*100,0)</f>
        <v>-9</v>
      </c>
    </row>
    <row r="303" spans="1:26" s="6" customFormat="1" ht="15">
      <c r="A303" s="48">
        <v>312</v>
      </c>
      <c r="B303" s="49" t="s">
        <v>51</v>
      </c>
      <c r="C303" s="41"/>
      <c r="D303" s="50">
        <v>142028838.34999999</v>
      </c>
      <c r="E303" s="41"/>
      <c r="F303" s="41"/>
      <c r="G303" s="41"/>
      <c r="H303" s="41"/>
      <c r="I303" s="41"/>
      <c r="J303" s="41"/>
      <c r="K303" s="41"/>
      <c r="L303" s="52">
        <v>11709836.911949215</v>
      </c>
      <c r="M303" s="53"/>
      <c r="N303" s="53">
        <f t="shared" ref="N303:N307" si="152">-L303/D303*100</f>
        <v>-8.2446896334481039</v>
      </c>
      <c r="O303" s="54"/>
      <c r="P303" s="50">
        <v>11547136.139999995</v>
      </c>
      <c r="Q303" s="41"/>
      <c r="R303" s="53">
        <v>-20</v>
      </c>
      <c r="S303" s="53"/>
      <c r="T303" s="55">
        <f t="shared" ref="T303:T306" si="153">-P303*R303/100</f>
        <v>2309427.2279999987</v>
      </c>
      <c r="U303" s="41"/>
      <c r="V303" s="56">
        <f t="shared" ref="V303:V306" si="154">-D303*N303/100+T303</f>
        <v>14019264.139949214</v>
      </c>
      <c r="W303" s="41"/>
      <c r="X303" s="57">
        <f t="shared" ref="X303:X306" si="155">+D303+P303</f>
        <v>153575974.48999998</v>
      </c>
      <c r="Y303" s="41"/>
      <c r="Z303" s="53">
        <f t="shared" si="151"/>
        <v>-9</v>
      </c>
    </row>
    <row r="304" spans="1:26" s="6" customFormat="1" ht="15">
      <c r="A304" s="48">
        <v>314</v>
      </c>
      <c r="B304" s="49" t="s">
        <v>52</v>
      </c>
      <c r="C304" s="41"/>
      <c r="D304" s="50">
        <v>17545722.349999998</v>
      </c>
      <c r="E304" s="41"/>
      <c r="F304" s="41"/>
      <c r="G304" s="41"/>
      <c r="H304" s="41"/>
      <c r="I304" s="41"/>
      <c r="J304" s="41"/>
      <c r="K304" s="41"/>
      <c r="L304" s="52">
        <v>1446590.3517040368</v>
      </c>
      <c r="M304" s="53"/>
      <c r="N304" s="53">
        <f t="shared" si="152"/>
        <v>-8.2446896334481039</v>
      </c>
      <c r="O304" s="54"/>
      <c r="P304" s="50">
        <v>3151297.9200000013</v>
      </c>
      <c r="Q304" s="41"/>
      <c r="R304" s="53">
        <v>-15</v>
      </c>
      <c r="S304" s="53"/>
      <c r="T304" s="55">
        <f t="shared" si="153"/>
        <v>472694.6880000002</v>
      </c>
      <c r="U304" s="41"/>
      <c r="V304" s="56">
        <f t="shared" si="154"/>
        <v>1919285.0397040369</v>
      </c>
      <c r="W304" s="41"/>
      <c r="X304" s="57">
        <f t="shared" si="155"/>
        <v>20697020.27</v>
      </c>
      <c r="Y304" s="41"/>
      <c r="Z304" s="53">
        <f t="shared" si="151"/>
        <v>-9</v>
      </c>
    </row>
    <row r="305" spans="1:26" s="6" customFormat="1" ht="15">
      <c r="A305" s="48">
        <v>315</v>
      </c>
      <c r="B305" s="49" t="s">
        <v>53</v>
      </c>
      <c r="C305" s="41"/>
      <c r="D305" s="50">
        <v>20491091.390000001</v>
      </c>
      <c r="E305" s="41"/>
      <c r="F305" s="41"/>
      <c r="G305" s="41"/>
      <c r="H305" s="41"/>
      <c r="I305" s="41"/>
      <c r="J305" s="41"/>
      <c r="K305" s="41"/>
      <c r="L305" s="52">
        <v>1689426.887611707</v>
      </c>
      <c r="M305" s="53"/>
      <c r="N305" s="53">
        <f t="shared" si="152"/>
        <v>-8.2446896334481039</v>
      </c>
      <c r="O305" s="54"/>
      <c r="P305" s="50">
        <v>472287.62</v>
      </c>
      <c r="Q305" s="41"/>
      <c r="R305" s="53">
        <v>-20</v>
      </c>
      <c r="S305" s="53"/>
      <c r="T305" s="55">
        <f t="shared" si="153"/>
        <v>94457.524000000005</v>
      </c>
      <c r="U305" s="41"/>
      <c r="V305" s="56">
        <f t="shared" si="154"/>
        <v>1783884.4116117072</v>
      </c>
      <c r="W305" s="41"/>
      <c r="X305" s="57">
        <f t="shared" si="155"/>
        <v>20963379.010000002</v>
      </c>
      <c r="Y305" s="41"/>
      <c r="Z305" s="53">
        <f t="shared" si="151"/>
        <v>-9</v>
      </c>
    </row>
    <row r="306" spans="1:26" s="6" customFormat="1" ht="15">
      <c r="A306" s="48">
        <v>316</v>
      </c>
      <c r="B306" s="49" t="s">
        <v>54</v>
      </c>
      <c r="C306" s="41"/>
      <c r="D306" s="59">
        <v>65694.97</v>
      </c>
      <c r="E306" s="41"/>
      <c r="F306" s="41"/>
      <c r="G306" s="41"/>
      <c r="H306" s="41"/>
      <c r="I306" s="41"/>
      <c r="J306" s="41"/>
      <c r="K306" s="41"/>
      <c r="L306" s="60">
        <v>5416.3463812868413</v>
      </c>
      <c r="M306" s="53"/>
      <c r="N306" s="53">
        <f t="shared" si="152"/>
        <v>-8.2446896334481039</v>
      </c>
      <c r="O306" s="54"/>
      <c r="P306" s="59">
        <v>30193.629999999997</v>
      </c>
      <c r="Q306" s="41"/>
      <c r="R306" s="53">
        <v>-5</v>
      </c>
      <c r="S306" s="53"/>
      <c r="T306" s="61">
        <f t="shared" si="153"/>
        <v>1509.6814999999999</v>
      </c>
      <c r="U306" s="41"/>
      <c r="V306" s="62">
        <f t="shared" si="154"/>
        <v>6926.027881286841</v>
      </c>
      <c r="W306" s="41"/>
      <c r="X306" s="63">
        <f t="shared" si="155"/>
        <v>95888.6</v>
      </c>
      <c r="Y306" s="41"/>
      <c r="Z306" s="53">
        <f t="shared" si="151"/>
        <v>-7</v>
      </c>
    </row>
    <row r="307" spans="1:26" s="6" customFormat="1" ht="15">
      <c r="A307" s="48"/>
      <c r="B307" s="40" t="s">
        <v>154</v>
      </c>
      <c r="C307" s="41"/>
      <c r="D307" s="42">
        <f>+SUBTOTAL(9,D302:D306)</f>
        <v>200822206.65000001</v>
      </c>
      <c r="E307" s="43"/>
      <c r="F307" s="43"/>
      <c r="G307" s="43"/>
      <c r="H307" s="43"/>
      <c r="I307" s="43"/>
      <c r="J307" s="43"/>
      <c r="K307" s="43"/>
      <c r="L307" s="42">
        <f>+SUBTOTAL(9,L302:L306)</f>
        <v>16557167.653334279</v>
      </c>
      <c r="M307" s="42"/>
      <c r="N307" s="44">
        <f t="shared" si="152"/>
        <v>-8.2446896334481039</v>
      </c>
      <c r="O307" s="45"/>
      <c r="P307" s="42">
        <f>+SUBTOTAL(9,P302:P306)</f>
        <v>15693717.109999998</v>
      </c>
      <c r="Q307" s="43"/>
      <c r="R307" s="46"/>
      <c r="S307" s="43"/>
      <c r="T307" s="42">
        <f>+SUBTOTAL(9,T302:T306)</f>
        <v>3025929.661499999</v>
      </c>
      <c r="U307" s="43"/>
      <c r="V307" s="47">
        <f>+SUBTOTAL(9,V302:V306)</f>
        <v>19583097.314834278</v>
      </c>
      <c r="W307" s="43"/>
      <c r="X307" s="42">
        <f>+SUBTOTAL(9,X302:X306)</f>
        <v>216515923.75999999</v>
      </c>
      <c r="Y307" s="43"/>
      <c r="Z307" s="44">
        <f t="shared" si="151"/>
        <v>-9</v>
      </c>
    </row>
    <row r="308" spans="1:26" s="6" customFormat="1" ht="15">
      <c r="A308" s="48"/>
      <c r="B308" s="49"/>
      <c r="C308" s="41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s="6" customFormat="1" ht="15">
      <c r="A309" s="48"/>
      <c r="B309" s="51" t="s">
        <v>44</v>
      </c>
      <c r="C309" s="41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s="6" customFormat="1" ht="15">
      <c r="A310" s="48">
        <v>311</v>
      </c>
      <c r="B310" s="49" t="s">
        <v>50</v>
      </c>
      <c r="C310" s="41"/>
      <c r="D310" s="50">
        <v>28879052.200000003</v>
      </c>
      <c r="E310" s="41"/>
      <c r="F310" s="41"/>
      <c r="G310" s="41"/>
      <c r="H310" s="41"/>
      <c r="I310" s="41"/>
      <c r="J310" s="41"/>
      <c r="K310" s="41"/>
      <c r="L310" s="52">
        <v>2380988.2229714668</v>
      </c>
      <c r="M310" s="53"/>
      <c r="N310" s="53">
        <f>-L310/D310*100</f>
        <v>-8.2446896334481039</v>
      </c>
      <c r="O310" s="54"/>
      <c r="P310" s="50">
        <v>483080.85999999987</v>
      </c>
      <c r="Q310" s="41"/>
      <c r="R310" s="53">
        <v>-30</v>
      </c>
      <c r="S310" s="53"/>
      <c r="T310" s="55">
        <f>-P310*R310/100</f>
        <v>144924.25799999997</v>
      </c>
      <c r="U310" s="41"/>
      <c r="V310" s="56">
        <f>-D310*N310/100+T310</f>
        <v>2525912.4809714667</v>
      </c>
      <c r="W310" s="41"/>
      <c r="X310" s="57">
        <f>+D310+P310</f>
        <v>29362133.060000002</v>
      </c>
      <c r="Y310" s="41"/>
      <c r="Z310" s="53">
        <f t="shared" ref="Z310:Z315" si="156">-ROUND(V310/X310*100,0)</f>
        <v>-9</v>
      </c>
    </row>
    <row r="311" spans="1:26" s="6" customFormat="1" ht="15">
      <c r="A311" s="48">
        <v>312</v>
      </c>
      <c r="B311" s="49" t="s">
        <v>51</v>
      </c>
      <c r="C311" s="41"/>
      <c r="D311" s="50">
        <v>167909209.88999996</v>
      </c>
      <c r="E311" s="41"/>
      <c r="F311" s="41"/>
      <c r="G311" s="41"/>
      <c r="H311" s="41"/>
      <c r="I311" s="41"/>
      <c r="J311" s="41"/>
      <c r="K311" s="41"/>
      <c r="L311" s="52">
        <v>13843593.221405445</v>
      </c>
      <c r="M311" s="53"/>
      <c r="N311" s="53">
        <f t="shared" ref="N311:N315" si="157">-L311/D311*100</f>
        <v>-8.2446896334481039</v>
      </c>
      <c r="O311" s="54"/>
      <c r="P311" s="50">
        <v>14518865.109999999</v>
      </c>
      <c r="Q311" s="41"/>
      <c r="R311" s="53">
        <v>-20</v>
      </c>
      <c r="S311" s="53"/>
      <c r="T311" s="55">
        <f t="shared" ref="T311:T314" si="158">-P311*R311/100</f>
        <v>2903773.0219999999</v>
      </c>
      <c r="U311" s="41"/>
      <c r="V311" s="56">
        <f t="shared" ref="V311:V314" si="159">-D311*N311/100+T311</f>
        <v>16747366.243405445</v>
      </c>
      <c r="W311" s="41"/>
      <c r="X311" s="57">
        <f t="shared" ref="X311:X314" si="160">+D311+P311</f>
        <v>182428074.99999994</v>
      </c>
      <c r="Y311" s="41"/>
      <c r="Z311" s="53">
        <f t="shared" si="156"/>
        <v>-9</v>
      </c>
    </row>
    <row r="312" spans="1:26" s="6" customFormat="1" ht="15">
      <c r="A312" s="48">
        <v>314</v>
      </c>
      <c r="B312" s="49" t="s">
        <v>52</v>
      </c>
      <c r="C312" s="41"/>
      <c r="D312" s="50">
        <v>20876887.27</v>
      </c>
      <c r="E312" s="41"/>
      <c r="F312" s="41"/>
      <c r="G312" s="41"/>
      <c r="H312" s="41"/>
      <c r="I312" s="41"/>
      <c r="J312" s="41"/>
      <c r="K312" s="41"/>
      <c r="L312" s="52">
        <v>1721234.5605363369</v>
      </c>
      <c r="M312" s="53"/>
      <c r="N312" s="53">
        <f t="shared" si="157"/>
        <v>-8.2446896334481039</v>
      </c>
      <c r="O312" s="54"/>
      <c r="P312" s="50">
        <v>3152486.5399999982</v>
      </c>
      <c r="Q312" s="41"/>
      <c r="R312" s="53">
        <v>-15</v>
      </c>
      <c r="S312" s="53"/>
      <c r="T312" s="55">
        <f t="shared" si="158"/>
        <v>472872.98099999974</v>
      </c>
      <c r="U312" s="41"/>
      <c r="V312" s="56">
        <f t="shared" si="159"/>
        <v>2194107.5415363368</v>
      </c>
      <c r="W312" s="41"/>
      <c r="X312" s="57">
        <f t="shared" si="160"/>
        <v>24029373.809999999</v>
      </c>
      <c r="Y312" s="41"/>
      <c r="Z312" s="53">
        <f t="shared" si="156"/>
        <v>-9</v>
      </c>
    </row>
    <row r="313" spans="1:26" s="6" customFormat="1" ht="15">
      <c r="A313" s="48">
        <v>315</v>
      </c>
      <c r="B313" s="49" t="s">
        <v>53</v>
      </c>
      <c r="C313" s="41"/>
      <c r="D313" s="50">
        <v>29582074.510000002</v>
      </c>
      <c r="E313" s="41"/>
      <c r="F313" s="41"/>
      <c r="G313" s="41"/>
      <c r="H313" s="41"/>
      <c r="I313" s="41"/>
      <c r="J313" s="41"/>
      <c r="K313" s="41"/>
      <c r="L313" s="52">
        <v>2438950.2304848642</v>
      </c>
      <c r="M313" s="53"/>
      <c r="N313" s="53">
        <f t="shared" si="157"/>
        <v>-8.2446896334481039</v>
      </c>
      <c r="O313" s="54"/>
      <c r="P313" s="50">
        <v>587642.88000000024</v>
      </c>
      <c r="Q313" s="41"/>
      <c r="R313" s="53">
        <v>-20</v>
      </c>
      <c r="S313" s="53"/>
      <c r="T313" s="55">
        <f t="shared" si="158"/>
        <v>117528.57600000006</v>
      </c>
      <c r="U313" s="41"/>
      <c r="V313" s="56">
        <f t="shared" si="159"/>
        <v>2556478.8064848641</v>
      </c>
      <c r="W313" s="41"/>
      <c r="X313" s="57">
        <f t="shared" si="160"/>
        <v>30169717.390000001</v>
      </c>
      <c r="Y313" s="41"/>
      <c r="Z313" s="53">
        <f t="shared" si="156"/>
        <v>-8</v>
      </c>
    </row>
    <row r="314" spans="1:26" s="6" customFormat="1" ht="15">
      <c r="A314" s="48">
        <v>316</v>
      </c>
      <c r="B314" s="49" t="s">
        <v>54</v>
      </c>
      <c r="C314" s="41"/>
      <c r="D314" s="59">
        <v>279921.42</v>
      </c>
      <c r="E314" s="41"/>
      <c r="F314" s="41"/>
      <c r="G314" s="41"/>
      <c r="H314" s="41"/>
      <c r="I314" s="41"/>
      <c r="J314" s="41"/>
      <c r="K314" s="41"/>
      <c r="L314" s="60">
        <v>23078.652296540724</v>
      </c>
      <c r="M314" s="53"/>
      <c r="N314" s="53">
        <f t="shared" si="157"/>
        <v>-8.2446896334481039</v>
      </c>
      <c r="O314" s="54"/>
      <c r="P314" s="59">
        <v>108950.23</v>
      </c>
      <c r="Q314" s="41"/>
      <c r="R314" s="53">
        <v>-5</v>
      </c>
      <c r="S314" s="53"/>
      <c r="T314" s="61">
        <f t="shared" si="158"/>
        <v>5447.5115000000005</v>
      </c>
      <c r="U314" s="41"/>
      <c r="V314" s="62">
        <f t="shared" si="159"/>
        <v>28526.163796540728</v>
      </c>
      <c r="W314" s="41"/>
      <c r="X314" s="63">
        <f t="shared" si="160"/>
        <v>388871.64999999997</v>
      </c>
      <c r="Y314" s="41"/>
      <c r="Z314" s="53">
        <f t="shared" si="156"/>
        <v>-7</v>
      </c>
    </row>
    <row r="315" spans="1:26" s="6" customFormat="1" ht="15">
      <c r="A315" s="48"/>
      <c r="B315" s="40" t="s">
        <v>155</v>
      </c>
      <c r="C315" s="41"/>
      <c r="D315" s="42">
        <f>+SUBTOTAL(9,D310:D314)</f>
        <v>247527145.28999996</v>
      </c>
      <c r="E315" s="43"/>
      <c r="F315" s="43"/>
      <c r="G315" s="43"/>
      <c r="H315" s="43"/>
      <c r="I315" s="43"/>
      <c r="J315" s="43"/>
      <c r="K315" s="43"/>
      <c r="L315" s="42">
        <f>+SUBTOTAL(9,L310:L314)</f>
        <v>20407844.887694653</v>
      </c>
      <c r="M315" s="42"/>
      <c r="N315" s="44">
        <f t="shared" si="157"/>
        <v>-8.2446896334481039</v>
      </c>
      <c r="O315" s="45"/>
      <c r="P315" s="42">
        <f>+SUBTOTAL(9,P310:P314)</f>
        <v>18851025.619999997</v>
      </c>
      <c r="Q315" s="43"/>
      <c r="R315" s="46"/>
      <c r="S315" s="43"/>
      <c r="T315" s="42">
        <f>+SUBTOTAL(9,T310:T314)</f>
        <v>3644546.3484999994</v>
      </c>
      <c r="U315" s="43"/>
      <c r="V315" s="47">
        <f>+SUBTOTAL(9,V310:V314)</f>
        <v>24052391.236194652</v>
      </c>
      <c r="W315" s="43"/>
      <c r="X315" s="42">
        <f>+SUBTOTAL(9,X310:X314)</f>
        <v>266378170.90999994</v>
      </c>
      <c r="Y315" s="43"/>
      <c r="Z315" s="44">
        <f t="shared" si="156"/>
        <v>-9</v>
      </c>
    </row>
    <row r="316" spans="1:26" s="6" customFormat="1" ht="15">
      <c r="A316" s="48"/>
      <c r="B316" s="40"/>
      <c r="C316" s="41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s="6" customFormat="1" ht="15">
      <c r="A317" s="48"/>
      <c r="B317" s="51" t="s">
        <v>45</v>
      </c>
      <c r="C317" s="41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s="6" customFormat="1" ht="15">
      <c r="A318" s="48">
        <v>311</v>
      </c>
      <c r="B318" s="49" t="s">
        <v>50</v>
      </c>
      <c r="C318" s="41"/>
      <c r="D318" s="50">
        <v>14168872.68</v>
      </c>
      <c r="E318" s="41"/>
      <c r="F318" s="41"/>
      <c r="G318" s="41"/>
      <c r="H318" s="41"/>
      <c r="I318" s="41"/>
      <c r="J318" s="41"/>
      <c r="K318" s="41"/>
      <c r="L318" s="52">
        <v>1168179.5770244205</v>
      </c>
      <c r="M318" s="53"/>
      <c r="N318" s="53">
        <f>-L318/D318*100</f>
        <v>-8.2446896334481039</v>
      </c>
      <c r="O318" s="54"/>
      <c r="P318" s="50">
        <v>48138.929999999986</v>
      </c>
      <c r="Q318" s="41"/>
      <c r="R318" s="53">
        <v>-30</v>
      </c>
      <c r="S318" s="53"/>
      <c r="T318" s="55">
        <f>-P318*R318/100</f>
        <v>14441.678999999996</v>
      </c>
      <c r="U318" s="41"/>
      <c r="V318" s="56">
        <f>-D318*N318/100+T318</f>
        <v>1182621.2560244205</v>
      </c>
      <c r="W318" s="41"/>
      <c r="X318" s="57">
        <f>+D318+P318</f>
        <v>14217011.609999999</v>
      </c>
      <c r="Y318" s="41"/>
      <c r="Z318" s="53">
        <f t="shared" ref="Z318:Z323" si="161">-ROUND(V318/X318*100,0)</f>
        <v>-8</v>
      </c>
    </row>
    <row r="319" spans="1:26" s="6" customFormat="1" ht="15">
      <c r="A319" s="48">
        <v>312</v>
      </c>
      <c r="B319" s="49" t="s">
        <v>51</v>
      </c>
      <c r="C319" s="41"/>
      <c r="D319" s="50">
        <v>145034276.77000001</v>
      </c>
      <c r="E319" s="41"/>
      <c r="F319" s="41"/>
      <c r="G319" s="41"/>
      <c r="H319" s="41"/>
      <c r="I319" s="41"/>
      <c r="J319" s="41"/>
      <c r="K319" s="41"/>
      <c r="L319" s="52">
        <v>11957625.981802622</v>
      </c>
      <c r="M319" s="53"/>
      <c r="N319" s="53">
        <f t="shared" ref="N319:N323" si="162">-L319/D319*100</f>
        <v>-8.2446896334481039</v>
      </c>
      <c r="O319" s="54"/>
      <c r="P319" s="50">
        <v>1391188.26</v>
      </c>
      <c r="Q319" s="41"/>
      <c r="R319" s="53">
        <v>-20</v>
      </c>
      <c r="S319" s="53"/>
      <c r="T319" s="55">
        <f t="shared" ref="T319:T322" si="163">-P319*R319/100</f>
        <v>278237.652</v>
      </c>
      <c r="U319" s="41"/>
      <c r="V319" s="56">
        <f t="shared" ref="V319:V322" si="164">-D319*N319/100+T319</f>
        <v>12235863.633802624</v>
      </c>
      <c r="W319" s="41"/>
      <c r="X319" s="57">
        <f t="shared" ref="X319:X322" si="165">+D319+P319</f>
        <v>146425465.03</v>
      </c>
      <c r="Y319" s="41"/>
      <c r="Z319" s="53">
        <f t="shared" si="161"/>
        <v>-8</v>
      </c>
    </row>
    <row r="320" spans="1:26" s="6" customFormat="1" ht="15">
      <c r="A320" s="48">
        <v>314</v>
      </c>
      <c r="B320" s="49" t="s">
        <v>52</v>
      </c>
      <c r="C320" s="41"/>
      <c r="D320" s="50">
        <v>38646561.609999992</v>
      </c>
      <c r="E320" s="41"/>
      <c r="F320" s="41"/>
      <c r="G320" s="41"/>
      <c r="H320" s="41"/>
      <c r="I320" s="41"/>
      <c r="J320" s="41"/>
      <c r="K320" s="41"/>
      <c r="L320" s="52">
        <v>3186289.0587438038</v>
      </c>
      <c r="M320" s="53"/>
      <c r="N320" s="53">
        <f t="shared" si="162"/>
        <v>-8.2446896334481039</v>
      </c>
      <c r="O320" s="54"/>
      <c r="P320" s="50">
        <v>424332.26000000007</v>
      </c>
      <c r="Q320" s="41"/>
      <c r="R320" s="53">
        <v>-15</v>
      </c>
      <c r="S320" s="53"/>
      <c r="T320" s="55">
        <f t="shared" si="163"/>
        <v>63649.839000000014</v>
      </c>
      <c r="U320" s="41"/>
      <c r="V320" s="56">
        <f t="shared" si="164"/>
        <v>3249938.8977438044</v>
      </c>
      <c r="W320" s="41"/>
      <c r="X320" s="57">
        <f t="shared" si="165"/>
        <v>39070893.86999999</v>
      </c>
      <c r="Y320" s="41"/>
      <c r="Z320" s="53">
        <f t="shared" si="161"/>
        <v>-8</v>
      </c>
    </row>
    <row r="321" spans="1:26" s="6" customFormat="1" ht="15">
      <c r="A321" s="48">
        <v>315</v>
      </c>
      <c r="B321" s="49" t="s">
        <v>53</v>
      </c>
      <c r="C321" s="41"/>
      <c r="D321" s="50">
        <v>11394540.270000003</v>
      </c>
      <c r="E321" s="41"/>
      <c r="F321" s="41"/>
      <c r="G321" s="41"/>
      <c r="H321" s="41"/>
      <c r="I321" s="41"/>
      <c r="J321" s="41"/>
      <c r="K321" s="41"/>
      <c r="L321" s="52">
        <v>939444.48041975987</v>
      </c>
      <c r="M321" s="53"/>
      <c r="N321" s="53">
        <f t="shared" si="162"/>
        <v>-8.2446896334481039</v>
      </c>
      <c r="O321" s="54"/>
      <c r="P321" s="50">
        <v>45143.460000000006</v>
      </c>
      <c r="Q321" s="41"/>
      <c r="R321" s="53">
        <v>-20</v>
      </c>
      <c r="S321" s="53"/>
      <c r="T321" s="55">
        <f t="shared" si="163"/>
        <v>9028.6920000000027</v>
      </c>
      <c r="U321" s="41"/>
      <c r="V321" s="56">
        <f t="shared" si="164"/>
        <v>948473.17241975991</v>
      </c>
      <c r="W321" s="41"/>
      <c r="X321" s="57">
        <f t="shared" si="165"/>
        <v>11439683.730000004</v>
      </c>
      <c r="Y321" s="41"/>
      <c r="Z321" s="53">
        <f t="shared" si="161"/>
        <v>-8</v>
      </c>
    </row>
    <row r="322" spans="1:26" s="6" customFormat="1" ht="15">
      <c r="A322" s="48">
        <v>316</v>
      </c>
      <c r="B322" s="49" t="s">
        <v>54</v>
      </c>
      <c r="C322" s="41"/>
      <c r="D322" s="59">
        <v>200606.06000000003</v>
      </c>
      <c r="E322" s="41"/>
      <c r="F322" s="41"/>
      <c r="G322" s="41"/>
      <c r="H322" s="41"/>
      <c r="I322" s="41"/>
      <c r="J322" s="41"/>
      <c r="K322" s="41"/>
      <c r="L322" s="60">
        <v>16539.347032888683</v>
      </c>
      <c r="M322" s="53"/>
      <c r="N322" s="53">
        <f t="shared" si="162"/>
        <v>-8.2446896334481039</v>
      </c>
      <c r="O322" s="54"/>
      <c r="P322" s="59">
        <v>5699.0199999999995</v>
      </c>
      <c r="Q322" s="41"/>
      <c r="R322" s="53">
        <v>-5</v>
      </c>
      <c r="S322" s="53"/>
      <c r="T322" s="61">
        <f t="shared" si="163"/>
        <v>284.95099999999996</v>
      </c>
      <c r="U322" s="41"/>
      <c r="V322" s="62">
        <f t="shared" si="164"/>
        <v>16824.298032888688</v>
      </c>
      <c r="W322" s="41"/>
      <c r="X322" s="63">
        <f t="shared" si="165"/>
        <v>206305.08000000002</v>
      </c>
      <c r="Y322" s="41"/>
      <c r="Z322" s="53">
        <f t="shared" si="161"/>
        <v>-8</v>
      </c>
    </row>
    <row r="323" spans="1:26" s="6" customFormat="1" ht="15">
      <c r="A323" s="48"/>
      <c r="B323" s="40" t="s">
        <v>156</v>
      </c>
      <c r="C323" s="41"/>
      <c r="D323" s="42">
        <f>+SUBTOTAL(9,D318:D322)</f>
        <v>209444857.39000002</v>
      </c>
      <c r="E323" s="43"/>
      <c r="F323" s="43"/>
      <c r="G323" s="43"/>
      <c r="H323" s="43"/>
      <c r="I323" s="43"/>
      <c r="J323" s="43"/>
      <c r="K323" s="43"/>
      <c r="L323" s="42">
        <f>+SUBTOTAL(9,L318:L322)</f>
        <v>17268078.445023496</v>
      </c>
      <c r="M323" s="42"/>
      <c r="N323" s="44">
        <f t="shared" si="162"/>
        <v>-8.2446896334481039</v>
      </c>
      <c r="O323" s="45"/>
      <c r="P323" s="42">
        <f>+SUBTOTAL(9,P318:P322)</f>
        <v>1914501.93</v>
      </c>
      <c r="Q323" s="43"/>
      <c r="R323" s="46"/>
      <c r="S323" s="43"/>
      <c r="T323" s="42">
        <f>+SUBTOTAL(9,T318:T322)</f>
        <v>365642.81300000002</v>
      </c>
      <c r="U323" s="43"/>
      <c r="V323" s="47">
        <f>+SUBTOTAL(9,V318:V322)</f>
        <v>17633721.258023497</v>
      </c>
      <c r="W323" s="43"/>
      <c r="X323" s="42">
        <f>+SUBTOTAL(9,X318:X322)</f>
        <v>211359359.32000002</v>
      </c>
      <c r="Y323" s="43"/>
      <c r="Z323" s="44">
        <f t="shared" si="161"/>
        <v>-8</v>
      </c>
    </row>
    <row r="324" spans="1:26" s="6" customFormat="1" ht="15">
      <c r="A324" s="48"/>
      <c r="B324" s="40"/>
      <c r="C324" s="41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s="6" customFormat="1" ht="15">
      <c r="A325" s="48"/>
      <c r="B325" s="40"/>
      <c r="C325" s="41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s="6" customFormat="1" ht="15">
      <c r="A326" s="48"/>
      <c r="B326" s="51" t="s">
        <v>46</v>
      </c>
      <c r="C326" s="41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s="6" customFormat="1" ht="15">
      <c r="A327" s="48">
        <v>311</v>
      </c>
      <c r="B327" s="49" t="s">
        <v>50</v>
      </c>
      <c r="C327" s="41"/>
      <c r="D327" s="50">
        <v>59035206.24000001</v>
      </c>
      <c r="E327" s="41"/>
      <c r="F327" s="41"/>
      <c r="G327" s="41"/>
      <c r="H327" s="41"/>
      <c r="I327" s="41"/>
      <c r="J327" s="41"/>
      <c r="K327" s="41"/>
      <c r="L327" s="52">
        <v>4867269.5289539881</v>
      </c>
      <c r="M327" s="53"/>
      <c r="N327" s="53">
        <f>-L327/D327*100</f>
        <v>-8.2446896334481021</v>
      </c>
      <c r="O327" s="54"/>
      <c r="P327" s="50">
        <v>1628220.6000000008</v>
      </c>
      <c r="Q327" s="41"/>
      <c r="R327" s="53">
        <v>-30</v>
      </c>
      <c r="S327" s="53"/>
      <c r="T327" s="55">
        <f>-P327*R327/100</f>
        <v>488466.18000000023</v>
      </c>
      <c r="U327" s="41"/>
      <c r="V327" s="56">
        <f>-D327*N327/100+T327</f>
        <v>5355735.7089539887</v>
      </c>
      <c r="W327" s="41"/>
      <c r="X327" s="57">
        <f>+D327+P327</f>
        <v>60663426.840000011</v>
      </c>
      <c r="Y327" s="41"/>
      <c r="Z327" s="53">
        <f t="shared" ref="Z327:Z332" si="166">-ROUND(V327/X327*100,0)</f>
        <v>-9</v>
      </c>
    </row>
    <row r="328" spans="1:26" s="6" customFormat="1" ht="15">
      <c r="A328" s="48">
        <v>312</v>
      </c>
      <c r="B328" s="49" t="s">
        <v>51</v>
      </c>
      <c r="C328" s="41"/>
      <c r="D328" s="50">
        <v>32364861.459999997</v>
      </c>
      <c r="E328" s="41"/>
      <c r="F328" s="41"/>
      <c r="G328" s="41"/>
      <c r="H328" s="41"/>
      <c r="I328" s="41"/>
      <c r="J328" s="41"/>
      <c r="K328" s="41"/>
      <c r="L328" s="52">
        <v>2668382.3776724604</v>
      </c>
      <c r="M328" s="53"/>
      <c r="N328" s="53">
        <f t="shared" ref="N328:N332" si="167">-L328/D328*100</f>
        <v>-8.2446896334481039</v>
      </c>
      <c r="O328" s="54"/>
      <c r="P328" s="50">
        <v>3878348.2100000004</v>
      </c>
      <c r="Q328" s="41"/>
      <c r="R328" s="53">
        <v>-20</v>
      </c>
      <c r="S328" s="53"/>
      <c r="T328" s="55">
        <f t="shared" ref="T328:T331" si="168">-P328*R328/100</f>
        <v>775669.64199999999</v>
      </c>
      <c r="U328" s="41"/>
      <c r="V328" s="56">
        <f t="shared" ref="V328:V331" si="169">-D328*N328/100+T328</f>
        <v>3444052.0196724604</v>
      </c>
      <c r="W328" s="41"/>
      <c r="X328" s="57">
        <f t="shared" ref="X328:X331" si="170">+D328+P328</f>
        <v>36243209.669999994</v>
      </c>
      <c r="Y328" s="41"/>
      <c r="Z328" s="53">
        <f t="shared" si="166"/>
        <v>-10</v>
      </c>
    </row>
    <row r="329" spans="1:26" s="6" customFormat="1" ht="15">
      <c r="A329" s="48">
        <v>314</v>
      </c>
      <c r="B329" s="49" t="s">
        <v>52</v>
      </c>
      <c r="C329" s="41"/>
      <c r="D329" s="50">
        <v>1149867.6399999999</v>
      </c>
      <c r="E329" s="41"/>
      <c r="F329" s="41"/>
      <c r="G329" s="41"/>
      <c r="H329" s="41"/>
      <c r="I329" s="41"/>
      <c r="J329" s="41"/>
      <c r="K329" s="41"/>
      <c r="L329" s="52">
        <v>94803.018113454353</v>
      </c>
      <c r="M329" s="53"/>
      <c r="N329" s="53">
        <f t="shared" si="167"/>
        <v>-8.2446896334481039</v>
      </c>
      <c r="O329" s="54"/>
      <c r="P329" s="50">
        <v>149351.54000000004</v>
      </c>
      <c r="Q329" s="41"/>
      <c r="R329" s="53">
        <v>-15</v>
      </c>
      <c r="S329" s="53"/>
      <c r="T329" s="55">
        <f t="shared" si="168"/>
        <v>22402.731000000007</v>
      </c>
      <c r="U329" s="41"/>
      <c r="V329" s="56">
        <f t="shared" si="169"/>
        <v>117205.74911345437</v>
      </c>
      <c r="W329" s="41"/>
      <c r="X329" s="57">
        <f t="shared" si="170"/>
        <v>1299219.18</v>
      </c>
      <c r="Y329" s="41"/>
      <c r="Z329" s="53">
        <f t="shared" si="166"/>
        <v>-9</v>
      </c>
    </row>
    <row r="330" spans="1:26" s="6" customFormat="1" ht="15">
      <c r="A330" s="48">
        <v>315</v>
      </c>
      <c r="B330" s="49" t="s">
        <v>53</v>
      </c>
      <c r="C330" s="41"/>
      <c r="D330" s="50">
        <v>3504710.64</v>
      </c>
      <c r="E330" s="41"/>
      <c r="F330" s="41"/>
      <c r="G330" s="41"/>
      <c r="H330" s="41"/>
      <c r="I330" s="41"/>
      <c r="J330" s="41"/>
      <c r="K330" s="41"/>
      <c r="L330" s="52">
        <v>288952.51481843268</v>
      </c>
      <c r="M330" s="53"/>
      <c r="N330" s="53">
        <f t="shared" si="167"/>
        <v>-8.2446896334481039</v>
      </c>
      <c r="O330" s="54"/>
      <c r="P330" s="50">
        <v>90085.289999999935</v>
      </c>
      <c r="Q330" s="41"/>
      <c r="R330" s="53">
        <v>-20</v>
      </c>
      <c r="S330" s="53"/>
      <c r="T330" s="55">
        <f t="shared" si="168"/>
        <v>18017.057999999986</v>
      </c>
      <c r="U330" s="41"/>
      <c r="V330" s="56">
        <f t="shared" si="169"/>
        <v>306969.57281843264</v>
      </c>
      <c r="W330" s="41"/>
      <c r="X330" s="57">
        <f t="shared" si="170"/>
        <v>3594795.93</v>
      </c>
      <c r="Y330" s="41"/>
      <c r="Z330" s="53">
        <f t="shared" si="166"/>
        <v>-9</v>
      </c>
    </row>
    <row r="331" spans="1:26" s="6" customFormat="1" ht="15">
      <c r="A331" s="48">
        <v>316</v>
      </c>
      <c r="B331" s="49" t="s">
        <v>54</v>
      </c>
      <c r="C331" s="41"/>
      <c r="D331" s="59">
        <v>1388791.81</v>
      </c>
      <c r="E331" s="41"/>
      <c r="F331" s="41"/>
      <c r="G331" s="41"/>
      <c r="H331" s="41"/>
      <c r="I331" s="41"/>
      <c r="J331" s="41"/>
      <c r="K331" s="41"/>
      <c r="L331" s="60">
        <v>114501.57438924628</v>
      </c>
      <c r="M331" s="53"/>
      <c r="N331" s="53">
        <f t="shared" si="167"/>
        <v>-8.2446896334481039</v>
      </c>
      <c r="O331" s="54"/>
      <c r="P331" s="59">
        <v>251540.16000000009</v>
      </c>
      <c r="Q331" s="41"/>
      <c r="R331" s="53">
        <v>-5</v>
      </c>
      <c r="S331" s="53"/>
      <c r="T331" s="61">
        <f t="shared" si="168"/>
        <v>12577.008000000005</v>
      </c>
      <c r="U331" s="41"/>
      <c r="V331" s="62">
        <f t="shared" si="169"/>
        <v>127078.58238924629</v>
      </c>
      <c r="W331" s="41"/>
      <c r="X331" s="63">
        <f t="shared" si="170"/>
        <v>1640331.9700000002</v>
      </c>
      <c r="Y331" s="41"/>
      <c r="Z331" s="53">
        <f t="shared" si="166"/>
        <v>-8</v>
      </c>
    </row>
    <row r="332" spans="1:26" s="6" customFormat="1" ht="15">
      <c r="A332" s="48"/>
      <c r="B332" s="40" t="s">
        <v>157</v>
      </c>
      <c r="C332" s="41"/>
      <c r="D332" s="64">
        <f>+SUBTOTAL(9,D327:D331)</f>
        <v>97443437.790000007</v>
      </c>
      <c r="E332" s="43"/>
      <c r="F332" s="43"/>
      <c r="G332" s="43"/>
      <c r="H332" s="43"/>
      <c r="I332" s="43"/>
      <c r="J332" s="43"/>
      <c r="K332" s="43"/>
      <c r="L332" s="64">
        <f>+SUBTOTAL(9,L327:L331)</f>
        <v>8033909.0139475819</v>
      </c>
      <c r="M332" s="42"/>
      <c r="N332" s="44">
        <f t="shared" si="167"/>
        <v>-8.2446896334481039</v>
      </c>
      <c r="O332" s="45"/>
      <c r="P332" s="64">
        <f>+SUBTOTAL(9,P327:P331)</f>
        <v>5997545.8000000017</v>
      </c>
      <c r="Q332" s="43"/>
      <c r="R332" s="46"/>
      <c r="S332" s="43"/>
      <c r="T332" s="64">
        <f>+SUBTOTAL(9,T327:T331)</f>
        <v>1317132.6189999999</v>
      </c>
      <c r="U332" s="43"/>
      <c r="V332" s="65">
        <f>+SUBTOTAL(9,V327:V331)</f>
        <v>9351041.6329475809</v>
      </c>
      <c r="W332" s="43"/>
      <c r="X332" s="64">
        <f>+SUBTOTAL(9,X327:X331)</f>
        <v>103440983.59000002</v>
      </c>
      <c r="Y332" s="43"/>
      <c r="Z332" s="44">
        <f t="shared" si="166"/>
        <v>-9</v>
      </c>
    </row>
    <row r="333" spans="1:26" s="6" customFormat="1" ht="15">
      <c r="A333" s="48"/>
      <c r="B333" s="40"/>
      <c r="C333" s="41"/>
      <c r="D333" s="42"/>
      <c r="E333" s="43"/>
      <c r="F333" s="43"/>
      <c r="G333" s="43"/>
      <c r="H333" s="43"/>
      <c r="I333" s="43"/>
      <c r="J333" s="43"/>
      <c r="K333" s="43"/>
      <c r="L333" s="42"/>
      <c r="M333" s="42"/>
      <c r="N333" s="44"/>
      <c r="O333" s="45"/>
      <c r="P333" s="42"/>
      <c r="Q333" s="43"/>
      <c r="R333" s="46"/>
      <c r="S333" s="43"/>
      <c r="T333" s="42"/>
      <c r="U333" s="43"/>
      <c r="V333" s="47"/>
      <c r="W333" s="43"/>
      <c r="X333" s="42"/>
      <c r="Y333" s="43"/>
      <c r="Z333" s="44"/>
    </row>
    <row r="334" spans="1:26" s="6" customFormat="1" ht="15">
      <c r="A334" s="66" t="s">
        <v>203</v>
      </c>
      <c r="B334" s="40"/>
      <c r="C334" s="41"/>
      <c r="D334" s="67">
        <f>+SUBTOTAL(9,D301:D333)</f>
        <v>755237647.11999989</v>
      </c>
      <c r="E334" s="43"/>
      <c r="F334" s="43"/>
      <c r="G334" s="43"/>
      <c r="H334" s="43">
        <v>637</v>
      </c>
      <c r="I334" s="43"/>
      <c r="J334" s="68">
        <v>97.75</v>
      </c>
      <c r="K334" s="43"/>
      <c r="L334" s="67">
        <f>+SUBTOTAL(9,L301:L333)</f>
        <v>62267000.000000022</v>
      </c>
      <c r="M334" s="42"/>
      <c r="N334" s="44"/>
      <c r="O334" s="45"/>
      <c r="P334" s="67">
        <f>+SUBTOTAL(9,P301:P333)</f>
        <v>42456790.459999993</v>
      </c>
      <c r="Q334" s="43"/>
      <c r="R334" s="46"/>
      <c r="S334" s="43"/>
      <c r="T334" s="67">
        <f>+SUBTOTAL(9,T301:T333)</f>
        <v>8353251.4419999989</v>
      </c>
      <c r="U334" s="43"/>
      <c r="V334" s="67">
        <f>+SUBTOTAL(9,V301:V333)</f>
        <v>70620251.442000017</v>
      </c>
      <c r="W334" s="43"/>
      <c r="X334" s="67">
        <f>+SUBTOTAL(9,X301:X333)</f>
        <v>797694437.57999992</v>
      </c>
      <c r="Y334" s="43"/>
      <c r="Z334" s="44"/>
    </row>
    <row r="335" spans="1:26" s="6" customFormat="1" ht="15">
      <c r="A335" s="48"/>
      <c r="B335" s="40"/>
      <c r="C335" s="41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s="6" customFormat="1" ht="15">
      <c r="A336" s="48"/>
      <c r="B336" s="40"/>
      <c r="C336" s="41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s="6" customFormat="1" ht="15">
      <c r="A337" s="39" t="s">
        <v>204</v>
      </c>
      <c r="B337" s="40"/>
      <c r="C337" s="41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s="6" customFormat="1" ht="15">
      <c r="A338" s="48"/>
      <c r="B338" s="40"/>
      <c r="C338" s="41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s="6" customFormat="1" ht="15">
      <c r="A339" s="48"/>
      <c r="B339" s="51" t="s">
        <v>7</v>
      </c>
      <c r="C339" s="41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s="6" customFormat="1" ht="15">
      <c r="A340" s="48">
        <v>311</v>
      </c>
      <c r="B340" s="49" t="s">
        <v>50</v>
      </c>
      <c r="C340" s="41"/>
      <c r="D340" s="50">
        <v>47719575.109999992</v>
      </c>
      <c r="E340" s="41"/>
      <c r="F340" s="41"/>
      <c r="G340" s="41"/>
      <c r="H340" s="41"/>
      <c r="I340" s="41"/>
      <c r="J340" s="41"/>
      <c r="K340" s="41"/>
      <c r="L340" s="52">
        <v>923108.50623577193</v>
      </c>
      <c r="M340" s="53"/>
      <c r="N340" s="53">
        <f>-L340/D340*100</f>
        <v>-1.9344441020438332</v>
      </c>
      <c r="O340" s="54"/>
      <c r="P340" s="50">
        <v>4795036.17</v>
      </c>
      <c r="Q340" s="41"/>
      <c r="R340" s="53">
        <v>-30</v>
      </c>
      <c r="S340" s="53"/>
      <c r="T340" s="55">
        <f>-P340*R340/100</f>
        <v>1438510.851</v>
      </c>
      <c r="U340" s="41"/>
      <c r="V340" s="56">
        <f>-D340*N340/100+T340</f>
        <v>2361619.3572357721</v>
      </c>
      <c r="W340" s="41"/>
      <c r="X340" s="57">
        <f>+D340+P340</f>
        <v>52514611.279999994</v>
      </c>
      <c r="Y340" s="41"/>
      <c r="Z340" s="53">
        <f t="shared" ref="Z340:Z346" si="171">-ROUND(V340/X340*100,0)</f>
        <v>-4</v>
      </c>
    </row>
    <row r="341" spans="1:26" s="6" customFormat="1" ht="15">
      <c r="A341" s="48">
        <v>312</v>
      </c>
      <c r="B341" s="49" t="s">
        <v>51</v>
      </c>
      <c r="C341" s="41"/>
      <c r="D341" s="50">
        <v>248083646.12</v>
      </c>
      <c r="E341" s="41"/>
      <c r="F341" s="41"/>
      <c r="G341" s="41"/>
      <c r="H341" s="41"/>
      <c r="I341" s="41"/>
      <c r="J341" s="41"/>
      <c r="K341" s="41"/>
      <c r="L341" s="52">
        <v>4799039.460503635</v>
      </c>
      <c r="M341" s="53"/>
      <c r="N341" s="53">
        <f t="shared" ref="N341:N344" si="172">-L341/D341*100</f>
        <v>-1.9344441020438332</v>
      </c>
      <c r="O341" s="54"/>
      <c r="P341" s="50">
        <v>66082969.470000058</v>
      </c>
      <c r="Q341" s="41"/>
      <c r="R341" s="53">
        <v>-20</v>
      </c>
      <c r="S341" s="53"/>
      <c r="T341" s="55">
        <f t="shared" ref="T341:T344" si="173">-P341*R341/100</f>
        <v>13216593.894000011</v>
      </c>
      <c r="U341" s="41"/>
      <c r="V341" s="56">
        <f t="shared" ref="V341:V344" si="174">-D341*N341/100+T341</f>
        <v>18015633.354503646</v>
      </c>
      <c r="W341" s="41"/>
      <c r="X341" s="57">
        <f t="shared" ref="X341:X344" si="175">+D341+P341</f>
        <v>314166615.59000003</v>
      </c>
      <c r="Y341" s="41"/>
      <c r="Z341" s="53">
        <f t="shared" si="171"/>
        <v>-6</v>
      </c>
    </row>
    <row r="342" spans="1:26" s="6" customFormat="1" ht="15">
      <c r="A342" s="48">
        <v>314</v>
      </c>
      <c r="B342" s="49" t="s">
        <v>52</v>
      </c>
      <c r="C342" s="41"/>
      <c r="D342" s="50">
        <v>46792677.600000001</v>
      </c>
      <c r="E342" s="41"/>
      <c r="F342" s="41"/>
      <c r="G342" s="41"/>
      <c r="H342" s="41"/>
      <c r="I342" s="41"/>
      <c r="J342" s="41"/>
      <c r="K342" s="41"/>
      <c r="L342" s="52">
        <v>905178.19202158588</v>
      </c>
      <c r="M342" s="53"/>
      <c r="N342" s="53">
        <f t="shared" si="172"/>
        <v>-1.9344441020438332</v>
      </c>
      <c r="O342" s="54"/>
      <c r="P342" s="50">
        <v>20031849.559999991</v>
      </c>
      <c r="Q342" s="41"/>
      <c r="R342" s="53">
        <v>-15</v>
      </c>
      <c r="S342" s="53"/>
      <c r="T342" s="55">
        <f t="shared" si="173"/>
        <v>3004777.4339999985</v>
      </c>
      <c r="U342" s="41"/>
      <c r="V342" s="56">
        <f t="shared" si="174"/>
        <v>3909955.6260215845</v>
      </c>
      <c r="W342" s="41"/>
      <c r="X342" s="57">
        <f t="shared" si="175"/>
        <v>66824527.159999996</v>
      </c>
      <c r="Y342" s="41"/>
      <c r="Z342" s="53">
        <f t="shared" si="171"/>
        <v>-6</v>
      </c>
    </row>
    <row r="343" spans="1:26" s="6" customFormat="1" ht="15">
      <c r="A343" s="48">
        <v>315</v>
      </c>
      <c r="B343" s="49" t="s">
        <v>53</v>
      </c>
      <c r="C343" s="41"/>
      <c r="D343" s="50">
        <v>25530872.040000007</v>
      </c>
      <c r="E343" s="41"/>
      <c r="F343" s="41"/>
      <c r="G343" s="41"/>
      <c r="H343" s="41"/>
      <c r="I343" s="41"/>
      <c r="J343" s="41"/>
      <c r="K343" s="41"/>
      <c r="L343" s="52">
        <v>493880.44837813819</v>
      </c>
      <c r="M343" s="53"/>
      <c r="N343" s="53">
        <f t="shared" si="172"/>
        <v>-1.9344441020438332</v>
      </c>
      <c r="O343" s="54"/>
      <c r="P343" s="50">
        <v>3090065.2700000019</v>
      </c>
      <c r="Q343" s="41"/>
      <c r="R343" s="53">
        <v>-20</v>
      </c>
      <c r="S343" s="53"/>
      <c r="T343" s="55">
        <f t="shared" si="173"/>
        <v>618013.05400000035</v>
      </c>
      <c r="U343" s="41"/>
      <c r="V343" s="56">
        <f t="shared" si="174"/>
        <v>1111893.5023781387</v>
      </c>
      <c r="W343" s="41"/>
      <c r="X343" s="57">
        <f t="shared" si="175"/>
        <v>28620937.31000001</v>
      </c>
      <c r="Y343" s="41"/>
      <c r="Z343" s="53">
        <f t="shared" si="171"/>
        <v>-4</v>
      </c>
    </row>
    <row r="344" spans="1:26" s="6" customFormat="1" ht="15">
      <c r="A344" s="48">
        <v>316</v>
      </c>
      <c r="B344" s="49" t="s">
        <v>54</v>
      </c>
      <c r="C344" s="41"/>
      <c r="D344" s="59">
        <v>868124.99999999988</v>
      </c>
      <c r="E344" s="41"/>
      <c r="F344" s="41"/>
      <c r="G344" s="41"/>
      <c r="H344" s="41"/>
      <c r="I344" s="41"/>
      <c r="J344" s="41"/>
      <c r="K344" s="41"/>
      <c r="L344" s="60">
        <v>16793.392860868025</v>
      </c>
      <c r="M344" s="53"/>
      <c r="N344" s="53">
        <f t="shared" si="172"/>
        <v>-1.9344441020438332</v>
      </c>
      <c r="O344" s="54"/>
      <c r="P344" s="59">
        <v>417535.94000000006</v>
      </c>
      <c r="Q344" s="41"/>
      <c r="R344" s="53">
        <v>-5</v>
      </c>
      <c r="S344" s="53"/>
      <c r="T344" s="61">
        <f t="shared" si="173"/>
        <v>20876.797000000002</v>
      </c>
      <c r="U344" s="41"/>
      <c r="V344" s="62">
        <f t="shared" si="174"/>
        <v>37670.189860868028</v>
      </c>
      <c r="W344" s="41"/>
      <c r="X344" s="63">
        <f t="shared" si="175"/>
        <v>1285660.94</v>
      </c>
      <c r="Y344" s="41"/>
      <c r="Z344" s="53">
        <f t="shared" si="171"/>
        <v>-3</v>
      </c>
    </row>
    <row r="345" spans="1:26" s="6" customFormat="1" ht="15">
      <c r="A345" s="48"/>
      <c r="B345" s="40"/>
      <c r="C345" s="41"/>
      <c r="D345" s="42"/>
      <c r="E345" s="43"/>
      <c r="F345" s="43"/>
      <c r="G345" s="43"/>
      <c r="H345" s="43"/>
      <c r="I345" s="43"/>
      <c r="J345" s="43"/>
      <c r="K345" s="43"/>
      <c r="L345" s="42"/>
      <c r="M345" s="42"/>
      <c r="N345" s="44"/>
      <c r="O345" s="45"/>
      <c r="P345" s="42"/>
      <c r="Q345" s="43"/>
      <c r="R345" s="46"/>
      <c r="S345" s="43"/>
      <c r="T345" s="42"/>
      <c r="U345" s="43"/>
      <c r="V345" s="47"/>
      <c r="W345" s="43"/>
      <c r="X345" s="42"/>
      <c r="Y345" s="43"/>
      <c r="Z345" s="44"/>
    </row>
    <row r="346" spans="1:26" s="6" customFormat="1" ht="15">
      <c r="A346" s="66" t="s">
        <v>205</v>
      </c>
      <c r="B346" s="40"/>
      <c r="C346" s="41"/>
      <c r="D346" s="67">
        <f>+SUBTOTAL(9,D340:D345)</f>
        <v>368994895.87000006</v>
      </c>
      <c r="E346" s="43"/>
      <c r="F346" s="43"/>
      <c r="G346" s="43"/>
      <c r="H346" s="43">
        <v>268</v>
      </c>
      <c r="I346" s="43"/>
      <c r="J346" s="68">
        <v>26.634328358208954</v>
      </c>
      <c r="K346" s="43"/>
      <c r="L346" s="67">
        <f>+SUBTOTAL(9,L340:L345)</f>
        <v>7137999.9999999991</v>
      </c>
      <c r="M346" s="42"/>
      <c r="N346" s="44"/>
      <c r="O346" s="45"/>
      <c r="P346" s="67">
        <f>+SUBTOTAL(9,P340:P345)</f>
        <v>94417456.410000041</v>
      </c>
      <c r="Q346" s="43"/>
      <c r="R346" s="46"/>
      <c r="S346" s="43"/>
      <c r="T346" s="67">
        <f>+SUBTOTAL(9,T340:T345)</f>
        <v>18298772.030000009</v>
      </c>
      <c r="U346" s="43"/>
      <c r="V346" s="67">
        <f>+SUBTOTAL(9,V340:V345)</f>
        <v>25436772.030000009</v>
      </c>
      <c r="W346" s="43"/>
      <c r="X346" s="67">
        <f>+SUBTOTAL(9,X340:X345)</f>
        <v>463412352.27999997</v>
      </c>
      <c r="Y346" s="43"/>
      <c r="Z346" s="53">
        <f t="shared" si="171"/>
        <v>-5</v>
      </c>
    </row>
    <row r="347" spans="1:26" s="6" customFormat="1" ht="15">
      <c r="A347" s="48"/>
      <c r="B347" s="40"/>
      <c r="C347" s="41"/>
      <c r="D347" s="42"/>
      <c r="E347" s="43"/>
      <c r="F347" s="43"/>
      <c r="G347" s="43"/>
      <c r="H347" s="43"/>
      <c r="I347" s="43"/>
      <c r="J347" s="43"/>
      <c r="K347" s="43"/>
      <c r="L347" s="42"/>
      <c r="M347" s="42"/>
      <c r="N347" s="44"/>
      <c r="O347" s="45"/>
      <c r="P347" s="42"/>
      <c r="Q347" s="43"/>
      <c r="R347" s="46"/>
      <c r="S347" s="43"/>
      <c r="T347" s="42"/>
      <c r="U347" s="43"/>
      <c r="V347" s="47"/>
      <c r="W347" s="43"/>
      <c r="X347" s="42"/>
      <c r="Y347" s="43"/>
      <c r="Z347" s="44"/>
    </row>
    <row r="348" spans="1:26" s="6" customFormat="1" ht="15">
      <c r="A348" s="48"/>
      <c r="B348" s="40"/>
      <c r="C348" s="41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s="6" customFormat="1" ht="15">
      <c r="A349" s="39" t="s">
        <v>206</v>
      </c>
      <c r="B349" s="40"/>
      <c r="C349" s="41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s="6" customFormat="1" ht="15">
      <c r="A350" s="48"/>
      <c r="B350" s="40"/>
      <c r="C350" s="41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s="6" customFormat="1" ht="15">
      <c r="A351" s="48"/>
      <c r="B351" s="51" t="s">
        <v>212</v>
      </c>
      <c r="C351" s="41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s="6" customFormat="1" ht="15">
      <c r="A352" s="48">
        <v>311</v>
      </c>
      <c r="B352" s="49" t="s">
        <v>50</v>
      </c>
      <c r="C352" s="41"/>
      <c r="D352" s="50">
        <v>242417.45</v>
      </c>
      <c r="E352" s="41"/>
      <c r="F352" s="41"/>
      <c r="G352" s="41"/>
      <c r="H352" s="41"/>
      <c r="I352" s="41"/>
      <c r="J352" s="41"/>
      <c r="K352" s="41"/>
      <c r="L352" s="52">
        <v>15341.777466341437</v>
      </c>
      <c r="M352" s="53"/>
      <c r="N352" s="53">
        <f t="shared" ref="N352:N356" si="176">-L352/D352*100</f>
        <v>-6.328660526022956</v>
      </c>
      <c r="O352" s="54"/>
      <c r="P352" s="50">
        <v>8345.7099999999991</v>
      </c>
      <c r="Q352" s="41"/>
      <c r="R352" s="53">
        <v>-30</v>
      </c>
      <c r="S352" s="53"/>
      <c r="T352" s="55">
        <f t="shared" ref="T352:T355" si="177">-P352*R352/100</f>
        <v>2503.7129999999997</v>
      </c>
      <c r="U352" s="41"/>
      <c r="V352" s="56">
        <f t="shared" ref="V352:V355" si="178">-D352*N352/100+T352</f>
        <v>17845.490466341435</v>
      </c>
      <c r="W352" s="41"/>
      <c r="X352" s="57">
        <f t="shared" ref="X352:X355" si="179">+D352+P352</f>
        <v>250763.16</v>
      </c>
      <c r="Y352" s="41"/>
      <c r="Z352" s="53">
        <f t="shared" ref="Z352:Z356" si="180">-ROUND(V352/X352*100,0)</f>
        <v>-7</v>
      </c>
    </row>
    <row r="353" spans="1:26" s="6" customFormat="1" ht="15">
      <c r="A353" s="48">
        <v>312</v>
      </c>
      <c r="B353" s="49" t="s">
        <v>51</v>
      </c>
      <c r="C353" s="41"/>
      <c r="D353" s="50">
        <v>32469199.159999996</v>
      </c>
      <c r="E353" s="41"/>
      <c r="F353" s="41"/>
      <c r="G353" s="41"/>
      <c r="H353" s="41"/>
      <c r="I353" s="41"/>
      <c r="J353" s="41"/>
      <c r="K353" s="41"/>
      <c r="L353" s="52">
        <v>2054865.3903546969</v>
      </c>
      <c r="M353" s="53"/>
      <c r="N353" s="53">
        <f t="shared" si="176"/>
        <v>-6.328660526022956</v>
      </c>
      <c r="O353" s="54"/>
      <c r="P353" s="50">
        <v>5126525.4099999992</v>
      </c>
      <c r="Q353" s="41"/>
      <c r="R353" s="53">
        <v>-20</v>
      </c>
      <c r="S353" s="53"/>
      <c r="T353" s="55">
        <f t="shared" si="177"/>
        <v>1025305.0819999999</v>
      </c>
      <c r="U353" s="41"/>
      <c r="V353" s="56">
        <f t="shared" si="178"/>
        <v>3080170.4723546971</v>
      </c>
      <c r="W353" s="41"/>
      <c r="X353" s="57">
        <f t="shared" si="179"/>
        <v>37595724.569999993</v>
      </c>
      <c r="Y353" s="41"/>
      <c r="Z353" s="53">
        <f t="shared" si="180"/>
        <v>-8</v>
      </c>
    </row>
    <row r="354" spans="1:26" s="6" customFormat="1" ht="15">
      <c r="A354" s="48">
        <v>315</v>
      </c>
      <c r="B354" s="49" t="s">
        <v>53</v>
      </c>
      <c r="C354" s="41"/>
      <c r="D354" s="50">
        <v>1007352.87</v>
      </c>
      <c r="E354" s="41"/>
      <c r="F354" s="41"/>
      <c r="G354" s="41"/>
      <c r="H354" s="41"/>
      <c r="I354" s="41"/>
      <c r="J354" s="41"/>
      <c r="K354" s="41"/>
      <c r="L354" s="52">
        <v>63751.943441449344</v>
      </c>
      <c r="M354" s="53"/>
      <c r="N354" s="53">
        <f t="shared" si="176"/>
        <v>-6.328660526022956</v>
      </c>
      <c r="O354" s="54"/>
      <c r="P354" s="50">
        <v>26442.749999999996</v>
      </c>
      <c r="Q354" s="41"/>
      <c r="R354" s="53">
        <v>-20</v>
      </c>
      <c r="S354" s="53"/>
      <c r="T354" s="55">
        <f t="shared" si="177"/>
        <v>5288.5499999999993</v>
      </c>
      <c r="U354" s="41"/>
      <c r="V354" s="56">
        <f t="shared" si="178"/>
        <v>69040.493441449347</v>
      </c>
      <c r="W354" s="41"/>
      <c r="X354" s="57">
        <f t="shared" si="179"/>
        <v>1033795.62</v>
      </c>
      <c r="Y354" s="41"/>
      <c r="Z354" s="53">
        <f t="shared" si="180"/>
        <v>-7</v>
      </c>
    </row>
    <row r="355" spans="1:26" s="6" customFormat="1" ht="15">
      <c r="A355" s="48">
        <v>316</v>
      </c>
      <c r="B355" s="49" t="s">
        <v>54</v>
      </c>
      <c r="C355" s="41"/>
      <c r="D355" s="59">
        <v>95452.88</v>
      </c>
      <c r="E355" s="41"/>
      <c r="F355" s="41"/>
      <c r="G355" s="41"/>
      <c r="H355" s="41"/>
      <c r="I355" s="41"/>
      <c r="J355" s="41"/>
      <c r="K355" s="41"/>
      <c r="L355" s="60">
        <v>6040.8887375120612</v>
      </c>
      <c r="M355" s="53"/>
      <c r="N355" s="53">
        <f t="shared" si="176"/>
        <v>-6.328660526022956</v>
      </c>
      <c r="O355" s="54"/>
      <c r="P355" s="59">
        <v>29648.549999999992</v>
      </c>
      <c r="Q355" s="41"/>
      <c r="R355" s="53">
        <v>-5</v>
      </c>
      <c r="S355" s="53"/>
      <c r="T355" s="61">
        <f t="shared" si="177"/>
        <v>1482.4274999999998</v>
      </c>
      <c r="U355" s="41"/>
      <c r="V355" s="62">
        <f t="shared" si="178"/>
        <v>7523.316237512061</v>
      </c>
      <c r="W355" s="41"/>
      <c r="X355" s="63">
        <f t="shared" si="179"/>
        <v>125101.43</v>
      </c>
      <c r="Y355" s="41"/>
      <c r="Z355" s="53">
        <f t="shared" si="180"/>
        <v>-6</v>
      </c>
    </row>
    <row r="356" spans="1:26" s="6" customFormat="1" ht="15">
      <c r="A356" s="48"/>
      <c r="B356" s="40" t="s">
        <v>213</v>
      </c>
      <c r="C356" s="41"/>
      <c r="D356" s="42">
        <f>+SUBTOTAL(9,D351:D355)</f>
        <v>33814422.359999999</v>
      </c>
      <c r="E356" s="43"/>
      <c r="F356" s="43"/>
      <c r="G356" s="43"/>
      <c r="H356" s="43"/>
      <c r="I356" s="43"/>
      <c r="J356" s="43"/>
      <c r="K356" s="43"/>
      <c r="L356" s="42">
        <f>+SUBTOTAL(9,L351:L355)</f>
        <v>2140000</v>
      </c>
      <c r="M356" s="42"/>
      <c r="N356" s="44">
        <f t="shared" si="176"/>
        <v>-6.328660526022956</v>
      </c>
      <c r="O356" s="45"/>
      <c r="P356" s="42">
        <f>+SUBTOTAL(9,P351:P355)</f>
        <v>5190962.419999999</v>
      </c>
      <c r="Q356" s="43"/>
      <c r="R356" s="46"/>
      <c r="S356" s="43"/>
      <c r="T356" s="42">
        <f>+SUBTOTAL(9,T351:T355)</f>
        <v>1034579.7725</v>
      </c>
      <c r="U356" s="43"/>
      <c r="V356" s="47">
        <f>+SUBTOTAL(9,V351:V355)</f>
        <v>3174579.7725</v>
      </c>
      <c r="W356" s="43"/>
      <c r="X356" s="42">
        <f>+SUBTOTAL(9,X351:X355)</f>
        <v>39005384.779999986</v>
      </c>
      <c r="Y356" s="43"/>
      <c r="Z356" s="44">
        <f t="shared" si="180"/>
        <v>-8</v>
      </c>
    </row>
    <row r="357" spans="1:26" s="6" customFormat="1" ht="15">
      <c r="A357" s="48"/>
      <c r="B357" s="40"/>
      <c r="C357" s="41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s="6" customFormat="1" ht="15">
      <c r="A358" s="48"/>
      <c r="B358" s="51" t="s">
        <v>47</v>
      </c>
      <c r="C358" s="41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s="6" customFormat="1" ht="15">
      <c r="A359" s="48">
        <v>311</v>
      </c>
      <c r="B359" s="49" t="s">
        <v>50</v>
      </c>
      <c r="C359" s="41"/>
      <c r="D359" s="50">
        <v>6151973.7599999998</v>
      </c>
      <c r="E359" s="41"/>
      <c r="F359" s="41"/>
      <c r="G359" s="41"/>
      <c r="H359" s="41"/>
      <c r="I359" s="41"/>
      <c r="J359" s="41"/>
      <c r="K359" s="41"/>
      <c r="L359" s="52">
        <v>482461.31256272562</v>
      </c>
      <c r="M359" s="53"/>
      <c r="N359" s="53">
        <f>-L359/D359*100</f>
        <v>-7.8423824838083451</v>
      </c>
      <c r="O359" s="54"/>
      <c r="P359" s="50">
        <v>495183.39</v>
      </c>
      <c r="Q359" s="41"/>
      <c r="R359" s="53">
        <v>-30</v>
      </c>
      <c r="S359" s="53"/>
      <c r="T359" s="55">
        <f>-P359*R359/100</f>
        <v>148555.01700000002</v>
      </c>
      <c r="U359" s="41"/>
      <c r="V359" s="56">
        <f>-D359*N359/100+T359</f>
        <v>631016.32956272562</v>
      </c>
      <c r="W359" s="41"/>
      <c r="X359" s="57">
        <f>+D359+P359</f>
        <v>6647157.1499999994</v>
      </c>
      <c r="Y359" s="41"/>
      <c r="Z359" s="53">
        <f t="shared" ref="Z359:Z364" si="181">-ROUND(V359/X359*100,0)</f>
        <v>-9</v>
      </c>
    </row>
    <row r="360" spans="1:26" s="6" customFormat="1" ht="15">
      <c r="A360" s="48">
        <v>312</v>
      </c>
      <c r="B360" s="49" t="s">
        <v>51</v>
      </c>
      <c r="C360" s="41"/>
      <c r="D360" s="50">
        <v>10122863.689999998</v>
      </c>
      <c r="E360" s="41"/>
      <c r="F360" s="41"/>
      <c r="G360" s="41"/>
      <c r="H360" s="41"/>
      <c r="I360" s="41"/>
      <c r="J360" s="41"/>
      <c r="K360" s="41"/>
      <c r="L360" s="52">
        <v>793873.68888435489</v>
      </c>
      <c r="M360" s="53"/>
      <c r="N360" s="53">
        <f t="shared" ref="N360:N364" si="182">-L360/D360*100</f>
        <v>-7.8423824838083451</v>
      </c>
      <c r="O360" s="54"/>
      <c r="P360" s="50">
        <v>3086949.3799999994</v>
      </c>
      <c r="Q360" s="41"/>
      <c r="R360" s="53">
        <v>-20</v>
      </c>
      <c r="S360" s="53"/>
      <c r="T360" s="55">
        <f t="shared" ref="T360:T363" si="183">-P360*R360/100</f>
        <v>617389.87599999981</v>
      </c>
      <c r="U360" s="41"/>
      <c r="V360" s="56">
        <f t="shared" ref="V360:V363" si="184">-D360*N360/100+T360</f>
        <v>1411263.5648843548</v>
      </c>
      <c r="W360" s="41"/>
      <c r="X360" s="57">
        <f t="shared" ref="X360:X363" si="185">+D360+P360</f>
        <v>13209813.069999997</v>
      </c>
      <c r="Y360" s="41"/>
      <c r="Z360" s="53">
        <f t="shared" si="181"/>
        <v>-11</v>
      </c>
    </row>
    <row r="361" spans="1:26" s="6" customFormat="1" ht="15">
      <c r="A361" s="48">
        <v>314</v>
      </c>
      <c r="B361" s="49" t="s">
        <v>52</v>
      </c>
      <c r="C361" s="41"/>
      <c r="D361" s="50">
        <v>12754939.27</v>
      </c>
      <c r="E361" s="41"/>
      <c r="F361" s="41"/>
      <c r="G361" s="41"/>
      <c r="H361" s="41"/>
      <c r="I361" s="41"/>
      <c r="J361" s="41"/>
      <c r="K361" s="41"/>
      <c r="L361" s="52">
        <v>1000291.123130872</v>
      </c>
      <c r="M361" s="53"/>
      <c r="N361" s="53">
        <f t="shared" si="182"/>
        <v>-7.8423824838083451</v>
      </c>
      <c r="O361" s="54"/>
      <c r="P361" s="50">
        <v>5022872.7799999975</v>
      </c>
      <c r="Q361" s="41"/>
      <c r="R361" s="53">
        <v>-15</v>
      </c>
      <c r="S361" s="53"/>
      <c r="T361" s="55">
        <f t="shared" si="183"/>
        <v>753430.91699999955</v>
      </c>
      <c r="U361" s="41"/>
      <c r="V361" s="56">
        <f t="shared" si="184"/>
        <v>1753722.0401308713</v>
      </c>
      <c r="W361" s="41"/>
      <c r="X361" s="57">
        <f t="shared" si="185"/>
        <v>17777812.049999997</v>
      </c>
      <c r="Y361" s="41"/>
      <c r="Z361" s="53">
        <f t="shared" si="181"/>
        <v>-10</v>
      </c>
    </row>
    <row r="362" spans="1:26" s="6" customFormat="1" ht="15">
      <c r="A362" s="48">
        <v>315</v>
      </c>
      <c r="B362" s="49" t="s">
        <v>53</v>
      </c>
      <c r="C362" s="41"/>
      <c r="D362" s="50">
        <v>4586407.9899999993</v>
      </c>
      <c r="E362" s="41"/>
      <c r="F362" s="41"/>
      <c r="G362" s="41"/>
      <c r="H362" s="41"/>
      <c r="I362" s="41"/>
      <c r="J362" s="41"/>
      <c r="K362" s="41"/>
      <c r="L362" s="52">
        <v>359683.65684374637</v>
      </c>
      <c r="M362" s="53"/>
      <c r="N362" s="53">
        <f t="shared" si="182"/>
        <v>-7.8423824838083451</v>
      </c>
      <c r="O362" s="54"/>
      <c r="P362" s="50">
        <v>458996.32000000024</v>
      </c>
      <c r="Q362" s="41"/>
      <c r="R362" s="53">
        <v>-20</v>
      </c>
      <c r="S362" s="53"/>
      <c r="T362" s="55">
        <f t="shared" si="183"/>
        <v>91799.264000000039</v>
      </c>
      <c r="U362" s="41"/>
      <c r="V362" s="56">
        <f t="shared" si="184"/>
        <v>451482.92084374634</v>
      </c>
      <c r="W362" s="41"/>
      <c r="X362" s="57">
        <f t="shared" si="185"/>
        <v>5045404.3099999996</v>
      </c>
      <c r="Y362" s="41"/>
      <c r="Z362" s="53">
        <f t="shared" si="181"/>
        <v>-9</v>
      </c>
    </row>
    <row r="363" spans="1:26" s="6" customFormat="1" ht="15">
      <c r="A363" s="48">
        <v>316</v>
      </c>
      <c r="B363" s="49" t="s">
        <v>54</v>
      </c>
      <c r="C363" s="41"/>
      <c r="D363" s="59">
        <v>454029.15</v>
      </c>
      <c r="E363" s="41"/>
      <c r="F363" s="41"/>
      <c r="G363" s="41"/>
      <c r="H363" s="41"/>
      <c r="I363" s="41"/>
      <c r="J363" s="41"/>
      <c r="K363" s="41"/>
      <c r="L363" s="60">
        <v>35606.702530983915</v>
      </c>
      <c r="M363" s="53"/>
      <c r="N363" s="53">
        <f t="shared" si="182"/>
        <v>-7.8423824838083442</v>
      </c>
      <c r="O363" s="54"/>
      <c r="P363" s="59">
        <v>253651.70000000007</v>
      </c>
      <c r="Q363" s="41"/>
      <c r="R363" s="53">
        <v>-5</v>
      </c>
      <c r="S363" s="53"/>
      <c r="T363" s="61">
        <f t="shared" si="183"/>
        <v>12682.585000000005</v>
      </c>
      <c r="U363" s="41"/>
      <c r="V363" s="62">
        <f t="shared" si="184"/>
        <v>48289.287530983922</v>
      </c>
      <c r="W363" s="41"/>
      <c r="X363" s="63">
        <f t="shared" si="185"/>
        <v>707680.85000000009</v>
      </c>
      <c r="Y363" s="41"/>
      <c r="Z363" s="53">
        <f t="shared" si="181"/>
        <v>-7</v>
      </c>
    </row>
    <row r="364" spans="1:26" s="6" customFormat="1" ht="15">
      <c r="A364" s="48"/>
      <c r="B364" s="40" t="s">
        <v>158</v>
      </c>
      <c r="C364" s="41"/>
      <c r="D364" s="42">
        <f>+SUBTOTAL(9,D359:D363)</f>
        <v>34070213.859999999</v>
      </c>
      <c r="E364" s="43"/>
      <c r="F364" s="43"/>
      <c r="G364" s="43"/>
      <c r="H364" s="43"/>
      <c r="I364" s="43"/>
      <c r="J364" s="43"/>
      <c r="K364" s="43"/>
      <c r="L364" s="42">
        <f>+SUBTOTAL(9,L359:L363)</f>
        <v>2671916.4839526829</v>
      </c>
      <c r="M364" s="42"/>
      <c r="N364" s="44">
        <f t="shared" si="182"/>
        <v>-7.8423824838083451</v>
      </c>
      <c r="O364" s="45"/>
      <c r="P364" s="42">
        <f>+SUBTOTAL(9,P359:P363)</f>
        <v>9317653.5699999966</v>
      </c>
      <c r="Q364" s="43"/>
      <c r="R364" s="46"/>
      <c r="S364" s="43"/>
      <c r="T364" s="42">
        <f>+SUBTOTAL(9,T359:T363)</f>
        <v>1623857.6589999993</v>
      </c>
      <c r="U364" s="43"/>
      <c r="V364" s="47">
        <f>+SUBTOTAL(9,V359:V363)</f>
        <v>4295774.1429526815</v>
      </c>
      <c r="W364" s="43"/>
      <c r="X364" s="42">
        <f>+SUBTOTAL(9,X359:X363)</f>
        <v>43387867.43</v>
      </c>
      <c r="Y364" s="43"/>
      <c r="Z364" s="44">
        <f t="shared" si="181"/>
        <v>-10</v>
      </c>
    </row>
    <row r="365" spans="1:26" s="6" customFormat="1" ht="15">
      <c r="A365" s="48"/>
      <c r="B365" s="40"/>
      <c r="C365" s="41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s="6" customFormat="1" ht="15">
      <c r="A366" s="48"/>
      <c r="B366" s="51" t="s">
        <v>48</v>
      </c>
      <c r="C366" s="41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s="6" customFormat="1" ht="15">
      <c r="A367" s="48">
        <v>311</v>
      </c>
      <c r="B367" s="49" t="s">
        <v>50</v>
      </c>
      <c r="C367" s="41"/>
      <c r="D367" s="50">
        <v>665220.91</v>
      </c>
      <c r="E367" s="41"/>
      <c r="F367" s="41"/>
      <c r="G367" s="41"/>
      <c r="H367" s="41"/>
      <c r="I367" s="41"/>
      <c r="J367" s="41"/>
      <c r="K367" s="41"/>
      <c r="L367" s="52">
        <v>52169.168124470474</v>
      </c>
      <c r="M367" s="53"/>
      <c r="N367" s="53">
        <f>-L367/D367*100</f>
        <v>-7.8423824838083442</v>
      </c>
      <c r="O367" s="54"/>
      <c r="P367" s="50">
        <v>24151.21</v>
      </c>
      <c r="Q367" s="41"/>
      <c r="R367" s="53">
        <v>-30</v>
      </c>
      <c r="S367" s="53"/>
      <c r="T367" s="55">
        <f>-P367*R367/100</f>
        <v>7245.3629999999994</v>
      </c>
      <c r="U367" s="41"/>
      <c r="V367" s="56">
        <f>-D367*N367/100+T367</f>
        <v>59414.531124470464</v>
      </c>
      <c r="W367" s="41"/>
      <c r="X367" s="57">
        <f>+D367+P367</f>
        <v>689372.12</v>
      </c>
      <c r="Y367" s="41"/>
      <c r="Z367" s="53">
        <f t="shared" ref="Z367:Z372" si="186">-ROUND(V367/X367*100,0)</f>
        <v>-9</v>
      </c>
    </row>
    <row r="368" spans="1:26" s="6" customFormat="1" ht="15">
      <c r="A368" s="48">
        <v>312</v>
      </c>
      <c r="B368" s="49" t="s">
        <v>51</v>
      </c>
      <c r="C368" s="41"/>
      <c r="D368" s="50">
        <v>6826163.9299999997</v>
      </c>
      <c r="E368" s="41"/>
      <c r="F368" s="41"/>
      <c r="G368" s="41"/>
      <c r="H368" s="41"/>
      <c r="I368" s="41"/>
      <c r="J368" s="41"/>
      <c r="K368" s="41"/>
      <c r="L368" s="52">
        <v>535333.88436236326</v>
      </c>
      <c r="M368" s="53"/>
      <c r="N368" s="53">
        <f t="shared" ref="N368:N372" si="187">-L368/D368*100</f>
        <v>-7.8423824838083442</v>
      </c>
      <c r="O368" s="54"/>
      <c r="P368" s="50">
        <v>1179650.6000000003</v>
      </c>
      <c r="Q368" s="41"/>
      <c r="R368" s="53">
        <v>-20</v>
      </c>
      <c r="S368" s="53"/>
      <c r="T368" s="55">
        <f t="shared" ref="T368:T371" si="188">-P368*R368/100</f>
        <v>235930.12000000008</v>
      </c>
      <c r="U368" s="41"/>
      <c r="V368" s="56">
        <f t="shared" ref="V368:V371" si="189">-D368*N368/100+T368</f>
        <v>771264.00436236337</v>
      </c>
      <c r="W368" s="41"/>
      <c r="X368" s="57">
        <f t="shared" ref="X368:X371" si="190">+D368+P368</f>
        <v>8005814.5300000003</v>
      </c>
      <c r="Y368" s="41"/>
      <c r="Z368" s="53">
        <f t="shared" si="186"/>
        <v>-10</v>
      </c>
    </row>
    <row r="369" spans="1:26" s="6" customFormat="1" ht="15">
      <c r="A369" s="48">
        <v>314</v>
      </c>
      <c r="B369" s="49" t="s">
        <v>52</v>
      </c>
      <c r="C369" s="41"/>
      <c r="D369" s="50">
        <v>13290319.640000001</v>
      </c>
      <c r="E369" s="41"/>
      <c r="F369" s="41"/>
      <c r="G369" s="41"/>
      <c r="H369" s="41"/>
      <c r="I369" s="41"/>
      <c r="J369" s="41"/>
      <c r="K369" s="41"/>
      <c r="L369" s="52">
        <v>1042277.6994895004</v>
      </c>
      <c r="M369" s="53"/>
      <c r="N369" s="53">
        <f t="shared" si="187"/>
        <v>-7.8423824838083451</v>
      </c>
      <c r="O369" s="54"/>
      <c r="P369" s="50">
        <v>3149073.4999999981</v>
      </c>
      <c r="Q369" s="41"/>
      <c r="R369" s="53">
        <v>-15</v>
      </c>
      <c r="S369" s="53"/>
      <c r="T369" s="55">
        <f t="shared" si="188"/>
        <v>472361.02499999967</v>
      </c>
      <c r="U369" s="41"/>
      <c r="V369" s="56">
        <f t="shared" si="189"/>
        <v>1514638.7244895</v>
      </c>
      <c r="W369" s="41"/>
      <c r="X369" s="57">
        <f t="shared" si="190"/>
        <v>16439393.139999999</v>
      </c>
      <c r="Y369" s="41"/>
      <c r="Z369" s="53">
        <f t="shared" si="186"/>
        <v>-9</v>
      </c>
    </row>
    <row r="370" spans="1:26" s="6" customFormat="1" ht="15">
      <c r="A370" s="48">
        <v>315</v>
      </c>
      <c r="B370" s="49" t="s">
        <v>53</v>
      </c>
      <c r="C370" s="41"/>
      <c r="D370" s="50">
        <v>2365581.87</v>
      </c>
      <c r="E370" s="41"/>
      <c r="F370" s="41"/>
      <c r="G370" s="41"/>
      <c r="H370" s="41"/>
      <c r="I370" s="41"/>
      <c r="J370" s="41"/>
      <c r="K370" s="41"/>
      <c r="L370" s="52">
        <v>185517.97821302593</v>
      </c>
      <c r="M370" s="53"/>
      <c r="N370" s="53">
        <f t="shared" si="187"/>
        <v>-7.8423824838083451</v>
      </c>
      <c r="O370" s="54"/>
      <c r="P370" s="50">
        <v>88155.12999999999</v>
      </c>
      <c r="Q370" s="41"/>
      <c r="R370" s="53">
        <v>-20</v>
      </c>
      <c r="S370" s="53"/>
      <c r="T370" s="55">
        <f t="shared" si="188"/>
        <v>17631.025999999998</v>
      </c>
      <c r="U370" s="41"/>
      <c r="V370" s="56">
        <f t="shared" si="189"/>
        <v>203149.00421302591</v>
      </c>
      <c r="W370" s="41"/>
      <c r="X370" s="57">
        <f t="shared" si="190"/>
        <v>2453737</v>
      </c>
      <c r="Y370" s="41"/>
      <c r="Z370" s="53">
        <f t="shared" si="186"/>
        <v>-8</v>
      </c>
    </row>
    <row r="371" spans="1:26" s="6" customFormat="1" ht="15">
      <c r="A371" s="48">
        <v>316</v>
      </c>
      <c r="B371" s="49" t="s">
        <v>54</v>
      </c>
      <c r="C371" s="41"/>
      <c r="D371" s="59">
        <v>391240.58</v>
      </c>
      <c r="E371" s="41"/>
      <c r="F371" s="41"/>
      <c r="G371" s="41"/>
      <c r="H371" s="41"/>
      <c r="I371" s="41"/>
      <c r="J371" s="41"/>
      <c r="K371" s="41"/>
      <c r="L371" s="60">
        <v>30682.582715470176</v>
      </c>
      <c r="M371" s="53"/>
      <c r="N371" s="53">
        <f t="shared" si="187"/>
        <v>-7.8423824838083451</v>
      </c>
      <c r="O371" s="54"/>
      <c r="P371" s="59">
        <v>154034.54</v>
      </c>
      <c r="Q371" s="41"/>
      <c r="R371" s="53">
        <v>-5</v>
      </c>
      <c r="S371" s="53"/>
      <c r="T371" s="61">
        <f t="shared" si="188"/>
        <v>7701.7270000000008</v>
      </c>
      <c r="U371" s="41"/>
      <c r="V371" s="62">
        <f t="shared" si="189"/>
        <v>38384.309715470175</v>
      </c>
      <c r="W371" s="41"/>
      <c r="X371" s="63">
        <f t="shared" si="190"/>
        <v>545275.12</v>
      </c>
      <c r="Y371" s="41"/>
      <c r="Z371" s="53">
        <f t="shared" si="186"/>
        <v>-7</v>
      </c>
    </row>
    <row r="372" spans="1:26" s="6" customFormat="1" ht="15">
      <c r="A372" s="48"/>
      <c r="B372" s="40" t="s">
        <v>159</v>
      </c>
      <c r="C372" s="41"/>
      <c r="D372" s="42">
        <f>+SUBTOTAL(9,D367:D371)</f>
        <v>23538526.93</v>
      </c>
      <c r="E372" s="43"/>
      <c r="F372" s="43"/>
      <c r="G372" s="43"/>
      <c r="H372" s="43"/>
      <c r="I372" s="43"/>
      <c r="J372" s="43"/>
      <c r="K372" s="43"/>
      <c r="L372" s="42">
        <f>+SUBTOTAL(9,L367:L371)</f>
        <v>1845981.3129048301</v>
      </c>
      <c r="M372" s="42"/>
      <c r="N372" s="44">
        <f t="shared" si="187"/>
        <v>-7.8423824838083451</v>
      </c>
      <c r="O372" s="45"/>
      <c r="P372" s="42">
        <f>+SUBTOTAL(9,P367:P371)</f>
        <v>4595064.9799999986</v>
      </c>
      <c r="Q372" s="43"/>
      <c r="R372" s="46"/>
      <c r="S372" s="43"/>
      <c r="T372" s="42">
        <f>+SUBTOTAL(9,T367:T371)</f>
        <v>740869.26099999971</v>
      </c>
      <c r="U372" s="43"/>
      <c r="V372" s="47">
        <f>+SUBTOTAL(9,V367:V371)</f>
        <v>2586850.57390483</v>
      </c>
      <c r="W372" s="43"/>
      <c r="X372" s="42">
        <f>+SUBTOTAL(9,X367:X371)</f>
        <v>28133591.91</v>
      </c>
      <c r="Y372" s="43"/>
      <c r="Z372" s="44">
        <f t="shared" si="186"/>
        <v>-9</v>
      </c>
    </row>
    <row r="373" spans="1:26" s="6" customFormat="1" ht="15">
      <c r="A373" s="48"/>
      <c r="B373" s="40"/>
      <c r="C373" s="41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s="6" customFormat="1" ht="15">
      <c r="A374" s="48"/>
      <c r="B374" s="40"/>
      <c r="C374" s="41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s="6" customFormat="1" ht="15">
      <c r="A375" s="48"/>
      <c r="B375" s="51" t="s">
        <v>49</v>
      </c>
      <c r="C375" s="41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s="6" customFormat="1" ht="15">
      <c r="A376" s="48">
        <v>311</v>
      </c>
      <c r="B376" s="49" t="s">
        <v>50</v>
      </c>
      <c r="C376" s="41"/>
      <c r="D376" s="50">
        <v>716131.85999999987</v>
      </c>
      <c r="E376" s="41"/>
      <c r="F376" s="41"/>
      <c r="G376" s="41"/>
      <c r="H376" s="41"/>
      <c r="I376" s="41"/>
      <c r="J376" s="41"/>
      <c r="K376" s="41"/>
      <c r="L376" s="52">
        <v>56161.799549610892</v>
      </c>
      <c r="M376" s="53"/>
      <c r="N376" s="53">
        <f>-L376/D376*100</f>
        <v>-7.8423824838083451</v>
      </c>
      <c r="O376" s="54"/>
      <c r="P376" s="50">
        <v>24113.149999999998</v>
      </c>
      <c r="Q376" s="41"/>
      <c r="R376" s="53">
        <v>-30</v>
      </c>
      <c r="S376" s="53"/>
      <c r="T376" s="55">
        <f>-P376*R376/100</f>
        <v>7233.9449999999988</v>
      </c>
      <c r="U376" s="41"/>
      <c r="V376" s="56">
        <f>-D376*N376/100+T376</f>
        <v>63395.744549610892</v>
      </c>
      <c r="W376" s="41"/>
      <c r="X376" s="57">
        <f>+D376+P376</f>
        <v>740245.00999999989</v>
      </c>
      <c r="Y376" s="41"/>
      <c r="Z376" s="53">
        <f t="shared" ref="Z376:Z380" si="191">-ROUND(V376/X376*100,0)</f>
        <v>-9</v>
      </c>
    </row>
    <row r="377" spans="1:26" s="6" customFormat="1" ht="15">
      <c r="A377" s="48">
        <v>312</v>
      </c>
      <c r="B377" s="49" t="s">
        <v>51</v>
      </c>
      <c r="C377" s="41"/>
      <c r="D377" s="50">
        <v>231659.53</v>
      </c>
      <c r="E377" s="41"/>
      <c r="F377" s="41"/>
      <c r="G377" s="41"/>
      <c r="H377" s="41"/>
      <c r="I377" s="41"/>
      <c r="J377" s="41"/>
      <c r="K377" s="41"/>
      <c r="L377" s="52">
        <v>18167.626402792739</v>
      </c>
      <c r="M377" s="53"/>
      <c r="N377" s="53">
        <f t="shared" ref="N377:N380" si="192">-L377/D377*100</f>
        <v>-7.8423824838083451</v>
      </c>
      <c r="O377" s="54"/>
      <c r="P377" s="50">
        <v>38960.620000000003</v>
      </c>
      <c r="Q377" s="41"/>
      <c r="R377" s="53">
        <v>-20</v>
      </c>
      <c r="S377" s="53"/>
      <c r="T377" s="55">
        <f t="shared" ref="T377:T379" si="193">-P377*R377/100</f>
        <v>7792.1239999999998</v>
      </c>
      <c r="U377" s="41"/>
      <c r="V377" s="56">
        <f t="shared" ref="V377:V379" si="194">-D377*N377/100+T377</f>
        <v>25959.750402792739</v>
      </c>
      <c r="W377" s="41"/>
      <c r="X377" s="57">
        <f t="shared" ref="X377:X379" si="195">+D377+P377</f>
        <v>270620.15000000002</v>
      </c>
      <c r="Y377" s="41"/>
      <c r="Z377" s="53">
        <f t="shared" si="191"/>
        <v>-10</v>
      </c>
    </row>
    <row r="378" spans="1:26" s="6" customFormat="1" ht="15">
      <c r="A378" s="48">
        <v>315</v>
      </c>
      <c r="B378" s="49" t="s">
        <v>53</v>
      </c>
      <c r="C378" s="41"/>
      <c r="D378" s="50">
        <v>41137.43</v>
      </c>
      <c r="E378" s="41"/>
      <c r="F378" s="41"/>
      <c r="G378" s="41"/>
      <c r="H378" s="41"/>
      <c r="I378" s="41"/>
      <c r="J378" s="41"/>
      <c r="K378" s="41"/>
      <c r="L378" s="52">
        <v>3226.1546046089197</v>
      </c>
      <c r="M378" s="53"/>
      <c r="N378" s="53">
        <f t="shared" si="192"/>
        <v>-7.8423824838083469</v>
      </c>
      <c r="O378" s="54"/>
      <c r="P378" s="50">
        <v>1194.8</v>
      </c>
      <c r="Q378" s="41"/>
      <c r="R378" s="53">
        <v>-20</v>
      </c>
      <c r="S378" s="53"/>
      <c r="T378" s="55">
        <f t="shared" si="193"/>
        <v>238.96</v>
      </c>
      <c r="U378" s="41"/>
      <c r="V378" s="56">
        <f t="shared" si="194"/>
        <v>3465.1146046089202</v>
      </c>
      <c r="W378" s="41"/>
      <c r="X378" s="57">
        <f t="shared" si="195"/>
        <v>42332.23</v>
      </c>
      <c r="Y378" s="41"/>
      <c r="Z378" s="53">
        <f t="shared" si="191"/>
        <v>-8</v>
      </c>
    </row>
    <row r="379" spans="1:26" s="6" customFormat="1" ht="15">
      <c r="A379" s="48">
        <v>316</v>
      </c>
      <c r="B379" s="49" t="s">
        <v>54</v>
      </c>
      <c r="C379" s="41"/>
      <c r="D379" s="59">
        <v>45223.79</v>
      </c>
      <c r="E379" s="41"/>
      <c r="F379" s="41"/>
      <c r="G379" s="41"/>
      <c r="H379" s="41"/>
      <c r="I379" s="41"/>
      <c r="J379" s="41"/>
      <c r="K379" s="41"/>
      <c r="L379" s="60">
        <v>3546.6225854742702</v>
      </c>
      <c r="M379" s="53"/>
      <c r="N379" s="53">
        <f t="shared" si="192"/>
        <v>-7.8423824838083451</v>
      </c>
      <c r="O379" s="54"/>
      <c r="P379" s="59">
        <v>29536.370000000003</v>
      </c>
      <c r="Q379" s="41"/>
      <c r="R379" s="53">
        <v>-5</v>
      </c>
      <c r="S379" s="53"/>
      <c r="T379" s="61">
        <f t="shared" si="193"/>
        <v>1476.8185000000001</v>
      </c>
      <c r="U379" s="41"/>
      <c r="V379" s="62">
        <f t="shared" si="194"/>
        <v>5023.44108547427</v>
      </c>
      <c r="W379" s="41"/>
      <c r="X379" s="63">
        <f t="shared" si="195"/>
        <v>74760.160000000003</v>
      </c>
      <c r="Y379" s="41"/>
      <c r="Z379" s="53">
        <f t="shared" si="191"/>
        <v>-7</v>
      </c>
    </row>
    <row r="380" spans="1:26" s="6" customFormat="1" ht="15">
      <c r="A380" s="48"/>
      <c r="B380" s="40" t="s">
        <v>160</v>
      </c>
      <c r="C380" s="41"/>
      <c r="D380" s="64">
        <f>+SUBTOTAL(9,D376:D379)</f>
        <v>1034152.61</v>
      </c>
      <c r="E380" s="43"/>
      <c r="F380" s="43"/>
      <c r="G380" s="43"/>
      <c r="H380" s="43"/>
      <c r="I380" s="43"/>
      <c r="J380" s="43"/>
      <c r="K380" s="43"/>
      <c r="L380" s="64">
        <f>+SUBTOTAL(9,L376:L379)</f>
        <v>81102.203142486818</v>
      </c>
      <c r="M380" s="42"/>
      <c r="N380" s="44">
        <f t="shared" si="192"/>
        <v>-7.8423824838083442</v>
      </c>
      <c r="O380" s="45"/>
      <c r="P380" s="64">
        <f>+SUBTOTAL(9,P376:P379)</f>
        <v>93804.94</v>
      </c>
      <c r="Q380" s="43"/>
      <c r="R380" s="46"/>
      <c r="S380" s="43"/>
      <c r="T380" s="64">
        <f>+SUBTOTAL(9,T376:T379)</f>
        <v>16741.8475</v>
      </c>
      <c r="U380" s="43"/>
      <c r="V380" s="65">
        <f>+SUBTOTAL(9,V376:V379)</f>
        <v>97844.050642486836</v>
      </c>
      <c r="W380" s="43"/>
      <c r="X380" s="64">
        <f>+SUBTOTAL(9,X376:X379)</f>
        <v>1127957.5499999998</v>
      </c>
      <c r="Y380" s="43"/>
      <c r="Z380" s="44">
        <f t="shared" si="191"/>
        <v>-9</v>
      </c>
    </row>
    <row r="381" spans="1:26" s="6" customFormat="1" ht="15">
      <c r="A381" s="48"/>
      <c r="B381" s="40"/>
      <c r="C381" s="41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s="6" customFormat="1" ht="15">
      <c r="A382" s="66" t="s">
        <v>207</v>
      </c>
      <c r="B382" s="40"/>
      <c r="C382" s="41"/>
      <c r="D382" s="59">
        <f>+SUBTOTAL(9,D352:D381)</f>
        <v>92457315.76000002</v>
      </c>
      <c r="E382" s="50"/>
      <c r="F382" s="50"/>
      <c r="G382" s="50"/>
      <c r="H382" s="43">
        <v>33</v>
      </c>
      <c r="I382" s="43"/>
      <c r="J382" s="43">
        <v>139.30000000000001</v>
      </c>
      <c r="K382" s="50"/>
      <c r="L382" s="59">
        <f>+SUBTOTAL(9,L352:L381)</f>
        <v>6739000.0000000009</v>
      </c>
      <c r="M382" s="50"/>
      <c r="N382" s="50"/>
      <c r="O382" s="50"/>
      <c r="P382" s="59">
        <f>+SUBTOTAL(9,P352:P381)</f>
        <v>19197485.909999993</v>
      </c>
      <c r="Q382" s="50"/>
      <c r="R382" s="50"/>
      <c r="S382" s="50"/>
      <c r="T382" s="59">
        <f>+SUBTOTAL(9,T352:T381)</f>
        <v>3416048.5399999982</v>
      </c>
      <c r="U382" s="50"/>
      <c r="V382" s="59">
        <f>+SUBTOTAL(9,V352:V381)</f>
        <v>10155048.540000001</v>
      </c>
      <c r="W382" s="50"/>
      <c r="X382" s="59">
        <f>+SUBTOTAL(9,X352:X381)</f>
        <v>111654801.67</v>
      </c>
      <c r="Y382" s="50"/>
      <c r="Z382" s="50"/>
    </row>
    <row r="383" spans="1:26" s="6" customFormat="1" ht="15">
      <c r="A383" s="48"/>
      <c r="B383" s="40"/>
      <c r="C383" s="41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70"/>
      <c r="Y383" s="50"/>
      <c r="Z383" s="50"/>
    </row>
    <row r="384" spans="1:26" s="6" customFormat="1" ht="16.5" thickBot="1">
      <c r="A384" s="76" t="s">
        <v>125</v>
      </c>
      <c r="B384" s="40"/>
      <c r="C384" s="41"/>
      <c r="D384" s="77">
        <f>+SUBTOTAL(9,D13:D383)</f>
        <v>6212841994.1900015</v>
      </c>
      <c r="E384" s="50"/>
      <c r="F384" s="50"/>
      <c r="G384" s="50"/>
      <c r="H384" s="50"/>
      <c r="I384" s="50"/>
      <c r="J384" s="50"/>
      <c r="K384" s="50"/>
      <c r="L384" s="77">
        <f>+SUBTOTAL(9,L13:L383)</f>
        <v>289873000.02261895</v>
      </c>
      <c r="M384" s="50"/>
      <c r="N384" s="50"/>
      <c r="O384" s="50"/>
      <c r="P384" s="77">
        <f>+SUBTOTAL(9,P13:P383)</f>
        <v>936831154.8799994</v>
      </c>
      <c r="Q384" s="50"/>
      <c r="R384" s="50"/>
      <c r="S384" s="50"/>
      <c r="T384" s="77">
        <f>+SUBTOTAL(9,T13:T383)</f>
        <v>182220847.88649994</v>
      </c>
      <c r="U384" s="50"/>
      <c r="V384" s="77">
        <f>+SUBTOTAL(9,V13:V383)</f>
        <v>472093847.90911919</v>
      </c>
      <c r="W384" s="50"/>
      <c r="X384" s="77">
        <f>+SUBTOTAL(9,X13:X383)</f>
        <v>7149673149.0700016</v>
      </c>
      <c r="Y384" s="50"/>
      <c r="Z384" s="50"/>
    </row>
    <row r="385" spans="1:26" s="3" customFormat="1" ht="15.75" thickTop="1">
      <c r="A385" s="31"/>
      <c r="B385" s="32"/>
      <c r="C385" s="10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s="3" customFormat="1" ht="15">
      <c r="A386" s="31"/>
      <c r="B386" s="32"/>
      <c r="C386" s="10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50"/>
      <c r="Y386" s="78"/>
      <c r="Z386" s="78"/>
    </row>
    <row r="387" spans="1:26" s="3" customFormat="1" ht="15">
      <c r="A387" s="28" t="s">
        <v>55</v>
      </c>
      <c r="B387" s="79"/>
      <c r="C387" s="10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80"/>
      <c r="Q387" s="78"/>
      <c r="R387" s="78"/>
      <c r="S387" s="78"/>
      <c r="T387" s="78"/>
      <c r="U387" s="78"/>
      <c r="V387" s="78"/>
      <c r="W387" s="78"/>
      <c r="X387" s="50"/>
      <c r="Y387" s="78"/>
      <c r="Z387" s="78"/>
    </row>
    <row r="388" spans="1:26" s="3" customFormat="1" ht="15">
      <c r="A388" s="81"/>
      <c r="B388" s="79"/>
      <c r="C388" s="10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80"/>
      <c r="Q388" s="78"/>
      <c r="R388" s="78"/>
      <c r="S388" s="78"/>
      <c r="T388" s="78"/>
      <c r="U388" s="78"/>
      <c r="V388" s="78"/>
      <c r="W388" s="78"/>
      <c r="X388" s="70"/>
      <c r="Y388" s="78"/>
      <c r="Z388" s="78"/>
    </row>
    <row r="389" spans="1:26" s="3" customFormat="1" ht="15">
      <c r="A389" s="82"/>
      <c r="B389" s="83" t="s">
        <v>56</v>
      </c>
      <c r="C389" s="10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84"/>
      <c r="Y389" s="78"/>
      <c r="Z389" s="78"/>
    </row>
    <row r="390" spans="1:26" ht="15">
      <c r="A390" s="82">
        <v>331</v>
      </c>
      <c r="B390" s="29" t="s">
        <v>50</v>
      </c>
      <c r="C390" s="10"/>
      <c r="D390" s="78">
        <v>1967831.77</v>
      </c>
      <c r="E390" s="10"/>
      <c r="F390" s="10"/>
      <c r="G390" s="10"/>
      <c r="H390" s="10"/>
      <c r="I390" s="10"/>
      <c r="J390" s="10"/>
      <c r="K390" s="10"/>
      <c r="L390" s="85">
        <v>0</v>
      </c>
      <c r="M390" s="86"/>
      <c r="N390" s="86">
        <f t="shared" ref="N390:N396" si="196">-L390/D390*100</f>
        <v>0</v>
      </c>
      <c r="O390" s="10"/>
      <c r="P390" s="85">
        <v>52444.739999999983</v>
      </c>
      <c r="Q390" s="10"/>
      <c r="R390" s="53">
        <v>-30</v>
      </c>
      <c r="S390" s="10"/>
      <c r="T390" s="85">
        <f t="shared" ref="T390:T395" si="197">-P390*R390/100</f>
        <v>15733.421999999995</v>
      </c>
      <c r="U390" s="10"/>
      <c r="V390" s="78">
        <f t="shared" ref="V390:V395" si="198">-D390*N390/100+T390</f>
        <v>15733.421999999995</v>
      </c>
      <c r="W390" s="10"/>
      <c r="X390" s="78">
        <f t="shared" ref="X390:X395" si="199">+D390+P390</f>
        <v>2020276.51</v>
      </c>
      <c r="Y390" s="10"/>
      <c r="Z390" s="53">
        <f t="shared" ref="Z390:Z396" si="200">-ROUND(V390/X390*100,0)</f>
        <v>-1</v>
      </c>
    </row>
    <row r="391" spans="1:26" ht="15">
      <c r="A391" s="82">
        <v>332</v>
      </c>
      <c r="B391" s="87" t="s">
        <v>109</v>
      </c>
      <c r="C391" s="10"/>
      <c r="D391" s="78">
        <v>27744102.619999997</v>
      </c>
      <c r="E391" s="10"/>
      <c r="F391" s="10"/>
      <c r="G391" s="10"/>
      <c r="H391" s="10"/>
      <c r="I391" s="10"/>
      <c r="J391" s="10"/>
      <c r="K391" s="10"/>
      <c r="L391" s="85">
        <v>0</v>
      </c>
      <c r="M391" s="86"/>
      <c r="N391" s="86">
        <f t="shared" si="196"/>
        <v>0</v>
      </c>
      <c r="O391" s="10"/>
      <c r="P391" s="85">
        <v>427635.47</v>
      </c>
      <c r="Q391" s="10"/>
      <c r="R391" s="53">
        <v>-40</v>
      </c>
      <c r="S391" s="10"/>
      <c r="T391" s="85">
        <f t="shared" si="197"/>
        <v>171054.18799999997</v>
      </c>
      <c r="U391" s="10"/>
      <c r="V391" s="78">
        <f t="shared" si="198"/>
        <v>171054.18799999997</v>
      </c>
      <c r="W391" s="10"/>
      <c r="X391" s="78">
        <f t="shared" si="199"/>
        <v>28171738.089999996</v>
      </c>
      <c r="Y391" s="10"/>
      <c r="Z391" s="53">
        <f t="shared" si="200"/>
        <v>-1</v>
      </c>
    </row>
    <row r="392" spans="1:26" ht="15">
      <c r="A392" s="82">
        <v>333</v>
      </c>
      <c r="B392" s="87" t="s">
        <v>110</v>
      </c>
      <c r="C392" s="10"/>
      <c r="D392" s="78">
        <v>1918551.18</v>
      </c>
      <c r="E392" s="10"/>
      <c r="F392" s="10"/>
      <c r="G392" s="10"/>
      <c r="H392" s="10"/>
      <c r="I392" s="10"/>
      <c r="J392" s="10"/>
      <c r="K392" s="10"/>
      <c r="L392" s="85">
        <v>0</v>
      </c>
      <c r="M392" s="86"/>
      <c r="N392" s="86">
        <f t="shared" si="196"/>
        <v>0</v>
      </c>
      <c r="O392" s="10"/>
      <c r="P392" s="85">
        <v>98233.730000000025</v>
      </c>
      <c r="Q392" s="10"/>
      <c r="R392" s="53">
        <v>-40</v>
      </c>
      <c r="S392" s="10"/>
      <c r="T392" s="85">
        <f t="shared" si="197"/>
        <v>39293.492000000013</v>
      </c>
      <c r="U392" s="10"/>
      <c r="V392" s="78">
        <f t="shared" si="198"/>
        <v>39293.492000000013</v>
      </c>
      <c r="W392" s="10"/>
      <c r="X392" s="78">
        <f t="shared" si="199"/>
        <v>2016784.91</v>
      </c>
      <c r="Y392" s="10"/>
      <c r="Z392" s="53">
        <f t="shared" si="200"/>
        <v>-2</v>
      </c>
    </row>
    <row r="393" spans="1:26" ht="15">
      <c r="A393" s="82">
        <v>334</v>
      </c>
      <c r="B393" s="87" t="s">
        <v>53</v>
      </c>
      <c r="C393" s="10"/>
      <c r="D393" s="78">
        <v>1239461.8799999999</v>
      </c>
      <c r="E393" s="10"/>
      <c r="F393" s="10"/>
      <c r="G393" s="10"/>
      <c r="H393" s="10"/>
      <c r="I393" s="10"/>
      <c r="J393" s="10"/>
      <c r="K393" s="10"/>
      <c r="L393" s="85">
        <v>0</v>
      </c>
      <c r="M393" s="86"/>
      <c r="N393" s="86">
        <f t="shared" si="196"/>
        <v>0</v>
      </c>
      <c r="O393" s="10"/>
      <c r="P393" s="85">
        <v>122788.73000000001</v>
      </c>
      <c r="Q393" s="10"/>
      <c r="R393" s="53">
        <v>-15</v>
      </c>
      <c r="S393" s="10"/>
      <c r="T393" s="85">
        <f t="shared" si="197"/>
        <v>18418.309500000003</v>
      </c>
      <c r="U393" s="10"/>
      <c r="V393" s="78">
        <f t="shared" si="198"/>
        <v>18418.309500000003</v>
      </c>
      <c r="W393" s="10"/>
      <c r="X393" s="78">
        <f t="shared" si="199"/>
        <v>1362250.6099999999</v>
      </c>
      <c r="Y393" s="10"/>
      <c r="Z393" s="53">
        <f t="shared" si="200"/>
        <v>-1</v>
      </c>
    </row>
    <row r="394" spans="1:26" ht="15">
      <c r="A394" s="82">
        <v>335</v>
      </c>
      <c r="B394" s="29" t="s">
        <v>54</v>
      </c>
      <c r="C394" s="10"/>
      <c r="D394" s="78">
        <v>7568.92</v>
      </c>
      <c r="E394" s="10"/>
      <c r="F394" s="10"/>
      <c r="G394" s="10"/>
      <c r="H394" s="10"/>
      <c r="I394" s="10"/>
      <c r="J394" s="10"/>
      <c r="K394" s="10"/>
      <c r="L394" s="85">
        <v>0</v>
      </c>
      <c r="M394" s="86"/>
      <c r="N394" s="86">
        <f t="shared" si="196"/>
        <v>0</v>
      </c>
      <c r="O394" s="10"/>
      <c r="P394" s="85">
        <v>623.24999999999989</v>
      </c>
      <c r="Q394" s="10"/>
      <c r="R394" s="53">
        <v>-10</v>
      </c>
      <c r="S394" s="10"/>
      <c r="T394" s="85">
        <f t="shared" si="197"/>
        <v>62.324999999999989</v>
      </c>
      <c r="U394" s="10"/>
      <c r="V394" s="78">
        <f t="shared" si="198"/>
        <v>62.324999999999989</v>
      </c>
      <c r="W394" s="10"/>
      <c r="X394" s="78">
        <f t="shared" si="199"/>
        <v>8192.17</v>
      </c>
      <c r="Y394" s="10"/>
      <c r="Z394" s="53">
        <f t="shared" si="200"/>
        <v>-1</v>
      </c>
    </row>
    <row r="395" spans="1:26" ht="15">
      <c r="A395" s="82">
        <v>336</v>
      </c>
      <c r="B395" s="87" t="s">
        <v>111</v>
      </c>
      <c r="C395" s="10"/>
      <c r="D395" s="88">
        <v>5386.7699999999995</v>
      </c>
      <c r="E395" s="10"/>
      <c r="F395" s="10"/>
      <c r="G395" s="10"/>
      <c r="H395" s="10"/>
      <c r="I395" s="10"/>
      <c r="J395" s="10"/>
      <c r="K395" s="10"/>
      <c r="L395" s="89">
        <v>0</v>
      </c>
      <c r="M395" s="86"/>
      <c r="N395" s="86">
        <f t="shared" si="196"/>
        <v>0</v>
      </c>
      <c r="O395" s="10"/>
      <c r="P395" s="89">
        <v>138.15000000000003</v>
      </c>
      <c r="Q395" s="10"/>
      <c r="R395" s="53">
        <v>-40</v>
      </c>
      <c r="S395" s="10"/>
      <c r="T395" s="89">
        <f t="shared" si="197"/>
        <v>55.260000000000019</v>
      </c>
      <c r="U395" s="10"/>
      <c r="V395" s="88">
        <f t="shared" si="198"/>
        <v>55.260000000000019</v>
      </c>
      <c r="W395" s="10"/>
      <c r="X395" s="88">
        <f t="shared" si="199"/>
        <v>5524.9199999999992</v>
      </c>
      <c r="Y395" s="10"/>
      <c r="Z395" s="53">
        <f t="shared" si="200"/>
        <v>-1</v>
      </c>
    </row>
    <row r="396" spans="1:26" ht="15">
      <c r="A396" s="82"/>
      <c r="B396" s="40" t="s">
        <v>161</v>
      </c>
      <c r="C396" s="10"/>
      <c r="D396" s="90">
        <f>+SUBTOTAL(9,D390:D395)</f>
        <v>32882903.139999997</v>
      </c>
      <c r="E396" s="10"/>
      <c r="F396" s="10"/>
      <c r="G396" s="10"/>
      <c r="H396" s="43">
        <v>0</v>
      </c>
      <c r="I396" s="10"/>
      <c r="J396" s="43">
        <v>0</v>
      </c>
      <c r="K396" s="10"/>
      <c r="L396" s="90">
        <f>+SUBTOTAL(9,L390:L395)</f>
        <v>0</v>
      </c>
      <c r="M396" s="90"/>
      <c r="N396" s="86">
        <f t="shared" si="196"/>
        <v>0</v>
      </c>
      <c r="O396" s="10"/>
      <c r="P396" s="90">
        <f>+SUBTOTAL(9,P390:P395)</f>
        <v>701864.07</v>
      </c>
      <c r="Q396" s="10"/>
      <c r="R396" s="11"/>
      <c r="S396" s="10"/>
      <c r="T396" s="90">
        <f>+SUBTOTAL(9,T390:T395)</f>
        <v>244616.99649999998</v>
      </c>
      <c r="U396" s="10"/>
      <c r="V396" s="90">
        <f>+SUBTOTAL(9,V390:V395)</f>
        <v>244616.99649999998</v>
      </c>
      <c r="W396" s="10"/>
      <c r="X396" s="90">
        <f>+SUBTOTAL(9,X390:X395)</f>
        <v>33584767.210000001</v>
      </c>
      <c r="Y396" s="10"/>
      <c r="Z396" s="44">
        <f t="shared" si="200"/>
        <v>-1</v>
      </c>
    </row>
    <row r="397" spans="1:26" ht="15">
      <c r="A397" s="82"/>
      <c r="B397" s="87"/>
      <c r="C397" s="10"/>
      <c r="D397" s="78"/>
      <c r="E397" s="10"/>
      <c r="F397" s="10"/>
      <c r="G397" s="10"/>
      <c r="H397" s="10"/>
      <c r="I397" s="10"/>
      <c r="J397" s="10"/>
      <c r="K397" s="10"/>
      <c r="L397" s="78"/>
      <c r="M397" s="78"/>
      <c r="N397" s="78"/>
      <c r="O397" s="10"/>
      <c r="P397" s="78"/>
      <c r="Q397" s="10"/>
      <c r="R397" s="11"/>
      <c r="S397" s="10"/>
      <c r="T397" s="78"/>
      <c r="U397" s="10"/>
      <c r="V397" s="78"/>
      <c r="W397" s="10"/>
      <c r="X397" s="78"/>
      <c r="Y397" s="10"/>
      <c r="Z397" s="53"/>
    </row>
    <row r="398" spans="1:26" s="3" customFormat="1" ht="15">
      <c r="A398" s="82"/>
      <c r="B398" s="83" t="s">
        <v>57</v>
      </c>
      <c r="C398" s="10"/>
      <c r="D398" s="78"/>
      <c r="E398" s="10"/>
      <c r="F398" s="10"/>
      <c r="G398" s="10"/>
      <c r="H398" s="10"/>
      <c r="I398" s="10"/>
      <c r="J398" s="10"/>
      <c r="K398" s="10"/>
      <c r="L398" s="78"/>
      <c r="M398" s="78"/>
      <c r="N398" s="78"/>
      <c r="O398" s="10"/>
      <c r="P398" s="78"/>
      <c r="Q398" s="10"/>
      <c r="R398" s="11"/>
      <c r="S398" s="10"/>
      <c r="T398" s="78"/>
      <c r="U398" s="10"/>
      <c r="V398" s="78"/>
      <c r="W398" s="10"/>
      <c r="X398" s="78"/>
      <c r="Y398" s="10"/>
      <c r="Z398" s="53"/>
    </row>
    <row r="399" spans="1:26" ht="15">
      <c r="A399" s="91">
        <v>331</v>
      </c>
      <c r="B399" s="49" t="s">
        <v>50</v>
      </c>
      <c r="C399" s="10"/>
      <c r="D399" s="78">
        <v>5805260.8299999991</v>
      </c>
      <c r="E399" s="10"/>
      <c r="F399" s="10"/>
      <c r="G399" s="10"/>
      <c r="H399" s="10"/>
      <c r="I399" s="10"/>
      <c r="J399" s="10"/>
      <c r="K399" s="10"/>
      <c r="L399" s="85">
        <v>0</v>
      </c>
      <c r="M399" s="86"/>
      <c r="N399" s="86">
        <f t="shared" ref="N399:N405" si="201">-L399/D399*100</f>
        <v>0</v>
      </c>
      <c r="O399" s="10"/>
      <c r="P399" s="85">
        <v>357518.06999999983</v>
      </c>
      <c r="Q399" s="10"/>
      <c r="R399" s="53">
        <v>-30</v>
      </c>
      <c r="S399" s="10"/>
      <c r="T399" s="85">
        <f>-P399*R399/100</f>
        <v>107255.42099999994</v>
      </c>
      <c r="U399" s="10"/>
      <c r="V399" s="78">
        <f t="shared" ref="V399:V404" si="202">-D399*N399/100+T399</f>
        <v>107255.42099999994</v>
      </c>
      <c r="W399" s="10"/>
      <c r="X399" s="78">
        <f t="shared" ref="X399:X404" si="203">+D399+P399</f>
        <v>6162778.8999999985</v>
      </c>
      <c r="Y399" s="10"/>
      <c r="Z399" s="53">
        <f t="shared" ref="Z399:Z405" si="204">-ROUND(V399/X399*100,0)</f>
        <v>-2</v>
      </c>
    </row>
    <row r="400" spans="1:26" ht="15">
      <c r="A400" s="91">
        <v>332</v>
      </c>
      <c r="B400" s="92" t="s">
        <v>109</v>
      </c>
      <c r="C400" s="10"/>
      <c r="D400" s="78">
        <v>29570515.640000008</v>
      </c>
      <c r="E400" s="10"/>
      <c r="F400" s="10"/>
      <c r="G400" s="10"/>
      <c r="H400" s="10"/>
      <c r="I400" s="10"/>
      <c r="J400" s="10"/>
      <c r="K400" s="10"/>
      <c r="L400" s="85">
        <v>0</v>
      </c>
      <c r="M400" s="86"/>
      <c r="N400" s="86">
        <f t="shared" si="201"/>
        <v>0</v>
      </c>
      <c r="O400" s="10"/>
      <c r="P400" s="85">
        <v>1501631.7799999993</v>
      </c>
      <c r="Q400" s="10"/>
      <c r="R400" s="53">
        <v>-40</v>
      </c>
      <c r="S400" s="10"/>
      <c r="T400" s="85">
        <f>-P400*R400/100</f>
        <v>600652.71199999971</v>
      </c>
      <c r="U400" s="10"/>
      <c r="V400" s="78">
        <f t="shared" si="202"/>
        <v>600652.71199999971</v>
      </c>
      <c r="W400" s="10"/>
      <c r="X400" s="78">
        <f t="shared" si="203"/>
        <v>31072147.420000009</v>
      </c>
      <c r="Y400" s="10"/>
      <c r="Z400" s="53">
        <f t="shared" si="204"/>
        <v>-2</v>
      </c>
    </row>
    <row r="401" spans="1:26" ht="15">
      <c r="A401" s="91">
        <v>333</v>
      </c>
      <c r="B401" s="92" t="s">
        <v>110</v>
      </c>
      <c r="C401" s="10"/>
      <c r="D401" s="78">
        <v>13645971.74</v>
      </c>
      <c r="E401" s="10"/>
      <c r="F401" s="10"/>
      <c r="G401" s="10"/>
      <c r="H401" s="10"/>
      <c r="I401" s="10"/>
      <c r="J401" s="10"/>
      <c r="K401" s="10"/>
      <c r="L401" s="85">
        <v>0</v>
      </c>
      <c r="M401" s="86"/>
      <c r="N401" s="86">
        <f t="shared" si="201"/>
        <v>0</v>
      </c>
      <c r="O401" s="10"/>
      <c r="P401" s="85">
        <v>998223.47000000044</v>
      </c>
      <c r="Q401" s="10"/>
      <c r="R401" s="53">
        <v>-40</v>
      </c>
      <c r="S401" s="10"/>
      <c r="T401" s="85">
        <f t="shared" ref="T401:T404" si="205">-P401*R401/100</f>
        <v>399289.38800000021</v>
      </c>
      <c r="U401" s="10"/>
      <c r="V401" s="78">
        <f t="shared" si="202"/>
        <v>399289.38800000021</v>
      </c>
      <c r="W401" s="10"/>
      <c r="X401" s="78">
        <f t="shared" si="203"/>
        <v>14644195.210000001</v>
      </c>
      <c r="Y401" s="10"/>
      <c r="Z401" s="53">
        <f t="shared" si="204"/>
        <v>-3</v>
      </c>
    </row>
    <row r="402" spans="1:26" ht="15">
      <c r="A402" s="91">
        <v>334</v>
      </c>
      <c r="B402" s="92" t="s">
        <v>53</v>
      </c>
      <c r="C402" s="10"/>
      <c r="D402" s="78">
        <v>4955390.3599999994</v>
      </c>
      <c r="E402" s="10"/>
      <c r="F402" s="10"/>
      <c r="G402" s="10"/>
      <c r="H402" s="10"/>
      <c r="I402" s="10"/>
      <c r="J402" s="10"/>
      <c r="K402" s="10"/>
      <c r="L402" s="85">
        <v>0</v>
      </c>
      <c r="M402" s="86"/>
      <c r="N402" s="86">
        <f t="shared" si="201"/>
        <v>0</v>
      </c>
      <c r="O402" s="10"/>
      <c r="P402" s="85">
        <v>812346</v>
      </c>
      <c r="Q402" s="10"/>
      <c r="R402" s="53">
        <v>-15</v>
      </c>
      <c r="S402" s="10"/>
      <c r="T402" s="85">
        <f t="shared" si="205"/>
        <v>121851.9</v>
      </c>
      <c r="U402" s="10"/>
      <c r="V402" s="78">
        <f t="shared" si="202"/>
        <v>121851.9</v>
      </c>
      <c r="W402" s="10"/>
      <c r="X402" s="78">
        <f t="shared" si="203"/>
        <v>5767736.3599999994</v>
      </c>
      <c r="Y402" s="10"/>
      <c r="Z402" s="53">
        <f t="shared" si="204"/>
        <v>-2</v>
      </c>
    </row>
    <row r="403" spans="1:26" ht="15">
      <c r="A403" s="91">
        <v>335</v>
      </c>
      <c r="B403" s="49" t="s">
        <v>54</v>
      </c>
      <c r="C403" s="10"/>
      <c r="D403" s="78">
        <v>72015.609999999986</v>
      </c>
      <c r="E403" s="10"/>
      <c r="F403" s="10"/>
      <c r="G403" s="10"/>
      <c r="H403" s="10"/>
      <c r="I403" s="10"/>
      <c r="J403" s="10"/>
      <c r="K403" s="10"/>
      <c r="L403" s="85">
        <v>0</v>
      </c>
      <c r="M403" s="86"/>
      <c r="N403" s="86">
        <f t="shared" si="201"/>
        <v>0</v>
      </c>
      <c r="O403" s="10"/>
      <c r="P403" s="85">
        <v>9938.3900000000122</v>
      </c>
      <c r="Q403" s="10"/>
      <c r="R403" s="53">
        <v>-10</v>
      </c>
      <c r="S403" s="10"/>
      <c r="T403" s="85">
        <f t="shared" si="205"/>
        <v>993.83900000000131</v>
      </c>
      <c r="U403" s="10"/>
      <c r="V403" s="78">
        <f t="shared" si="202"/>
        <v>993.83900000000131</v>
      </c>
      <c r="W403" s="10"/>
      <c r="X403" s="78">
        <f t="shared" si="203"/>
        <v>81954</v>
      </c>
      <c r="Y403" s="10"/>
      <c r="Z403" s="53">
        <f t="shared" si="204"/>
        <v>-1</v>
      </c>
    </row>
    <row r="404" spans="1:26" ht="15">
      <c r="A404" s="91">
        <v>336</v>
      </c>
      <c r="B404" s="92" t="s">
        <v>111</v>
      </c>
      <c r="C404" s="10"/>
      <c r="D404" s="88">
        <v>959483.46</v>
      </c>
      <c r="E404" s="10"/>
      <c r="F404" s="10"/>
      <c r="G404" s="10"/>
      <c r="H404" s="10"/>
      <c r="I404" s="10"/>
      <c r="J404" s="10"/>
      <c r="K404" s="10"/>
      <c r="L404" s="89">
        <v>0</v>
      </c>
      <c r="M404" s="86"/>
      <c r="N404" s="86">
        <f t="shared" si="201"/>
        <v>0</v>
      </c>
      <c r="O404" s="10"/>
      <c r="P404" s="89">
        <v>55884.119999999974</v>
      </c>
      <c r="Q404" s="10"/>
      <c r="R404" s="53">
        <v>-40</v>
      </c>
      <c r="S404" s="10"/>
      <c r="T404" s="89">
        <f t="shared" si="205"/>
        <v>22353.64799999999</v>
      </c>
      <c r="U404" s="10"/>
      <c r="V404" s="88">
        <f t="shared" si="202"/>
        <v>22353.64799999999</v>
      </c>
      <c r="W404" s="10"/>
      <c r="X404" s="88">
        <f t="shared" si="203"/>
        <v>1015367.58</v>
      </c>
      <c r="Y404" s="10"/>
      <c r="Z404" s="53">
        <f t="shared" si="204"/>
        <v>-2</v>
      </c>
    </row>
    <row r="405" spans="1:26" ht="15">
      <c r="A405" s="91"/>
      <c r="B405" s="40" t="s">
        <v>162</v>
      </c>
      <c r="C405" s="10"/>
      <c r="D405" s="90">
        <f>+SUBTOTAL(9,D399:D404)</f>
        <v>55008637.640000008</v>
      </c>
      <c r="E405" s="10"/>
      <c r="F405" s="10"/>
      <c r="G405" s="10"/>
      <c r="H405" s="43">
        <v>0</v>
      </c>
      <c r="I405" s="10"/>
      <c r="J405" s="43">
        <v>0</v>
      </c>
      <c r="K405" s="10"/>
      <c r="L405" s="90">
        <f>+SUBTOTAL(9,L399:L404)</f>
        <v>0</v>
      </c>
      <c r="M405" s="90"/>
      <c r="N405" s="86">
        <f t="shared" si="201"/>
        <v>0</v>
      </c>
      <c r="O405" s="10"/>
      <c r="P405" s="90">
        <f>+SUBTOTAL(9,P399:P404)</f>
        <v>3735541.8299999996</v>
      </c>
      <c r="Q405" s="10"/>
      <c r="R405" s="11"/>
      <c r="S405" s="10"/>
      <c r="T405" s="90">
        <f>+SUBTOTAL(9,T399:T404)</f>
        <v>1252396.9079999998</v>
      </c>
      <c r="U405" s="10"/>
      <c r="V405" s="90">
        <f>+SUBTOTAL(9,V399:V404)</f>
        <v>1252396.9079999998</v>
      </c>
      <c r="W405" s="10"/>
      <c r="X405" s="90">
        <f>+SUBTOTAL(9,X399:X404)</f>
        <v>58744179.470000006</v>
      </c>
      <c r="Y405" s="10"/>
      <c r="Z405" s="44">
        <f t="shared" si="204"/>
        <v>-2</v>
      </c>
    </row>
    <row r="406" spans="1:26" ht="15">
      <c r="A406" s="82"/>
      <c r="B406" s="87"/>
      <c r="C406" s="10"/>
      <c r="D406" s="78"/>
      <c r="E406" s="10"/>
      <c r="F406" s="10"/>
      <c r="G406" s="10"/>
      <c r="H406" s="10"/>
      <c r="I406" s="10"/>
      <c r="J406" s="10"/>
      <c r="K406" s="10"/>
      <c r="L406" s="78"/>
      <c r="M406" s="78"/>
      <c r="N406" s="78"/>
      <c r="O406" s="10"/>
      <c r="P406" s="78"/>
      <c r="Q406" s="10"/>
      <c r="R406" s="11"/>
      <c r="S406" s="10"/>
      <c r="T406" s="78"/>
      <c r="U406" s="10"/>
      <c r="V406" s="78"/>
      <c r="W406" s="10"/>
      <c r="X406" s="78"/>
      <c r="Y406" s="10"/>
      <c r="Z406" s="53"/>
    </row>
    <row r="407" spans="1:26" ht="15">
      <c r="A407" s="82"/>
      <c r="B407" s="83" t="s">
        <v>58</v>
      </c>
      <c r="C407" s="10"/>
      <c r="D407" s="78"/>
      <c r="E407" s="10"/>
      <c r="F407" s="10"/>
      <c r="G407" s="10"/>
      <c r="H407" s="10"/>
      <c r="I407" s="10"/>
      <c r="J407" s="10"/>
      <c r="K407" s="10"/>
      <c r="L407" s="78"/>
      <c r="M407" s="78"/>
      <c r="N407" s="78"/>
      <c r="O407" s="10"/>
      <c r="P407" s="78"/>
      <c r="Q407" s="10"/>
      <c r="R407" s="11"/>
      <c r="S407" s="10"/>
      <c r="T407" s="78"/>
      <c r="U407" s="10"/>
      <c r="V407" s="78"/>
      <c r="W407" s="10"/>
      <c r="X407" s="78"/>
      <c r="Y407" s="10"/>
      <c r="Z407" s="53"/>
    </row>
    <row r="408" spans="1:26" ht="15">
      <c r="A408" s="82">
        <v>331</v>
      </c>
      <c r="B408" s="29" t="s">
        <v>50</v>
      </c>
      <c r="C408" s="10"/>
      <c r="D408" s="78">
        <v>90930.239999999991</v>
      </c>
      <c r="E408" s="10"/>
      <c r="F408" s="10"/>
      <c r="G408" s="10"/>
      <c r="H408" s="10"/>
      <c r="I408" s="10"/>
      <c r="J408" s="10"/>
      <c r="K408" s="10"/>
      <c r="L408" s="85">
        <v>0</v>
      </c>
      <c r="M408" s="86"/>
      <c r="N408" s="86">
        <f t="shared" ref="N408:N414" si="206">-L408/D408*100</f>
        <v>0</v>
      </c>
      <c r="O408" s="10"/>
      <c r="P408" s="85">
        <v>4339.079999999999</v>
      </c>
      <c r="Q408" s="10"/>
      <c r="R408" s="53">
        <v>-30</v>
      </c>
      <c r="S408" s="10"/>
      <c r="T408" s="85">
        <f>-P408*R408/100</f>
        <v>1301.7239999999997</v>
      </c>
      <c r="U408" s="10"/>
      <c r="V408" s="78">
        <f t="shared" ref="V408:V413" si="207">-D408*N408/100+T408</f>
        <v>1301.7239999999997</v>
      </c>
      <c r="W408" s="10"/>
      <c r="X408" s="78">
        <f t="shared" ref="X408:X413" si="208">+D408+P408</f>
        <v>95269.319999999992</v>
      </c>
      <c r="Y408" s="10"/>
      <c r="Z408" s="53">
        <f t="shared" ref="Z408:Z414" si="209">-ROUND(V408/X408*100,0)</f>
        <v>-1</v>
      </c>
    </row>
    <row r="409" spans="1:26" ht="15">
      <c r="A409" s="82">
        <v>332</v>
      </c>
      <c r="B409" s="87" t="s">
        <v>109</v>
      </c>
      <c r="C409" s="10"/>
      <c r="D409" s="78">
        <v>1196425.94</v>
      </c>
      <c r="E409" s="10"/>
      <c r="F409" s="10"/>
      <c r="G409" s="10"/>
      <c r="H409" s="10"/>
      <c r="I409" s="10"/>
      <c r="J409" s="10"/>
      <c r="K409" s="10"/>
      <c r="L409" s="85">
        <v>0</v>
      </c>
      <c r="M409" s="86"/>
      <c r="N409" s="86">
        <f t="shared" si="206"/>
        <v>0</v>
      </c>
      <c r="O409" s="10"/>
      <c r="P409" s="85">
        <v>29103.430000000008</v>
      </c>
      <c r="Q409" s="10"/>
      <c r="R409" s="53">
        <v>-40</v>
      </c>
      <c r="S409" s="10"/>
      <c r="T409" s="85">
        <f>-P409*R409/100</f>
        <v>11641.372000000001</v>
      </c>
      <c r="U409" s="10"/>
      <c r="V409" s="78">
        <f t="shared" si="207"/>
        <v>11641.372000000001</v>
      </c>
      <c r="W409" s="10"/>
      <c r="X409" s="78">
        <f t="shared" si="208"/>
        <v>1225529.3699999999</v>
      </c>
      <c r="Y409" s="10"/>
      <c r="Z409" s="53">
        <f t="shared" si="209"/>
        <v>-1</v>
      </c>
    </row>
    <row r="410" spans="1:26" ht="15">
      <c r="A410" s="82">
        <v>333</v>
      </c>
      <c r="B410" s="87" t="s">
        <v>110</v>
      </c>
      <c r="C410" s="10"/>
      <c r="D410" s="78">
        <v>94961.670000000013</v>
      </c>
      <c r="E410" s="10"/>
      <c r="F410" s="10"/>
      <c r="G410" s="10"/>
      <c r="H410" s="10"/>
      <c r="I410" s="10"/>
      <c r="J410" s="10"/>
      <c r="K410" s="10"/>
      <c r="L410" s="85">
        <v>0</v>
      </c>
      <c r="M410" s="86"/>
      <c r="N410" s="86">
        <f t="shared" si="206"/>
        <v>0</v>
      </c>
      <c r="O410" s="10"/>
      <c r="P410" s="85">
        <v>11972.990000000003</v>
      </c>
      <c r="Q410" s="10"/>
      <c r="R410" s="53">
        <v>-40</v>
      </c>
      <c r="S410" s="10"/>
      <c r="T410" s="85">
        <f t="shared" ref="T410:T413" si="210">-P410*R410/100</f>
        <v>4789.1960000000017</v>
      </c>
      <c r="U410" s="10"/>
      <c r="V410" s="78">
        <f t="shared" si="207"/>
        <v>4789.1960000000017</v>
      </c>
      <c r="W410" s="10"/>
      <c r="X410" s="78">
        <f t="shared" si="208"/>
        <v>106934.66000000002</v>
      </c>
      <c r="Y410" s="10"/>
      <c r="Z410" s="53">
        <f t="shared" si="209"/>
        <v>-4</v>
      </c>
    </row>
    <row r="411" spans="1:26" ht="15">
      <c r="A411" s="82">
        <v>334</v>
      </c>
      <c r="B411" s="87" t="s">
        <v>53</v>
      </c>
      <c r="C411" s="10"/>
      <c r="D411" s="78">
        <v>542316.54999999993</v>
      </c>
      <c r="E411" s="10"/>
      <c r="F411" s="10"/>
      <c r="G411" s="10"/>
      <c r="H411" s="10"/>
      <c r="I411" s="10"/>
      <c r="J411" s="10"/>
      <c r="K411" s="10"/>
      <c r="L411" s="85">
        <v>0</v>
      </c>
      <c r="M411" s="86"/>
      <c r="N411" s="86">
        <f t="shared" si="206"/>
        <v>0</v>
      </c>
      <c r="O411" s="10"/>
      <c r="P411" s="85">
        <v>85267.84000000004</v>
      </c>
      <c r="Q411" s="10"/>
      <c r="R411" s="53">
        <v>-15</v>
      </c>
      <c r="S411" s="10"/>
      <c r="T411" s="85">
        <f t="shared" si="210"/>
        <v>12790.176000000005</v>
      </c>
      <c r="U411" s="10"/>
      <c r="V411" s="78">
        <f t="shared" si="207"/>
        <v>12790.176000000005</v>
      </c>
      <c r="W411" s="10"/>
      <c r="X411" s="78">
        <f t="shared" si="208"/>
        <v>627584.39</v>
      </c>
      <c r="Y411" s="10"/>
      <c r="Z411" s="53">
        <f t="shared" si="209"/>
        <v>-2</v>
      </c>
    </row>
    <row r="412" spans="1:26" ht="15">
      <c r="A412" s="82">
        <v>335</v>
      </c>
      <c r="B412" s="29" t="s">
        <v>54</v>
      </c>
      <c r="C412" s="10"/>
      <c r="D412" s="78">
        <v>14206.09</v>
      </c>
      <c r="E412" s="10"/>
      <c r="F412" s="10"/>
      <c r="G412" s="10"/>
      <c r="H412" s="10"/>
      <c r="I412" s="10"/>
      <c r="J412" s="10"/>
      <c r="K412" s="10"/>
      <c r="L412" s="85">
        <v>0</v>
      </c>
      <c r="M412" s="86"/>
      <c r="N412" s="86">
        <f t="shared" si="206"/>
        <v>0</v>
      </c>
      <c r="O412" s="10"/>
      <c r="P412" s="85">
        <v>1177.73</v>
      </c>
      <c r="Q412" s="10"/>
      <c r="R412" s="53">
        <v>-10</v>
      </c>
      <c r="S412" s="10"/>
      <c r="T412" s="85">
        <f t="shared" si="210"/>
        <v>117.773</v>
      </c>
      <c r="U412" s="10"/>
      <c r="V412" s="78">
        <f t="shared" si="207"/>
        <v>117.773</v>
      </c>
      <c r="W412" s="10"/>
      <c r="X412" s="78">
        <f t="shared" si="208"/>
        <v>15383.82</v>
      </c>
      <c r="Y412" s="10"/>
      <c r="Z412" s="53">
        <f t="shared" si="209"/>
        <v>-1</v>
      </c>
    </row>
    <row r="413" spans="1:26" ht="15">
      <c r="A413" s="82">
        <v>336</v>
      </c>
      <c r="B413" s="87" t="s">
        <v>111</v>
      </c>
      <c r="C413" s="10"/>
      <c r="D413" s="88">
        <v>149.02000000000001</v>
      </c>
      <c r="E413" s="10"/>
      <c r="F413" s="10"/>
      <c r="G413" s="10"/>
      <c r="H413" s="10"/>
      <c r="I413" s="10"/>
      <c r="J413" s="10"/>
      <c r="K413" s="10"/>
      <c r="L413" s="89">
        <v>0</v>
      </c>
      <c r="M413" s="86"/>
      <c r="N413" s="86">
        <f t="shared" si="206"/>
        <v>0</v>
      </c>
      <c r="O413" s="10"/>
      <c r="P413" s="89">
        <v>25.379999999999995</v>
      </c>
      <c r="Q413" s="10"/>
      <c r="R413" s="53">
        <v>-40</v>
      </c>
      <c r="S413" s="10"/>
      <c r="T413" s="89">
        <f t="shared" si="210"/>
        <v>10.151999999999997</v>
      </c>
      <c r="U413" s="10"/>
      <c r="V413" s="88">
        <f t="shared" si="207"/>
        <v>10.151999999999997</v>
      </c>
      <c r="W413" s="10"/>
      <c r="X413" s="88">
        <f t="shared" si="208"/>
        <v>174.4</v>
      </c>
      <c r="Y413" s="10"/>
      <c r="Z413" s="53">
        <f t="shared" si="209"/>
        <v>-6</v>
      </c>
    </row>
    <row r="414" spans="1:26" ht="15">
      <c r="A414" s="82"/>
      <c r="B414" s="40" t="s">
        <v>163</v>
      </c>
      <c r="C414" s="10"/>
      <c r="D414" s="90">
        <f>+SUBTOTAL(9,D408:D413)</f>
        <v>1938989.51</v>
      </c>
      <c r="E414" s="10"/>
      <c r="F414" s="10"/>
      <c r="G414" s="10"/>
      <c r="H414" s="43">
        <v>0</v>
      </c>
      <c r="I414" s="10"/>
      <c r="J414" s="43">
        <v>0</v>
      </c>
      <c r="K414" s="10"/>
      <c r="L414" s="90">
        <f>+SUBTOTAL(9,L408:L413)</f>
        <v>0</v>
      </c>
      <c r="M414" s="90"/>
      <c r="N414" s="86">
        <f t="shared" si="206"/>
        <v>0</v>
      </c>
      <c r="O414" s="10"/>
      <c r="P414" s="90">
        <f>+SUBTOTAL(9,P408:P413)</f>
        <v>131886.45000000007</v>
      </c>
      <c r="Q414" s="10"/>
      <c r="R414" s="11"/>
      <c r="S414" s="10"/>
      <c r="T414" s="90">
        <f>+SUBTOTAL(9,T408:T413)</f>
        <v>30650.393000000007</v>
      </c>
      <c r="U414" s="10"/>
      <c r="V414" s="90">
        <f>+SUBTOTAL(9,V408:V413)</f>
        <v>30650.393000000007</v>
      </c>
      <c r="W414" s="10"/>
      <c r="X414" s="90">
        <f>+SUBTOTAL(9,X408:X413)</f>
        <v>2070875.9599999997</v>
      </c>
      <c r="Y414" s="10"/>
      <c r="Z414" s="44">
        <f t="shared" si="209"/>
        <v>-1</v>
      </c>
    </row>
    <row r="415" spans="1:26" ht="15">
      <c r="A415" s="82"/>
      <c r="B415" s="87"/>
      <c r="C415" s="10"/>
      <c r="D415" s="78"/>
      <c r="E415" s="10"/>
      <c r="F415" s="10"/>
      <c r="G415" s="10"/>
      <c r="H415" s="10"/>
      <c r="I415" s="10"/>
      <c r="J415" s="10"/>
      <c r="K415" s="10"/>
      <c r="L415" s="78"/>
      <c r="M415" s="78"/>
      <c r="N415" s="78"/>
      <c r="O415" s="10"/>
      <c r="P415" s="78"/>
      <c r="Q415" s="10"/>
      <c r="R415" s="11"/>
      <c r="S415" s="10"/>
      <c r="T415" s="78"/>
      <c r="U415" s="10"/>
      <c r="V415" s="78"/>
      <c r="W415" s="10"/>
      <c r="X415" s="78"/>
      <c r="Y415" s="10"/>
      <c r="Z415" s="53"/>
    </row>
    <row r="416" spans="1:26" ht="15">
      <c r="A416" s="82"/>
      <c r="B416" s="83" t="s">
        <v>59</v>
      </c>
      <c r="C416" s="10"/>
      <c r="D416" s="78"/>
      <c r="E416" s="10"/>
      <c r="F416" s="10"/>
      <c r="G416" s="10"/>
      <c r="H416" s="10"/>
      <c r="I416" s="10"/>
      <c r="J416" s="10"/>
      <c r="K416" s="10"/>
      <c r="L416" s="78"/>
      <c r="M416" s="78"/>
      <c r="N416" s="78"/>
      <c r="O416" s="10"/>
      <c r="P416" s="78"/>
      <c r="Q416" s="10"/>
      <c r="R416" s="11"/>
      <c r="S416" s="10"/>
      <c r="T416" s="78"/>
      <c r="U416" s="10"/>
      <c r="V416" s="78"/>
      <c r="W416" s="10"/>
      <c r="X416" s="78"/>
      <c r="Y416" s="10"/>
      <c r="Z416" s="53"/>
    </row>
    <row r="417" spans="1:26" ht="15">
      <c r="A417" s="82">
        <v>331</v>
      </c>
      <c r="B417" s="29" t="s">
        <v>50</v>
      </c>
      <c r="C417" s="10"/>
      <c r="D417" s="78">
        <v>674438.23999999987</v>
      </c>
      <c r="E417" s="10"/>
      <c r="F417" s="10"/>
      <c r="G417" s="10"/>
      <c r="H417" s="10"/>
      <c r="I417" s="10"/>
      <c r="J417" s="10"/>
      <c r="K417" s="10"/>
      <c r="L417" s="85">
        <v>0</v>
      </c>
      <c r="M417" s="86"/>
      <c r="N417" s="86">
        <f t="shared" ref="N417:N422" si="211">-L417/D417*100</f>
        <v>0</v>
      </c>
      <c r="O417" s="10"/>
      <c r="P417" s="85">
        <v>87791.459999999992</v>
      </c>
      <c r="Q417" s="10"/>
      <c r="R417" s="53">
        <v>-30</v>
      </c>
      <c r="S417" s="10"/>
      <c r="T417" s="85">
        <f>-P417*R417/100</f>
        <v>26337.437999999998</v>
      </c>
      <c r="U417" s="10"/>
      <c r="V417" s="78">
        <f t="shared" ref="V417:V421" si="212">-D417*N417/100+T417</f>
        <v>26337.437999999998</v>
      </c>
      <c r="W417" s="10"/>
      <c r="X417" s="78">
        <f t="shared" ref="X417:X421" si="213">+D417+P417</f>
        <v>762229.69999999984</v>
      </c>
      <c r="Y417" s="10"/>
      <c r="Z417" s="53">
        <f t="shared" ref="Z417:Z422" si="214">-ROUND(V417/X417*100,0)</f>
        <v>-3</v>
      </c>
    </row>
    <row r="418" spans="1:26" ht="15">
      <c r="A418" s="82">
        <v>332</v>
      </c>
      <c r="B418" s="87" t="s">
        <v>109</v>
      </c>
      <c r="C418" s="10"/>
      <c r="D418" s="78">
        <v>4734940.55</v>
      </c>
      <c r="E418" s="10"/>
      <c r="F418" s="10"/>
      <c r="G418" s="10"/>
      <c r="H418" s="10"/>
      <c r="I418" s="10"/>
      <c r="J418" s="10"/>
      <c r="K418" s="10"/>
      <c r="L418" s="85">
        <v>0</v>
      </c>
      <c r="M418" s="86"/>
      <c r="N418" s="86">
        <f t="shared" si="211"/>
        <v>0</v>
      </c>
      <c r="O418" s="10"/>
      <c r="P418" s="85">
        <v>506055.06999999995</v>
      </c>
      <c r="Q418" s="10"/>
      <c r="R418" s="53">
        <v>-40</v>
      </c>
      <c r="S418" s="10"/>
      <c r="T418" s="85">
        <f t="shared" ref="T418:T421" si="215">-P418*R418/100</f>
        <v>202422.02799999996</v>
      </c>
      <c r="U418" s="10"/>
      <c r="V418" s="78">
        <f t="shared" si="212"/>
        <v>202422.02799999996</v>
      </c>
      <c r="W418" s="10"/>
      <c r="X418" s="78">
        <f t="shared" si="213"/>
        <v>5240995.62</v>
      </c>
      <c r="Y418" s="10"/>
      <c r="Z418" s="53">
        <f t="shared" si="214"/>
        <v>-4</v>
      </c>
    </row>
    <row r="419" spans="1:26" ht="15">
      <c r="A419" s="82">
        <v>333</v>
      </c>
      <c r="B419" s="87" t="s">
        <v>110</v>
      </c>
      <c r="C419" s="10"/>
      <c r="D419" s="78">
        <v>1288390.8600000001</v>
      </c>
      <c r="E419" s="10"/>
      <c r="F419" s="10"/>
      <c r="G419" s="10"/>
      <c r="H419" s="10"/>
      <c r="I419" s="10"/>
      <c r="J419" s="10"/>
      <c r="K419" s="10"/>
      <c r="L419" s="85">
        <v>0</v>
      </c>
      <c r="M419" s="86"/>
      <c r="N419" s="86">
        <f t="shared" si="211"/>
        <v>0</v>
      </c>
      <c r="O419" s="10"/>
      <c r="P419" s="85">
        <v>297216.27000000008</v>
      </c>
      <c r="Q419" s="10"/>
      <c r="R419" s="53">
        <v>-40</v>
      </c>
      <c r="S419" s="10"/>
      <c r="T419" s="85">
        <f t="shared" si="215"/>
        <v>118886.50800000003</v>
      </c>
      <c r="U419" s="10"/>
      <c r="V419" s="78">
        <f t="shared" si="212"/>
        <v>118886.50800000003</v>
      </c>
      <c r="W419" s="10"/>
      <c r="X419" s="78">
        <f t="shared" si="213"/>
        <v>1585607.1300000001</v>
      </c>
      <c r="Y419" s="10"/>
      <c r="Z419" s="53">
        <f t="shared" si="214"/>
        <v>-7</v>
      </c>
    </row>
    <row r="420" spans="1:26" ht="15">
      <c r="A420" s="82">
        <v>334</v>
      </c>
      <c r="B420" s="87" t="s">
        <v>53</v>
      </c>
      <c r="C420" s="10"/>
      <c r="D420" s="78">
        <v>264525.57999999996</v>
      </c>
      <c r="E420" s="10"/>
      <c r="F420" s="10"/>
      <c r="G420" s="10"/>
      <c r="H420" s="10"/>
      <c r="I420" s="10"/>
      <c r="J420" s="10"/>
      <c r="K420" s="10"/>
      <c r="L420" s="85">
        <v>0</v>
      </c>
      <c r="M420" s="86"/>
      <c r="N420" s="86">
        <f t="shared" si="211"/>
        <v>0</v>
      </c>
      <c r="O420" s="10"/>
      <c r="P420" s="85">
        <v>138026.81000000017</v>
      </c>
      <c r="Q420" s="10"/>
      <c r="R420" s="53">
        <v>-15</v>
      </c>
      <c r="S420" s="10"/>
      <c r="T420" s="85">
        <f t="shared" si="215"/>
        <v>20704.021500000028</v>
      </c>
      <c r="U420" s="10"/>
      <c r="V420" s="78">
        <f t="shared" si="212"/>
        <v>20704.021500000028</v>
      </c>
      <c r="W420" s="10"/>
      <c r="X420" s="78">
        <f t="shared" si="213"/>
        <v>402552.39000000013</v>
      </c>
      <c r="Y420" s="10"/>
      <c r="Z420" s="53">
        <f t="shared" si="214"/>
        <v>-5</v>
      </c>
    </row>
    <row r="421" spans="1:26" ht="15">
      <c r="A421" s="82">
        <v>336</v>
      </c>
      <c r="B421" s="87" t="s">
        <v>111</v>
      </c>
      <c r="C421" s="10"/>
      <c r="D421" s="88">
        <v>206352.38</v>
      </c>
      <c r="E421" s="10"/>
      <c r="F421" s="10"/>
      <c r="G421" s="10"/>
      <c r="H421" s="10"/>
      <c r="I421" s="10"/>
      <c r="J421" s="10"/>
      <c r="K421" s="10"/>
      <c r="L421" s="89">
        <v>0</v>
      </c>
      <c r="M421" s="86"/>
      <c r="N421" s="86">
        <f t="shared" si="211"/>
        <v>0</v>
      </c>
      <c r="O421" s="10"/>
      <c r="P421" s="89">
        <v>27932.659999999993</v>
      </c>
      <c r="Q421" s="10"/>
      <c r="R421" s="53">
        <v>-40</v>
      </c>
      <c r="S421" s="10"/>
      <c r="T421" s="89">
        <f t="shared" si="215"/>
        <v>11173.063999999997</v>
      </c>
      <c r="U421" s="10"/>
      <c r="V421" s="88">
        <f t="shared" si="212"/>
        <v>11173.063999999997</v>
      </c>
      <c r="W421" s="10"/>
      <c r="X421" s="88">
        <f t="shared" si="213"/>
        <v>234285.04</v>
      </c>
      <c r="Y421" s="10"/>
      <c r="Z421" s="53">
        <f t="shared" si="214"/>
        <v>-5</v>
      </c>
    </row>
    <row r="422" spans="1:26" ht="15">
      <c r="A422" s="82"/>
      <c r="B422" s="40" t="s">
        <v>164</v>
      </c>
      <c r="C422" s="10"/>
      <c r="D422" s="90">
        <f>+SUBTOTAL(9,D416:D421)</f>
        <v>7168647.6100000003</v>
      </c>
      <c r="E422" s="10"/>
      <c r="F422" s="10"/>
      <c r="G422" s="10"/>
      <c r="H422" s="43">
        <v>0</v>
      </c>
      <c r="I422" s="10"/>
      <c r="J422" s="43">
        <v>0</v>
      </c>
      <c r="K422" s="10"/>
      <c r="L422" s="90">
        <f>+SUBTOTAL(9,L416:L421)</f>
        <v>0</v>
      </c>
      <c r="M422" s="90"/>
      <c r="N422" s="86">
        <f t="shared" si="211"/>
        <v>0</v>
      </c>
      <c r="O422" s="10"/>
      <c r="P422" s="90">
        <f>+SUBTOTAL(9,P416:P421)</f>
        <v>1057022.2700000003</v>
      </c>
      <c r="Q422" s="10"/>
      <c r="R422" s="11"/>
      <c r="S422" s="10"/>
      <c r="T422" s="90">
        <f>+SUBTOTAL(9,T416:T421)</f>
        <v>379523.05950000003</v>
      </c>
      <c r="U422" s="10"/>
      <c r="V422" s="90">
        <f>+SUBTOTAL(9,V416:V421)</f>
        <v>379523.05950000003</v>
      </c>
      <c r="W422" s="10"/>
      <c r="X422" s="90">
        <f>+SUBTOTAL(9,X416:X421)</f>
        <v>8225669.8799999999</v>
      </c>
      <c r="Y422" s="10"/>
      <c r="Z422" s="44">
        <f t="shared" si="214"/>
        <v>-5</v>
      </c>
    </row>
    <row r="423" spans="1:26" ht="15">
      <c r="A423" s="82"/>
      <c r="B423" s="87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1"/>
      <c r="S423" s="10"/>
      <c r="T423" s="10"/>
      <c r="U423" s="10"/>
      <c r="V423" s="10"/>
      <c r="W423" s="10"/>
      <c r="X423" s="10"/>
      <c r="Y423" s="10"/>
      <c r="Z423" s="53"/>
    </row>
    <row r="424" spans="1:26" ht="15">
      <c r="A424" s="82"/>
      <c r="B424" s="83" t="s">
        <v>60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1"/>
      <c r="S424" s="10"/>
      <c r="T424" s="10"/>
      <c r="U424" s="10"/>
      <c r="V424" s="10"/>
      <c r="W424" s="10"/>
      <c r="X424" s="10"/>
      <c r="Y424" s="10"/>
      <c r="Z424" s="53"/>
    </row>
    <row r="425" spans="1:26" ht="15">
      <c r="A425" s="82">
        <v>331</v>
      </c>
      <c r="B425" s="29" t="s">
        <v>50</v>
      </c>
      <c r="C425" s="10"/>
      <c r="D425" s="78">
        <v>3334046.919999999</v>
      </c>
      <c r="E425" s="10"/>
      <c r="F425" s="10"/>
      <c r="G425" s="10"/>
      <c r="H425" s="10"/>
      <c r="I425" s="10"/>
      <c r="J425" s="10"/>
      <c r="K425" s="10"/>
      <c r="L425" s="85">
        <v>0</v>
      </c>
      <c r="M425" s="86"/>
      <c r="N425" s="86">
        <f t="shared" ref="N425:N431" si="216">-L425/D425*100</f>
        <v>0</v>
      </c>
      <c r="O425" s="10"/>
      <c r="P425" s="85">
        <v>714370.75999999943</v>
      </c>
      <c r="Q425" s="10"/>
      <c r="R425" s="53">
        <v>-30</v>
      </c>
      <c r="S425" s="10"/>
      <c r="T425" s="85">
        <f>-P425*R425/100</f>
        <v>214311.22799999983</v>
      </c>
      <c r="U425" s="10"/>
      <c r="V425" s="78">
        <f t="shared" ref="V425:V430" si="217">-D425*N425/100+T425</f>
        <v>214311.22799999983</v>
      </c>
      <c r="W425" s="10"/>
      <c r="X425" s="78">
        <f t="shared" ref="X425:X430" si="218">+D425+P425</f>
        <v>4048417.6799999983</v>
      </c>
      <c r="Y425" s="10"/>
      <c r="Z425" s="53">
        <f t="shared" ref="Z425:Z431" si="219">-ROUND(V425/X425*100,0)</f>
        <v>-5</v>
      </c>
    </row>
    <row r="426" spans="1:26" ht="15">
      <c r="A426" s="82">
        <v>332</v>
      </c>
      <c r="B426" s="87" t="s">
        <v>109</v>
      </c>
      <c r="C426" s="10"/>
      <c r="D426" s="78">
        <v>8884747.0199999996</v>
      </c>
      <c r="E426" s="10"/>
      <c r="F426" s="10"/>
      <c r="G426" s="10"/>
      <c r="H426" s="10"/>
      <c r="I426" s="10"/>
      <c r="J426" s="10"/>
      <c r="K426" s="10"/>
      <c r="L426" s="85">
        <v>0</v>
      </c>
      <c r="M426" s="86"/>
      <c r="N426" s="86">
        <f t="shared" si="216"/>
        <v>0</v>
      </c>
      <c r="O426" s="10"/>
      <c r="P426" s="85">
        <v>1778773.1000000008</v>
      </c>
      <c r="Q426" s="10"/>
      <c r="R426" s="53">
        <v>-40</v>
      </c>
      <c r="S426" s="10"/>
      <c r="T426" s="85">
        <f>-P426*R426/100</f>
        <v>711509.24000000034</v>
      </c>
      <c r="U426" s="10"/>
      <c r="V426" s="78">
        <f t="shared" si="217"/>
        <v>711509.24000000034</v>
      </c>
      <c r="W426" s="10"/>
      <c r="X426" s="78">
        <f t="shared" si="218"/>
        <v>10663520.120000001</v>
      </c>
      <c r="Y426" s="10"/>
      <c r="Z426" s="53">
        <f t="shared" si="219"/>
        <v>-7</v>
      </c>
    </row>
    <row r="427" spans="1:26" ht="15">
      <c r="A427" s="82">
        <v>333</v>
      </c>
      <c r="B427" s="87" t="s">
        <v>110</v>
      </c>
      <c r="C427" s="10"/>
      <c r="D427" s="78">
        <v>9245766.3300000019</v>
      </c>
      <c r="E427" s="10"/>
      <c r="F427" s="10"/>
      <c r="G427" s="10"/>
      <c r="H427" s="10"/>
      <c r="I427" s="10"/>
      <c r="J427" s="10"/>
      <c r="K427" s="10"/>
      <c r="L427" s="85">
        <v>0</v>
      </c>
      <c r="M427" s="86"/>
      <c r="N427" s="86">
        <f t="shared" si="216"/>
        <v>0</v>
      </c>
      <c r="O427" s="10"/>
      <c r="P427" s="85">
        <v>2784992.5999999982</v>
      </c>
      <c r="Q427" s="10"/>
      <c r="R427" s="53">
        <v>-40</v>
      </c>
      <c r="S427" s="10"/>
      <c r="T427" s="85">
        <f t="shared" ref="T427:T430" si="220">-P427*R427/100</f>
        <v>1113997.0399999993</v>
      </c>
      <c r="U427" s="10"/>
      <c r="V427" s="78">
        <f t="shared" si="217"/>
        <v>1113997.0399999993</v>
      </c>
      <c r="W427" s="10"/>
      <c r="X427" s="78">
        <f t="shared" si="218"/>
        <v>12030758.93</v>
      </c>
      <c r="Y427" s="10"/>
      <c r="Z427" s="53">
        <f t="shared" si="219"/>
        <v>-9</v>
      </c>
    </row>
    <row r="428" spans="1:26" ht="15">
      <c r="A428" s="82">
        <v>334</v>
      </c>
      <c r="B428" s="87" t="s">
        <v>53</v>
      </c>
      <c r="C428" s="10"/>
      <c r="D428" s="78">
        <v>1571140.5600000003</v>
      </c>
      <c r="E428" s="10"/>
      <c r="F428" s="10"/>
      <c r="G428" s="10"/>
      <c r="H428" s="10"/>
      <c r="I428" s="10"/>
      <c r="J428" s="10"/>
      <c r="K428" s="10"/>
      <c r="L428" s="85">
        <v>0</v>
      </c>
      <c r="M428" s="86"/>
      <c r="N428" s="86">
        <f t="shared" si="216"/>
        <v>0</v>
      </c>
      <c r="O428" s="10"/>
      <c r="P428" s="85">
        <v>1148852.7800000003</v>
      </c>
      <c r="Q428" s="10"/>
      <c r="R428" s="53">
        <v>-15</v>
      </c>
      <c r="S428" s="10"/>
      <c r="T428" s="85">
        <f t="shared" si="220"/>
        <v>172327.91700000002</v>
      </c>
      <c r="U428" s="10"/>
      <c r="V428" s="78">
        <f t="shared" si="217"/>
        <v>172327.91700000002</v>
      </c>
      <c r="W428" s="10"/>
      <c r="X428" s="78">
        <f t="shared" si="218"/>
        <v>2719993.3400000008</v>
      </c>
      <c r="Y428" s="10"/>
      <c r="Z428" s="53">
        <f t="shared" si="219"/>
        <v>-6</v>
      </c>
    </row>
    <row r="429" spans="1:26" ht="15">
      <c r="A429" s="82">
        <v>335</v>
      </c>
      <c r="B429" s="29" t="s">
        <v>54</v>
      </c>
      <c r="C429" s="10"/>
      <c r="D429" s="78">
        <v>6481.02</v>
      </c>
      <c r="E429" s="10"/>
      <c r="F429" s="10"/>
      <c r="G429" s="10"/>
      <c r="H429" s="10"/>
      <c r="I429" s="10"/>
      <c r="J429" s="10"/>
      <c r="K429" s="10"/>
      <c r="L429" s="85">
        <v>0</v>
      </c>
      <c r="M429" s="86"/>
      <c r="N429" s="86">
        <f t="shared" si="216"/>
        <v>0</v>
      </c>
      <c r="O429" s="10"/>
      <c r="P429" s="85">
        <v>4643.0899999999974</v>
      </c>
      <c r="Q429" s="10"/>
      <c r="R429" s="53">
        <v>-10</v>
      </c>
      <c r="S429" s="10"/>
      <c r="T429" s="85">
        <f t="shared" si="220"/>
        <v>464.30899999999974</v>
      </c>
      <c r="U429" s="10"/>
      <c r="V429" s="78">
        <f t="shared" si="217"/>
        <v>464.30899999999974</v>
      </c>
      <c r="W429" s="10"/>
      <c r="X429" s="78">
        <f t="shared" si="218"/>
        <v>11124.109999999997</v>
      </c>
      <c r="Y429" s="10"/>
      <c r="Z429" s="53">
        <f t="shared" si="219"/>
        <v>-4</v>
      </c>
    </row>
    <row r="430" spans="1:26" ht="15">
      <c r="A430" s="82">
        <v>336</v>
      </c>
      <c r="B430" s="87" t="s">
        <v>111</v>
      </c>
      <c r="C430" s="10"/>
      <c r="D430" s="88">
        <v>421599.41000000003</v>
      </c>
      <c r="E430" s="10"/>
      <c r="F430" s="10"/>
      <c r="G430" s="10"/>
      <c r="H430" s="10"/>
      <c r="I430" s="10"/>
      <c r="J430" s="10"/>
      <c r="K430" s="10"/>
      <c r="L430" s="89">
        <v>0</v>
      </c>
      <c r="M430" s="86"/>
      <c r="N430" s="86">
        <f t="shared" si="216"/>
        <v>0</v>
      </c>
      <c r="O430" s="10"/>
      <c r="P430" s="89">
        <v>170492.96999999988</v>
      </c>
      <c r="Q430" s="10"/>
      <c r="R430" s="53">
        <v>-40</v>
      </c>
      <c r="S430" s="10"/>
      <c r="T430" s="89">
        <f t="shared" si="220"/>
        <v>68197.187999999951</v>
      </c>
      <c r="U430" s="10"/>
      <c r="V430" s="88">
        <f t="shared" si="217"/>
        <v>68197.187999999951</v>
      </c>
      <c r="W430" s="10"/>
      <c r="X430" s="88">
        <f t="shared" si="218"/>
        <v>592092.37999999989</v>
      </c>
      <c r="Y430" s="10"/>
      <c r="Z430" s="53">
        <f t="shared" si="219"/>
        <v>-12</v>
      </c>
    </row>
    <row r="431" spans="1:26" ht="15">
      <c r="A431" s="82"/>
      <c r="B431" s="40" t="s">
        <v>165</v>
      </c>
      <c r="C431" s="10"/>
      <c r="D431" s="90">
        <f>+SUBTOTAL(9,D425:D430)</f>
        <v>23463781.259999998</v>
      </c>
      <c r="E431" s="10"/>
      <c r="F431" s="10"/>
      <c r="G431" s="10"/>
      <c r="H431" s="43">
        <v>0</v>
      </c>
      <c r="I431" s="10"/>
      <c r="J431" s="43">
        <v>0</v>
      </c>
      <c r="K431" s="10"/>
      <c r="L431" s="90">
        <f>+SUBTOTAL(9,L425:L430)</f>
        <v>0</v>
      </c>
      <c r="M431" s="90"/>
      <c r="N431" s="86">
        <f t="shared" si="216"/>
        <v>0</v>
      </c>
      <c r="O431" s="10"/>
      <c r="P431" s="90">
        <f>+SUBTOTAL(9,P425:P430)</f>
        <v>6602125.2999999989</v>
      </c>
      <c r="Q431" s="10"/>
      <c r="R431" s="11"/>
      <c r="S431" s="10"/>
      <c r="T431" s="90">
        <f>+SUBTOTAL(9,T425:T430)</f>
        <v>2280806.9219999993</v>
      </c>
      <c r="U431" s="10"/>
      <c r="V431" s="90">
        <f>+SUBTOTAL(9,V425:V430)</f>
        <v>2280806.9219999993</v>
      </c>
      <c r="W431" s="10"/>
      <c r="X431" s="90">
        <f>+SUBTOTAL(9,X425:X430)</f>
        <v>30065906.559999995</v>
      </c>
      <c r="Y431" s="10"/>
      <c r="Z431" s="44">
        <f t="shared" si="219"/>
        <v>-8</v>
      </c>
    </row>
    <row r="432" spans="1:26" ht="15">
      <c r="A432" s="82"/>
      <c r="B432" s="87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1"/>
      <c r="S432" s="10"/>
      <c r="T432" s="10"/>
      <c r="U432" s="10"/>
      <c r="V432" s="10"/>
      <c r="W432" s="10"/>
      <c r="X432" s="10"/>
      <c r="Y432" s="10"/>
      <c r="Z432" s="53"/>
    </row>
    <row r="433" spans="1:26" ht="15">
      <c r="A433" s="82"/>
      <c r="B433" s="83" t="s">
        <v>61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1"/>
      <c r="S433" s="10"/>
      <c r="T433" s="10"/>
      <c r="U433" s="10"/>
      <c r="V433" s="10"/>
      <c r="W433" s="10"/>
      <c r="X433" s="10"/>
      <c r="Y433" s="10"/>
      <c r="Z433" s="53"/>
    </row>
    <row r="434" spans="1:26" ht="15">
      <c r="A434" s="82">
        <v>331</v>
      </c>
      <c r="B434" s="29" t="s">
        <v>50</v>
      </c>
      <c r="C434" s="10"/>
      <c r="D434" s="78">
        <v>172199.66999999998</v>
      </c>
      <c r="E434" s="10"/>
      <c r="F434" s="10"/>
      <c r="G434" s="10"/>
      <c r="H434" s="10"/>
      <c r="I434" s="10"/>
      <c r="J434" s="10"/>
      <c r="K434" s="10"/>
      <c r="L434" s="85">
        <v>0</v>
      </c>
      <c r="M434" s="86"/>
      <c r="N434" s="86">
        <f t="shared" ref="N434:N439" si="221">-L434/D434*100</f>
        <v>0</v>
      </c>
      <c r="O434" s="10"/>
      <c r="P434" s="85">
        <v>13204.739999999998</v>
      </c>
      <c r="Q434" s="10"/>
      <c r="R434" s="53">
        <v>-30</v>
      </c>
      <c r="S434" s="10"/>
      <c r="T434" s="85">
        <f>-P434*R434/100</f>
        <v>3961.4219999999996</v>
      </c>
      <c r="U434" s="10"/>
      <c r="V434" s="78">
        <f t="shared" ref="V434:V438" si="222">-D434*N434/100+T434</f>
        <v>3961.4219999999996</v>
      </c>
      <c r="W434" s="10"/>
      <c r="X434" s="78">
        <f t="shared" ref="X434:X438" si="223">+D434+P434</f>
        <v>185404.40999999997</v>
      </c>
      <c r="Y434" s="10"/>
      <c r="Z434" s="53">
        <f t="shared" ref="Z434:Z439" si="224">-ROUND(V434/X434*100,0)</f>
        <v>-2</v>
      </c>
    </row>
    <row r="435" spans="1:26" ht="15">
      <c r="A435" s="82">
        <v>332</v>
      </c>
      <c r="B435" s="87" t="s">
        <v>109</v>
      </c>
      <c r="C435" s="10"/>
      <c r="D435" s="78">
        <v>1154456.9799999997</v>
      </c>
      <c r="E435" s="10"/>
      <c r="F435" s="10"/>
      <c r="G435" s="10"/>
      <c r="H435" s="10"/>
      <c r="I435" s="10"/>
      <c r="J435" s="10"/>
      <c r="K435" s="10"/>
      <c r="L435" s="85">
        <v>0</v>
      </c>
      <c r="M435" s="86"/>
      <c r="N435" s="86">
        <f t="shared" si="221"/>
        <v>0</v>
      </c>
      <c r="O435" s="10"/>
      <c r="P435" s="85">
        <v>75578.770000000062</v>
      </c>
      <c r="Q435" s="10"/>
      <c r="R435" s="53">
        <v>-40</v>
      </c>
      <c r="S435" s="10"/>
      <c r="T435" s="85">
        <f t="shared" ref="T435:T438" si="225">-P435*R435/100</f>
        <v>30231.508000000027</v>
      </c>
      <c r="U435" s="10"/>
      <c r="V435" s="78">
        <f t="shared" si="222"/>
        <v>30231.508000000027</v>
      </c>
      <c r="W435" s="10"/>
      <c r="X435" s="78">
        <f t="shared" si="223"/>
        <v>1230035.7499999998</v>
      </c>
      <c r="Y435" s="10"/>
      <c r="Z435" s="53">
        <f t="shared" si="224"/>
        <v>-2</v>
      </c>
    </row>
    <row r="436" spans="1:26" ht="15">
      <c r="A436" s="82">
        <v>333</v>
      </c>
      <c r="B436" s="87" t="s">
        <v>110</v>
      </c>
      <c r="C436" s="10"/>
      <c r="D436" s="78">
        <v>209471.49999999997</v>
      </c>
      <c r="E436" s="10"/>
      <c r="F436" s="10"/>
      <c r="G436" s="10"/>
      <c r="H436" s="10"/>
      <c r="I436" s="10"/>
      <c r="J436" s="10"/>
      <c r="K436" s="10"/>
      <c r="L436" s="85">
        <v>0</v>
      </c>
      <c r="M436" s="86"/>
      <c r="N436" s="86">
        <f t="shared" si="221"/>
        <v>0</v>
      </c>
      <c r="O436" s="10"/>
      <c r="P436" s="85">
        <v>42069.919999999969</v>
      </c>
      <c r="Q436" s="10"/>
      <c r="R436" s="53">
        <v>-40</v>
      </c>
      <c r="S436" s="10"/>
      <c r="T436" s="85">
        <f t="shared" si="225"/>
        <v>16827.96799999999</v>
      </c>
      <c r="U436" s="10"/>
      <c r="V436" s="78">
        <f t="shared" si="222"/>
        <v>16827.96799999999</v>
      </c>
      <c r="W436" s="10"/>
      <c r="X436" s="78">
        <f t="shared" si="223"/>
        <v>251541.41999999993</v>
      </c>
      <c r="Y436" s="10"/>
      <c r="Z436" s="53">
        <f t="shared" si="224"/>
        <v>-7</v>
      </c>
    </row>
    <row r="437" spans="1:26" ht="15">
      <c r="A437" s="82">
        <v>334</v>
      </c>
      <c r="B437" s="87" t="s">
        <v>53</v>
      </c>
      <c r="C437" s="10"/>
      <c r="D437" s="78">
        <v>113481.11</v>
      </c>
      <c r="E437" s="10"/>
      <c r="F437" s="10"/>
      <c r="G437" s="10"/>
      <c r="H437" s="10"/>
      <c r="I437" s="10"/>
      <c r="J437" s="10"/>
      <c r="K437" s="10"/>
      <c r="L437" s="85">
        <v>0</v>
      </c>
      <c r="M437" s="86"/>
      <c r="N437" s="86">
        <f t="shared" si="221"/>
        <v>0</v>
      </c>
      <c r="O437" s="10"/>
      <c r="P437" s="85">
        <v>31087.229999999996</v>
      </c>
      <c r="Q437" s="10"/>
      <c r="R437" s="53">
        <v>-15</v>
      </c>
      <c r="S437" s="10"/>
      <c r="T437" s="85">
        <f t="shared" si="225"/>
        <v>4663.0844999999999</v>
      </c>
      <c r="U437" s="10"/>
      <c r="V437" s="78">
        <f t="shared" si="222"/>
        <v>4663.0844999999999</v>
      </c>
      <c r="W437" s="10"/>
      <c r="X437" s="78">
        <f t="shared" si="223"/>
        <v>144568.34</v>
      </c>
      <c r="Y437" s="10"/>
      <c r="Z437" s="53">
        <f t="shared" si="224"/>
        <v>-3</v>
      </c>
    </row>
    <row r="438" spans="1:26" ht="15">
      <c r="A438" s="82">
        <v>336</v>
      </c>
      <c r="B438" s="87" t="s">
        <v>111</v>
      </c>
      <c r="C438" s="10"/>
      <c r="D438" s="88">
        <v>168170.81</v>
      </c>
      <c r="E438" s="10"/>
      <c r="F438" s="10"/>
      <c r="G438" s="10"/>
      <c r="H438" s="10"/>
      <c r="I438" s="10"/>
      <c r="J438" s="10"/>
      <c r="K438" s="10"/>
      <c r="L438" s="89">
        <v>0</v>
      </c>
      <c r="M438" s="86"/>
      <c r="N438" s="86">
        <f t="shared" si="221"/>
        <v>0</v>
      </c>
      <c r="O438" s="10"/>
      <c r="P438" s="89">
        <v>10111.1</v>
      </c>
      <c r="Q438" s="10"/>
      <c r="R438" s="53">
        <v>-40</v>
      </c>
      <c r="S438" s="10"/>
      <c r="T438" s="89">
        <f t="shared" si="225"/>
        <v>4044.44</v>
      </c>
      <c r="U438" s="10"/>
      <c r="V438" s="88">
        <f t="shared" si="222"/>
        <v>4044.44</v>
      </c>
      <c r="W438" s="10"/>
      <c r="X438" s="88">
        <f t="shared" si="223"/>
        <v>178281.91</v>
      </c>
      <c r="Y438" s="10"/>
      <c r="Z438" s="53">
        <f t="shared" si="224"/>
        <v>-2</v>
      </c>
    </row>
    <row r="439" spans="1:26" ht="15">
      <c r="A439" s="82"/>
      <c r="B439" s="40" t="s">
        <v>166</v>
      </c>
      <c r="C439" s="10"/>
      <c r="D439" s="90">
        <f>+SUBTOTAL(9,D433:D438)</f>
        <v>1817780.0699999998</v>
      </c>
      <c r="E439" s="10"/>
      <c r="F439" s="10"/>
      <c r="G439" s="10"/>
      <c r="H439" s="43">
        <v>0</v>
      </c>
      <c r="I439" s="10"/>
      <c r="J439" s="43">
        <v>0</v>
      </c>
      <c r="K439" s="10"/>
      <c r="L439" s="90">
        <f>+SUBTOTAL(9,L433:L438)</f>
        <v>0</v>
      </c>
      <c r="M439" s="90"/>
      <c r="N439" s="86">
        <f t="shared" si="221"/>
        <v>0</v>
      </c>
      <c r="O439" s="10"/>
      <c r="P439" s="90">
        <f>+SUBTOTAL(9,P433:P438)</f>
        <v>172051.76000000004</v>
      </c>
      <c r="Q439" s="10"/>
      <c r="R439" s="11"/>
      <c r="S439" s="10"/>
      <c r="T439" s="90">
        <f>+SUBTOTAL(9,T433:T438)</f>
        <v>59728.422500000015</v>
      </c>
      <c r="U439" s="10"/>
      <c r="V439" s="90">
        <f>+SUBTOTAL(9,V433:V438)</f>
        <v>59728.422500000015</v>
      </c>
      <c r="W439" s="10"/>
      <c r="X439" s="90">
        <f>+SUBTOTAL(9,X433:X438)</f>
        <v>1989831.8299999996</v>
      </c>
      <c r="Y439" s="10"/>
      <c r="Z439" s="44">
        <f t="shared" si="224"/>
        <v>-3</v>
      </c>
    </row>
    <row r="440" spans="1:26" ht="15">
      <c r="A440" s="82"/>
      <c r="B440" s="32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1"/>
      <c r="S440" s="10"/>
      <c r="T440" s="10"/>
      <c r="U440" s="10"/>
      <c r="V440" s="10"/>
      <c r="W440" s="10"/>
      <c r="X440" s="10"/>
      <c r="Y440" s="10"/>
      <c r="Z440" s="53"/>
    </row>
    <row r="441" spans="1:26" ht="15">
      <c r="A441" s="82"/>
      <c r="B441" s="83" t="s">
        <v>62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1"/>
      <c r="S441" s="10"/>
      <c r="T441" s="10"/>
      <c r="U441" s="10"/>
      <c r="V441" s="10"/>
      <c r="W441" s="10"/>
      <c r="X441" s="10"/>
      <c r="Y441" s="10"/>
      <c r="Z441" s="53"/>
    </row>
    <row r="442" spans="1:26" ht="15">
      <c r="A442" s="82">
        <v>331</v>
      </c>
      <c r="B442" s="29" t="s">
        <v>50</v>
      </c>
      <c r="C442" s="10"/>
      <c r="D442" s="78">
        <v>519204.26000000007</v>
      </c>
      <c r="E442" s="10"/>
      <c r="F442" s="10"/>
      <c r="G442" s="10"/>
      <c r="H442" s="10"/>
      <c r="I442" s="10"/>
      <c r="J442" s="10"/>
      <c r="K442" s="10"/>
      <c r="L442" s="85">
        <v>0</v>
      </c>
      <c r="M442" s="86"/>
      <c r="N442" s="86">
        <f t="shared" ref="N442:N447" si="226">-L442/D442*100</f>
        <v>0</v>
      </c>
      <c r="O442" s="10"/>
      <c r="P442" s="85">
        <v>28008.879999999997</v>
      </c>
      <c r="Q442" s="10"/>
      <c r="R442" s="53">
        <v>-30</v>
      </c>
      <c r="S442" s="10"/>
      <c r="T442" s="85">
        <f>-P442*R442/100</f>
        <v>8402.6639999999989</v>
      </c>
      <c r="U442" s="10"/>
      <c r="V442" s="78">
        <f t="shared" ref="V442:V446" si="227">-D442*N442/100+T442</f>
        <v>8402.6639999999989</v>
      </c>
      <c r="W442" s="10"/>
      <c r="X442" s="78">
        <f t="shared" ref="X442:X446" si="228">+D442+P442</f>
        <v>547213.14</v>
      </c>
      <c r="Y442" s="10"/>
      <c r="Z442" s="53">
        <f t="shared" ref="Z442:Z447" si="229">-ROUND(V442/X442*100,0)</f>
        <v>-2</v>
      </c>
    </row>
    <row r="443" spans="1:26" ht="15">
      <c r="A443" s="82">
        <v>332</v>
      </c>
      <c r="B443" s="87" t="s">
        <v>109</v>
      </c>
      <c r="C443" s="10"/>
      <c r="D443" s="78">
        <v>3635178.0100000002</v>
      </c>
      <c r="E443" s="10"/>
      <c r="F443" s="10"/>
      <c r="G443" s="10"/>
      <c r="H443" s="10"/>
      <c r="I443" s="10"/>
      <c r="J443" s="10"/>
      <c r="K443" s="10"/>
      <c r="L443" s="85">
        <v>0</v>
      </c>
      <c r="M443" s="86"/>
      <c r="N443" s="86">
        <f t="shared" si="226"/>
        <v>0</v>
      </c>
      <c r="O443" s="10"/>
      <c r="P443" s="85">
        <v>149306.86999999997</v>
      </c>
      <c r="Q443" s="10"/>
      <c r="R443" s="53">
        <v>-40</v>
      </c>
      <c r="S443" s="10"/>
      <c r="T443" s="85">
        <f t="shared" ref="T443:T446" si="230">-P443*R443/100</f>
        <v>59722.747999999992</v>
      </c>
      <c r="U443" s="10"/>
      <c r="V443" s="78">
        <f t="shared" si="227"/>
        <v>59722.747999999992</v>
      </c>
      <c r="W443" s="10"/>
      <c r="X443" s="78">
        <f t="shared" si="228"/>
        <v>3784484.8800000004</v>
      </c>
      <c r="Y443" s="10"/>
      <c r="Z443" s="53">
        <f t="shared" si="229"/>
        <v>-2</v>
      </c>
    </row>
    <row r="444" spans="1:26" ht="15">
      <c r="A444" s="82">
        <v>333</v>
      </c>
      <c r="B444" s="87" t="s">
        <v>110</v>
      </c>
      <c r="C444" s="10"/>
      <c r="D444" s="78">
        <v>649320.34</v>
      </c>
      <c r="E444" s="10"/>
      <c r="F444" s="10"/>
      <c r="G444" s="10"/>
      <c r="H444" s="10"/>
      <c r="I444" s="10"/>
      <c r="J444" s="10"/>
      <c r="K444" s="10"/>
      <c r="L444" s="85">
        <v>0</v>
      </c>
      <c r="M444" s="86"/>
      <c r="N444" s="86">
        <f t="shared" si="226"/>
        <v>0</v>
      </c>
      <c r="O444" s="10"/>
      <c r="P444" s="85">
        <v>71381.719999999987</v>
      </c>
      <c r="Q444" s="10"/>
      <c r="R444" s="53">
        <v>-40</v>
      </c>
      <c r="S444" s="10"/>
      <c r="T444" s="85">
        <f t="shared" si="230"/>
        <v>28552.687999999995</v>
      </c>
      <c r="U444" s="10"/>
      <c r="V444" s="78">
        <f t="shared" si="227"/>
        <v>28552.687999999995</v>
      </c>
      <c r="W444" s="10"/>
      <c r="X444" s="78">
        <f t="shared" si="228"/>
        <v>720702.05999999994</v>
      </c>
      <c r="Y444" s="10"/>
      <c r="Z444" s="53">
        <f t="shared" si="229"/>
        <v>-4</v>
      </c>
    </row>
    <row r="445" spans="1:26" ht="15">
      <c r="A445" s="82">
        <v>334</v>
      </c>
      <c r="B445" s="87" t="s">
        <v>53</v>
      </c>
      <c r="C445" s="10"/>
      <c r="D445" s="78">
        <v>178017.69000000003</v>
      </c>
      <c r="E445" s="10"/>
      <c r="F445" s="10"/>
      <c r="G445" s="10"/>
      <c r="H445" s="10"/>
      <c r="I445" s="10"/>
      <c r="J445" s="10"/>
      <c r="K445" s="10"/>
      <c r="L445" s="85">
        <v>0</v>
      </c>
      <c r="M445" s="86"/>
      <c r="N445" s="86">
        <f t="shared" si="226"/>
        <v>0</v>
      </c>
      <c r="O445" s="10"/>
      <c r="P445" s="85">
        <v>39042.529999999992</v>
      </c>
      <c r="Q445" s="10"/>
      <c r="R445" s="53">
        <v>-15</v>
      </c>
      <c r="S445" s="10"/>
      <c r="T445" s="85">
        <f t="shared" si="230"/>
        <v>5856.3794999999982</v>
      </c>
      <c r="U445" s="10"/>
      <c r="V445" s="78">
        <f t="shared" si="227"/>
        <v>5856.3794999999982</v>
      </c>
      <c r="W445" s="10"/>
      <c r="X445" s="78">
        <f t="shared" si="228"/>
        <v>217060.22000000003</v>
      </c>
      <c r="Y445" s="10"/>
      <c r="Z445" s="53">
        <f t="shared" si="229"/>
        <v>-3</v>
      </c>
    </row>
    <row r="446" spans="1:26" ht="15">
      <c r="A446" s="82">
        <v>335</v>
      </c>
      <c r="B446" s="29" t="s">
        <v>54</v>
      </c>
      <c r="C446" s="10"/>
      <c r="D446" s="88">
        <v>1166.46</v>
      </c>
      <c r="E446" s="10"/>
      <c r="F446" s="10"/>
      <c r="G446" s="10"/>
      <c r="H446" s="10"/>
      <c r="I446" s="10"/>
      <c r="J446" s="10"/>
      <c r="K446" s="10"/>
      <c r="L446" s="89">
        <v>0</v>
      </c>
      <c r="M446" s="86"/>
      <c r="N446" s="86">
        <f t="shared" si="226"/>
        <v>0</v>
      </c>
      <c r="O446" s="10"/>
      <c r="P446" s="89">
        <v>243.34999999999997</v>
      </c>
      <c r="Q446" s="10"/>
      <c r="R446" s="53">
        <v>-10</v>
      </c>
      <c r="S446" s="10"/>
      <c r="T446" s="89">
        <f t="shared" si="230"/>
        <v>24.334999999999994</v>
      </c>
      <c r="U446" s="10"/>
      <c r="V446" s="88">
        <f t="shared" si="227"/>
        <v>24.334999999999994</v>
      </c>
      <c r="W446" s="10"/>
      <c r="X446" s="88">
        <f t="shared" si="228"/>
        <v>1409.81</v>
      </c>
      <c r="Y446" s="10"/>
      <c r="Z446" s="53">
        <f t="shared" si="229"/>
        <v>-2</v>
      </c>
    </row>
    <row r="447" spans="1:26" ht="15">
      <c r="A447" s="82"/>
      <c r="B447" s="40" t="s">
        <v>167</v>
      </c>
      <c r="C447" s="10"/>
      <c r="D447" s="90">
        <f>+SUBTOTAL(9,D441:D446)</f>
        <v>4982886.7600000007</v>
      </c>
      <c r="E447" s="10"/>
      <c r="F447" s="10"/>
      <c r="G447" s="10"/>
      <c r="H447" s="43">
        <v>0</v>
      </c>
      <c r="I447" s="10"/>
      <c r="J447" s="43">
        <v>0</v>
      </c>
      <c r="K447" s="10"/>
      <c r="L447" s="90">
        <f>+SUBTOTAL(9,L441:L446)</f>
        <v>0</v>
      </c>
      <c r="M447" s="90"/>
      <c r="N447" s="86">
        <f t="shared" si="226"/>
        <v>0</v>
      </c>
      <c r="O447" s="10"/>
      <c r="P447" s="90">
        <f>+SUBTOTAL(9,P441:P446)</f>
        <v>287983.34999999992</v>
      </c>
      <c r="Q447" s="10"/>
      <c r="R447" s="11"/>
      <c r="S447" s="10"/>
      <c r="T447" s="90">
        <f>+SUBTOTAL(9,T441:T446)</f>
        <v>102558.81449999999</v>
      </c>
      <c r="U447" s="10"/>
      <c r="V447" s="90">
        <f>+SUBTOTAL(9,V441:V446)</f>
        <v>102558.81449999999</v>
      </c>
      <c r="W447" s="10"/>
      <c r="X447" s="90">
        <f>+SUBTOTAL(9,X441:X446)</f>
        <v>5270870.1099999994</v>
      </c>
      <c r="Y447" s="10"/>
      <c r="Z447" s="44">
        <f t="shared" si="229"/>
        <v>-2</v>
      </c>
    </row>
    <row r="448" spans="1:26" ht="15">
      <c r="A448" s="82"/>
      <c r="B448" s="87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1"/>
      <c r="S448" s="10"/>
      <c r="T448" s="10"/>
      <c r="U448" s="10"/>
      <c r="V448" s="10"/>
      <c r="W448" s="10"/>
      <c r="X448" s="10"/>
      <c r="Y448" s="10"/>
      <c r="Z448" s="53"/>
    </row>
    <row r="449" spans="1:26" ht="15">
      <c r="A449" s="82"/>
      <c r="B449" s="83" t="s">
        <v>63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1"/>
      <c r="S449" s="10"/>
      <c r="T449" s="10"/>
      <c r="U449" s="10"/>
      <c r="V449" s="10"/>
      <c r="W449" s="10"/>
      <c r="X449" s="10"/>
      <c r="Y449" s="10"/>
      <c r="Z449" s="53"/>
    </row>
    <row r="450" spans="1:26" ht="15">
      <c r="A450" s="82">
        <v>331</v>
      </c>
      <c r="B450" s="29" t="s">
        <v>50</v>
      </c>
      <c r="C450" s="10"/>
      <c r="D450" s="78">
        <v>981691.29000000015</v>
      </c>
      <c r="E450" s="10"/>
      <c r="F450" s="10"/>
      <c r="G450" s="10"/>
      <c r="H450" s="10"/>
      <c r="I450" s="10"/>
      <c r="J450" s="10"/>
      <c r="K450" s="10"/>
      <c r="L450" s="85">
        <v>0</v>
      </c>
      <c r="M450" s="86"/>
      <c r="N450" s="86">
        <f t="shared" ref="N450:N456" si="231">-L450/D450*100</f>
        <v>0</v>
      </c>
      <c r="O450" s="10"/>
      <c r="P450" s="85">
        <v>6323.1</v>
      </c>
      <c r="Q450" s="10"/>
      <c r="R450" s="53">
        <v>-30</v>
      </c>
      <c r="S450" s="10"/>
      <c r="T450" s="85">
        <f>-P450*R450/100</f>
        <v>1896.93</v>
      </c>
      <c r="U450" s="10"/>
      <c r="V450" s="78">
        <f t="shared" ref="V450:V455" si="232">-D450*N450/100+T450</f>
        <v>1896.93</v>
      </c>
      <c r="W450" s="10"/>
      <c r="X450" s="78">
        <f t="shared" ref="X450:X455" si="233">+D450+P450</f>
        <v>988014.39000000013</v>
      </c>
      <c r="Y450" s="10"/>
      <c r="Z450" s="53">
        <f t="shared" ref="Z450:Z456" si="234">-ROUND(V450/X450*100,0)</f>
        <v>0</v>
      </c>
    </row>
    <row r="451" spans="1:26" ht="15">
      <c r="A451" s="82">
        <v>332</v>
      </c>
      <c r="B451" s="87" t="s">
        <v>109</v>
      </c>
      <c r="C451" s="10"/>
      <c r="D451" s="78">
        <v>11795792.359999999</v>
      </c>
      <c r="E451" s="10"/>
      <c r="F451" s="10"/>
      <c r="G451" s="10"/>
      <c r="H451" s="10"/>
      <c r="I451" s="10"/>
      <c r="J451" s="10"/>
      <c r="K451" s="10"/>
      <c r="L451" s="85">
        <v>0</v>
      </c>
      <c r="M451" s="86"/>
      <c r="N451" s="86">
        <f t="shared" si="231"/>
        <v>0</v>
      </c>
      <c r="O451" s="10"/>
      <c r="P451" s="85">
        <v>73045.769999999946</v>
      </c>
      <c r="Q451" s="10"/>
      <c r="R451" s="53">
        <v>-40</v>
      </c>
      <c r="S451" s="10"/>
      <c r="T451" s="85">
        <f>-P451*R451/100</f>
        <v>29218.307999999979</v>
      </c>
      <c r="U451" s="10"/>
      <c r="V451" s="78">
        <f t="shared" si="232"/>
        <v>29218.307999999979</v>
      </c>
      <c r="W451" s="10"/>
      <c r="X451" s="78">
        <f t="shared" si="233"/>
        <v>11868838.129999999</v>
      </c>
      <c r="Y451" s="10"/>
      <c r="Z451" s="53">
        <f t="shared" si="234"/>
        <v>0</v>
      </c>
    </row>
    <row r="452" spans="1:26" ht="15">
      <c r="A452" s="82">
        <v>333</v>
      </c>
      <c r="B452" s="87" t="s">
        <v>110</v>
      </c>
      <c r="C452" s="10"/>
      <c r="D452" s="78">
        <v>338398.25000000006</v>
      </c>
      <c r="E452" s="10"/>
      <c r="F452" s="10"/>
      <c r="G452" s="10"/>
      <c r="H452" s="10"/>
      <c r="I452" s="10"/>
      <c r="J452" s="10"/>
      <c r="K452" s="10"/>
      <c r="L452" s="85">
        <v>0</v>
      </c>
      <c r="M452" s="86"/>
      <c r="N452" s="86">
        <f t="shared" si="231"/>
        <v>0</v>
      </c>
      <c r="O452" s="10"/>
      <c r="P452" s="85">
        <v>6303.36</v>
      </c>
      <c r="Q452" s="10"/>
      <c r="R452" s="53">
        <v>-40</v>
      </c>
      <c r="S452" s="10"/>
      <c r="T452" s="85">
        <f t="shared" ref="T452:T455" si="235">-P452*R452/100</f>
        <v>2521.3440000000001</v>
      </c>
      <c r="U452" s="10"/>
      <c r="V452" s="78">
        <f t="shared" si="232"/>
        <v>2521.3440000000001</v>
      </c>
      <c r="W452" s="10"/>
      <c r="X452" s="78">
        <f t="shared" si="233"/>
        <v>344701.61000000004</v>
      </c>
      <c r="Y452" s="10"/>
      <c r="Z452" s="53">
        <f t="shared" si="234"/>
        <v>-1</v>
      </c>
    </row>
    <row r="453" spans="1:26" ht="15">
      <c r="A453" s="82">
        <v>334</v>
      </c>
      <c r="B453" s="87" t="s">
        <v>53</v>
      </c>
      <c r="C453" s="10"/>
      <c r="D453" s="78">
        <v>888234.52</v>
      </c>
      <c r="E453" s="10"/>
      <c r="F453" s="10"/>
      <c r="G453" s="10"/>
      <c r="H453" s="10"/>
      <c r="I453" s="10"/>
      <c r="J453" s="10"/>
      <c r="K453" s="10"/>
      <c r="L453" s="85">
        <v>0</v>
      </c>
      <c r="M453" s="86"/>
      <c r="N453" s="86">
        <f t="shared" si="231"/>
        <v>0</v>
      </c>
      <c r="O453" s="10"/>
      <c r="P453" s="85">
        <v>16900.309999999998</v>
      </c>
      <c r="Q453" s="10"/>
      <c r="R453" s="53">
        <v>-15</v>
      </c>
      <c r="S453" s="10"/>
      <c r="T453" s="85">
        <f t="shared" si="235"/>
        <v>2535.0464999999995</v>
      </c>
      <c r="U453" s="10"/>
      <c r="V453" s="78">
        <f t="shared" si="232"/>
        <v>2535.0464999999995</v>
      </c>
      <c r="W453" s="10"/>
      <c r="X453" s="78">
        <f t="shared" si="233"/>
        <v>905134.83000000007</v>
      </c>
      <c r="Y453" s="10"/>
      <c r="Z453" s="53">
        <f t="shared" si="234"/>
        <v>0</v>
      </c>
    </row>
    <row r="454" spans="1:26" ht="15">
      <c r="A454" s="82">
        <v>335</v>
      </c>
      <c r="B454" s="29" t="s">
        <v>54</v>
      </c>
      <c r="C454" s="10"/>
      <c r="D454" s="78">
        <v>60336.87</v>
      </c>
      <c r="E454" s="10"/>
      <c r="F454" s="10"/>
      <c r="G454" s="10"/>
      <c r="H454" s="10"/>
      <c r="I454" s="10"/>
      <c r="J454" s="10"/>
      <c r="K454" s="10"/>
      <c r="L454" s="85">
        <v>0</v>
      </c>
      <c r="M454" s="86"/>
      <c r="N454" s="86">
        <f t="shared" si="231"/>
        <v>0</v>
      </c>
      <c r="O454" s="10"/>
      <c r="P454" s="85">
        <v>1450.7100000000003</v>
      </c>
      <c r="Q454" s="10"/>
      <c r="R454" s="53">
        <v>-10</v>
      </c>
      <c r="S454" s="10"/>
      <c r="T454" s="85">
        <f t="shared" si="235"/>
        <v>145.07100000000003</v>
      </c>
      <c r="U454" s="10"/>
      <c r="V454" s="78">
        <f t="shared" si="232"/>
        <v>145.07100000000003</v>
      </c>
      <c r="W454" s="10"/>
      <c r="X454" s="78">
        <f t="shared" si="233"/>
        <v>61787.58</v>
      </c>
      <c r="Y454" s="10"/>
      <c r="Z454" s="53">
        <f t="shared" si="234"/>
        <v>0</v>
      </c>
    </row>
    <row r="455" spans="1:26" ht="15">
      <c r="A455" s="82">
        <v>336</v>
      </c>
      <c r="B455" s="87" t="s">
        <v>111</v>
      </c>
      <c r="C455" s="10"/>
      <c r="D455" s="88">
        <v>238896.99</v>
      </c>
      <c r="E455" s="10"/>
      <c r="F455" s="10"/>
      <c r="G455" s="10"/>
      <c r="H455" s="10"/>
      <c r="I455" s="10"/>
      <c r="J455" s="10"/>
      <c r="K455" s="10"/>
      <c r="L455" s="89">
        <v>0</v>
      </c>
      <c r="M455" s="86"/>
      <c r="N455" s="86">
        <f t="shared" si="231"/>
        <v>0</v>
      </c>
      <c r="O455" s="10"/>
      <c r="P455" s="89">
        <v>2177.8200000000006</v>
      </c>
      <c r="Q455" s="10"/>
      <c r="R455" s="53">
        <v>-40</v>
      </c>
      <c r="S455" s="10"/>
      <c r="T455" s="89">
        <f t="shared" si="235"/>
        <v>871.12800000000016</v>
      </c>
      <c r="U455" s="10"/>
      <c r="V455" s="88">
        <f t="shared" si="232"/>
        <v>871.12800000000016</v>
      </c>
      <c r="W455" s="10"/>
      <c r="X455" s="88">
        <f t="shared" si="233"/>
        <v>241074.81</v>
      </c>
      <c r="Y455" s="10"/>
      <c r="Z455" s="53">
        <f t="shared" si="234"/>
        <v>0</v>
      </c>
    </row>
    <row r="456" spans="1:26" ht="15">
      <c r="A456" s="82"/>
      <c r="B456" s="40" t="s">
        <v>168</v>
      </c>
      <c r="C456" s="10"/>
      <c r="D456" s="90">
        <f>+SUBTOTAL(9,D450:D455)</f>
        <v>14303350.279999999</v>
      </c>
      <c r="E456" s="10"/>
      <c r="F456" s="10"/>
      <c r="G456" s="10"/>
      <c r="H456" s="43">
        <v>0</v>
      </c>
      <c r="I456" s="10"/>
      <c r="J456" s="43">
        <v>0</v>
      </c>
      <c r="K456" s="10"/>
      <c r="L456" s="90">
        <f>+SUBTOTAL(9,L450:L455)</f>
        <v>0</v>
      </c>
      <c r="M456" s="90"/>
      <c r="N456" s="86">
        <f t="shared" si="231"/>
        <v>0</v>
      </c>
      <c r="O456" s="10"/>
      <c r="P456" s="90">
        <f>+SUBTOTAL(9,P450:P455)</f>
        <v>106201.06999999996</v>
      </c>
      <c r="Q456" s="10"/>
      <c r="R456" s="11"/>
      <c r="S456" s="10"/>
      <c r="T456" s="90">
        <f>+SUBTOTAL(9,T450:T455)</f>
        <v>37187.827499999978</v>
      </c>
      <c r="U456" s="10"/>
      <c r="V456" s="90">
        <f>+SUBTOTAL(9,V450:V455)</f>
        <v>37187.827499999978</v>
      </c>
      <c r="W456" s="10"/>
      <c r="X456" s="90">
        <f>+SUBTOTAL(9,X450:X455)</f>
        <v>14409551.35</v>
      </c>
      <c r="Y456" s="10"/>
      <c r="Z456" s="44">
        <f t="shared" si="234"/>
        <v>0</v>
      </c>
    </row>
    <row r="457" spans="1:26" ht="15">
      <c r="A457" s="82"/>
      <c r="B457" s="87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1"/>
      <c r="S457" s="10"/>
      <c r="T457" s="10"/>
      <c r="U457" s="10"/>
      <c r="V457" s="10"/>
      <c r="W457" s="10"/>
      <c r="X457" s="10"/>
      <c r="Y457" s="10"/>
      <c r="Z457" s="53"/>
    </row>
    <row r="458" spans="1:26" ht="15">
      <c r="A458" s="91"/>
      <c r="B458" s="93" t="s">
        <v>64</v>
      </c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1"/>
      <c r="S458" s="10"/>
      <c r="T458" s="10"/>
      <c r="U458" s="10"/>
      <c r="V458" s="10"/>
      <c r="W458" s="10"/>
      <c r="X458" s="10"/>
      <c r="Y458" s="10"/>
      <c r="Z458" s="53"/>
    </row>
    <row r="459" spans="1:26" ht="15">
      <c r="A459" s="91">
        <v>331</v>
      </c>
      <c r="B459" s="49" t="s">
        <v>50</v>
      </c>
      <c r="C459" s="10"/>
      <c r="D459" s="78">
        <v>16016352.309999999</v>
      </c>
      <c r="E459" s="10"/>
      <c r="F459" s="10"/>
      <c r="G459" s="10"/>
      <c r="H459" s="10"/>
      <c r="I459" s="10"/>
      <c r="J459" s="10"/>
      <c r="K459" s="10"/>
      <c r="L459" s="85">
        <v>0</v>
      </c>
      <c r="M459" s="86"/>
      <c r="N459" s="86">
        <f t="shared" ref="N459:N465" si="236">-L459/D459*100</f>
        <v>0</v>
      </c>
      <c r="O459" s="10"/>
      <c r="P459" s="85">
        <v>46239.130000000005</v>
      </c>
      <c r="Q459" s="10"/>
      <c r="R459" s="53">
        <v>-30</v>
      </c>
      <c r="S459" s="10"/>
      <c r="T459" s="85">
        <f>-P459*R459/100</f>
        <v>13871.739000000001</v>
      </c>
      <c r="U459" s="10"/>
      <c r="V459" s="78">
        <f t="shared" ref="V459:V464" si="237">-D459*N459/100+T459</f>
        <v>13871.739000000001</v>
      </c>
      <c r="W459" s="10"/>
      <c r="X459" s="78">
        <f t="shared" ref="X459:X464" si="238">+D459+P459</f>
        <v>16062591.439999999</v>
      </c>
      <c r="Y459" s="10"/>
      <c r="Z459" s="53">
        <f t="shared" ref="Z459:Z465" si="239">-ROUND(V459/X459*100,0)</f>
        <v>0</v>
      </c>
    </row>
    <row r="460" spans="1:26" ht="15">
      <c r="A460" s="91">
        <v>332</v>
      </c>
      <c r="B460" s="92" t="s">
        <v>109</v>
      </c>
      <c r="C460" s="10"/>
      <c r="D460" s="78">
        <v>37066627.309999995</v>
      </c>
      <c r="E460" s="10"/>
      <c r="F460" s="10"/>
      <c r="G460" s="10"/>
      <c r="H460" s="10"/>
      <c r="I460" s="10"/>
      <c r="J460" s="10"/>
      <c r="K460" s="10"/>
      <c r="L460" s="85">
        <v>0</v>
      </c>
      <c r="M460" s="86"/>
      <c r="N460" s="86">
        <f t="shared" si="236"/>
        <v>0</v>
      </c>
      <c r="O460" s="10"/>
      <c r="P460" s="85">
        <v>115094.36999999997</v>
      </c>
      <c r="Q460" s="10"/>
      <c r="R460" s="53">
        <v>-40</v>
      </c>
      <c r="S460" s="10"/>
      <c r="T460" s="85">
        <f>-P460*R460/100</f>
        <v>46037.747999999992</v>
      </c>
      <c r="U460" s="10"/>
      <c r="V460" s="78">
        <f t="shared" si="237"/>
        <v>46037.747999999992</v>
      </c>
      <c r="W460" s="10"/>
      <c r="X460" s="78">
        <f t="shared" si="238"/>
        <v>37181721.679999992</v>
      </c>
      <c r="Y460" s="10"/>
      <c r="Z460" s="53">
        <f t="shared" si="239"/>
        <v>0</v>
      </c>
    </row>
    <row r="461" spans="1:26" ht="15">
      <c r="A461" s="91">
        <v>333</v>
      </c>
      <c r="B461" s="92" t="s">
        <v>110</v>
      </c>
      <c r="C461" s="10"/>
      <c r="D461" s="78">
        <v>17940169.589999996</v>
      </c>
      <c r="E461" s="10"/>
      <c r="F461" s="10"/>
      <c r="G461" s="10"/>
      <c r="H461" s="10"/>
      <c r="I461" s="10"/>
      <c r="J461" s="10"/>
      <c r="K461" s="10"/>
      <c r="L461" s="85">
        <v>0</v>
      </c>
      <c r="M461" s="86"/>
      <c r="N461" s="86">
        <f t="shared" si="236"/>
        <v>0</v>
      </c>
      <c r="O461" s="10"/>
      <c r="P461" s="85">
        <v>79583.989999999991</v>
      </c>
      <c r="Q461" s="10"/>
      <c r="R461" s="53">
        <v>-40</v>
      </c>
      <c r="S461" s="10"/>
      <c r="T461" s="85">
        <f t="shared" ref="T461:T464" si="240">-P461*R461/100</f>
        <v>31833.595999999998</v>
      </c>
      <c r="U461" s="10"/>
      <c r="V461" s="78">
        <f t="shared" si="237"/>
        <v>31833.595999999998</v>
      </c>
      <c r="W461" s="10"/>
      <c r="X461" s="78">
        <f t="shared" si="238"/>
        <v>18019753.579999994</v>
      </c>
      <c r="Y461" s="10"/>
      <c r="Z461" s="53">
        <f t="shared" si="239"/>
        <v>0</v>
      </c>
    </row>
    <row r="462" spans="1:26" ht="15">
      <c r="A462" s="91">
        <v>334</v>
      </c>
      <c r="B462" s="92" t="s">
        <v>53</v>
      </c>
      <c r="C462" s="10"/>
      <c r="D462" s="78">
        <v>16210726.25</v>
      </c>
      <c r="E462" s="10"/>
      <c r="F462" s="10"/>
      <c r="G462" s="10"/>
      <c r="H462" s="10"/>
      <c r="I462" s="10"/>
      <c r="J462" s="10"/>
      <c r="K462" s="10"/>
      <c r="L462" s="85">
        <v>0</v>
      </c>
      <c r="M462" s="86"/>
      <c r="N462" s="86">
        <f t="shared" si="236"/>
        <v>0</v>
      </c>
      <c r="O462" s="10"/>
      <c r="P462" s="85">
        <v>128343.50999999997</v>
      </c>
      <c r="Q462" s="10"/>
      <c r="R462" s="53">
        <v>-15</v>
      </c>
      <c r="S462" s="10"/>
      <c r="T462" s="85">
        <f t="shared" si="240"/>
        <v>19251.526499999993</v>
      </c>
      <c r="U462" s="10"/>
      <c r="V462" s="78">
        <f t="shared" si="237"/>
        <v>19251.526499999993</v>
      </c>
      <c r="W462" s="10"/>
      <c r="X462" s="78">
        <f t="shared" si="238"/>
        <v>16339069.76</v>
      </c>
      <c r="Y462" s="10"/>
      <c r="Z462" s="53">
        <f t="shared" si="239"/>
        <v>0</v>
      </c>
    </row>
    <row r="463" spans="1:26" ht="15">
      <c r="A463" s="91">
        <v>335</v>
      </c>
      <c r="B463" s="49" t="s">
        <v>54</v>
      </c>
      <c r="C463" s="10"/>
      <c r="D463" s="78">
        <v>182419.13999999998</v>
      </c>
      <c r="E463" s="10"/>
      <c r="F463" s="10"/>
      <c r="G463" s="10"/>
      <c r="H463" s="10"/>
      <c r="I463" s="10"/>
      <c r="J463" s="10"/>
      <c r="K463" s="10"/>
      <c r="L463" s="85">
        <v>0</v>
      </c>
      <c r="M463" s="86"/>
      <c r="N463" s="86">
        <f t="shared" si="236"/>
        <v>0</v>
      </c>
      <c r="O463" s="10"/>
      <c r="P463" s="85">
        <v>1983.6100000000001</v>
      </c>
      <c r="Q463" s="10"/>
      <c r="R463" s="53">
        <v>-10</v>
      </c>
      <c r="S463" s="10"/>
      <c r="T463" s="85">
        <f t="shared" si="240"/>
        <v>198.36100000000002</v>
      </c>
      <c r="U463" s="10"/>
      <c r="V463" s="78">
        <f t="shared" si="237"/>
        <v>198.36100000000002</v>
      </c>
      <c r="W463" s="10"/>
      <c r="X463" s="78">
        <f t="shared" si="238"/>
        <v>184402.74999999997</v>
      </c>
      <c r="Y463" s="10"/>
      <c r="Z463" s="53">
        <f t="shared" si="239"/>
        <v>0</v>
      </c>
    </row>
    <row r="464" spans="1:26" ht="15">
      <c r="A464" s="91">
        <v>336</v>
      </c>
      <c r="B464" s="92" t="s">
        <v>111</v>
      </c>
      <c r="C464" s="10"/>
      <c r="D464" s="88">
        <v>2680222.9299999997</v>
      </c>
      <c r="E464" s="10"/>
      <c r="F464" s="10"/>
      <c r="G464" s="10"/>
      <c r="H464" s="10"/>
      <c r="I464" s="10"/>
      <c r="J464" s="10"/>
      <c r="K464" s="10"/>
      <c r="L464" s="89">
        <v>0</v>
      </c>
      <c r="M464" s="86"/>
      <c r="N464" s="86">
        <f t="shared" si="236"/>
        <v>0</v>
      </c>
      <c r="O464" s="10"/>
      <c r="P464" s="89">
        <v>10429.709999999999</v>
      </c>
      <c r="Q464" s="10"/>
      <c r="R464" s="53">
        <v>-40</v>
      </c>
      <c r="S464" s="10"/>
      <c r="T464" s="89">
        <f t="shared" si="240"/>
        <v>4171.884</v>
      </c>
      <c r="U464" s="10"/>
      <c r="V464" s="88">
        <f t="shared" si="237"/>
        <v>4171.884</v>
      </c>
      <c r="W464" s="10"/>
      <c r="X464" s="88">
        <f t="shared" si="238"/>
        <v>2690652.6399999997</v>
      </c>
      <c r="Y464" s="10"/>
      <c r="Z464" s="53">
        <f t="shared" si="239"/>
        <v>0</v>
      </c>
    </row>
    <row r="465" spans="1:26" ht="15">
      <c r="A465" s="91"/>
      <c r="B465" s="40" t="s">
        <v>169</v>
      </c>
      <c r="C465" s="10"/>
      <c r="D465" s="90">
        <f>+SUBTOTAL(9,D459:D464)</f>
        <v>90096517.529999971</v>
      </c>
      <c r="E465" s="10"/>
      <c r="F465" s="10"/>
      <c r="G465" s="10"/>
      <c r="H465" s="43">
        <v>0</v>
      </c>
      <c r="I465" s="10"/>
      <c r="J465" s="43">
        <v>0</v>
      </c>
      <c r="K465" s="10"/>
      <c r="L465" s="90">
        <f>+SUBTOTAL(9,L459:L464)</f>
        <v>0</v>
      </c>
      <c r="M465" s="90"/>
      <c r="N465" s="86">
        <f t="shared" si="236"/>
        <v>0</v>
      </c>
      <c r="O465" s="10"/>
      <c r="P465" s="90">
        <f>+SUBTOTAL(9,P459:P464)</f>
        <v>381674.31999999995</v>
      </c>
      <c r="Q465" s="10"/>
      <c r="R465" s="11"/>
      <c r="S465" s="10"/>
      <c r="T465" s="90">
        <f>+SUBTOTAL(9,T459:T464)</f>
        <v>115364.85449999999</v>
      </c>
      <c r="U465" s="10"/>
      <c r="V465" s="90">
        <f>+SUBTOTAL(9,V459:V464)</f>
        <v>115364.85449999999</v>
      </c>
      <c r="W465" s="10"/>
      <c r="X465" s="90">
        <f>+SUBTOTAL(9,X459:X464)</f>
        <v>90478191.849999994</v>
      </c>
      <c r="Y465" s="10"/>
      <c r="Z465" s="44">
        <f t="shared" si="239"/>
        <v>0</v>
      </c>
    </row>
    <row r="466" spans="1:26" ht="15">
      <c r="A466" s="82"/>
      <c r="B466" s="87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1"/>
      <c r="S466" s="10"/>
      <c r="T466" s="10"/>
      <c r="U466" s="10"/>
      <c r="V466" s="10"/>
      <c r="W466" s="10"/>
      <c r="X466" s="10"/>
      <c r="Y466" s="10"/>
      <c r="Z466" s="53"/>
    </row>
    <row r="467" spans="1:26" ht="15">
      <c r="A467" s="82"/>
      <c r="B467" s="83" t="s">
        <v>65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1"/>
      <c r="S467" s="10"/>
      <c r="T467" s="10"/>
      <c r="U467" s="10"/>
      <c r="V467" s="10"/>
      <c r="W467" s="10"/>
      <c r="X467" s="10"/>
      <c r="Y467" s="10"/>
      <c r="Z467" s="53"/>
    </row>
    <row r="468" spans="1:26" ht="15">
      <c r="A468" s="82">
        <v>331</v>
      </c>
      <c r="B468" s="29" t="s">
        <v>50</v>
      </c>
      <c r="C468" s="10"/>
      <c r="D468" s="78">
        <v>427179.7</v>
      </c>
      <c r="E468" s="10"/>
      <c r="F468" s="10"/>
      <c r="G468" s="10"/>
      <c r="H468" s="10"/>
      <c r="I468" s="10"/>
      <c r="J468" s="10"/>
      <c r="K468" s="10"/>
      <c r="L468" s="85">
        <v>0</v>
      </c>
      <c r="M468" s="86"/>
      <c r="N468" s="86">
        <f t="shared" ref="N468:N473" si="241">-L468/D468*100</f>
        <v>0</v>
      </c>
      <c r="O468" s="10"/>
      <c r="P468" s="85">
        <v>21214.309999999983</v>
      </c>
      <c r="Q468" s="10"/>
      <c r="R468" s="53">
        <v>-30</v>
      </c>
      <c r="S468" s="10"/>
      <c r="T468" s="85">
        <f>-P468*R468/100</f>
        <v>6364.2929999999942</v>
      </c>
      <c r="U468" s="10"/>
      <c r="V468" s="78">
        <f t="shared" ref="V468:V472" si="242">-D468*N468/100+T468</f>
        <v>6364.2929999999942</v>
      </c>
      <c r="W468" s="10"/>
      <c r="X468" s="78">
        <f t="shared" ref="X468:X472" si="243">+D468+P468</f>
        <v>448394.01</v>
      </c>
      <c r="Y468" s="10"/>
      <c r="Z468" s="53">
        <f t="shared" ref="Z468:Z473" si="244">-ROUND(V468/X468*100,0)</f>
        <v>-1</v>
      </c>
    </row>
    <row r="469" spans="1:26" ht="15">
      <c r="A469" s="82">
        <v>332</v>
      </c>
      <c r="B469" s="87" t="s">
        <v>109</v>
      </c>
      <c r="C469" s="10"/>
      <c r="D469" s="78">
        <v>922843.22</v>
      </c>
      <c r="E469" s="10"/>
      <c r="F469" s="10"/>
      <c r="G469" s="10"/>
      <c r="H469" s="10"/>
      <c r="I469" s="10"/>
      <c r="J469" s="10"/>
      <c r="K469" s="10"/>
      <c r="L469" s="85">
        <v>0</v>
      </c>
      <c r="M469" s="86"/>
      <c r="N469" s="86">
        <f t="shared" si="241"/>
        <v>0</v>
      </c>
      <c r="O469" s="10"/>
      <c r="P469" s="85">
        <v>34701.910000000003</v>
      </c>
      <c r="Q469" s="10"/>
      <c r="R469" s="53">
        <v>-40</v>
      </c>
      <c r="S469" s="10"/>
      <c r="T469" s="85">
        <f t="shared" ref="T469:T472" si="245">-P469*R469/100</f>
        <v>13880.764000000001</v>
      </c>
      <c r="U469" s="10"/>
      <c r="V469" s="78">
        <f t="shared" si="242"/>
        <v>13880.764000000001</v>
      </c>
      <c r="W469" s="10"/>
      <c r="X469" s="78">
        <f t="shared" si="243"/>
        <v>957545.13</v>
      </c>
      <c r="Y469" s="10"/>
      <c r="Z469" s="53">
        <f t="shared" si="244"/>
        <v>-1</v>
      </c>
    </row>
    <row r="470" spans="1:26" ht="15">
      <c r="A470" s="82">
        <v>333</v>
      </c>
      <c r="B470" s="87" t="s">
        <v>110</v>
      </c>
      <c r="C470" s="10"/>
      <c r="D470" s="78">
        <v>1096683.95</v>
      </c>
      <c r="E470" s="10"/>
      <c r="F470" s="10"/>
      <c r="G470" s="10"/>
      <c r="H470" s="10"/>
      <c r="I470" s="10"/>
      <c r="J470" s="10"/>
      <c r="K470" s="10"/>
      <c r="L470" s="85">
        <v>0</v>
      </c>
      <c r="M470" s="86"/>
      <c r="N470" s="86">
        <f t="shared" si="241"/>
        <v>0</v>
      </c>
      <c r="O470" s="10"/>
      <c r="P470" s="85">
        <v>88371.319999999992</v>
      </c>
      <c r="Q470" s="10"/>
      <c r="R470" s="53">
        <v>-40</v>
      </c>
      <c r="S470" s="10"/>
      <c r="T470" s="85">
        <f t="shared" si="245"/>
        <v>35348.527999999998</v>
      </c>
      <c r="U470" s="10"/>
      <c r="V470" s="78">
        <f t="shared" si="242"/>
        <v>35348.527999999998</v>
      </c>
      <c r="W470" s="10"/>
      <c r="X470" s="78">
        <f t="shared" si="243"/>
        <v>1185055.27</v>
      </c>
      <c r="Y470" s="10"/>
      <c r="Z470" s="53">
        <f t="shared" si="244"/>
        <v>-3</v>
      </c>
    </row>
    <row r="471" spans="1:26" ht="15">
      <c r="A471" s="82">
        <v>334</v>
      </c>
      <c r="B471" s="87" t="s">
        <v>53</v>
      </c>
      <c r="C471" s="10"/>
      <c r="D471" s="78">
        <v>233744.88000000003</v>
      </c>
      <c r="E471" s="10"/>
      <c r="F471" s="10"/>
      <c r="G471" s="10"/>
      <c r="H471" s="10"/>
      <c r="I471" s="10"/>
      <c r="J471" s="10"/>
      <c r="K471" s="10"/>
      <c r="L471" s="85">
        <v>0</v>
      </c>
      <c r="M471" s="86"/>
      <c r="N471" s="86">
        <f t="shared" si="241"/>
        <v>0</v>
      </c>
      <c r="O471" s="10"/>
      <c r="P471" s="85">
        <v>38904.35</v>
      </c>
      <c r="Q471" s="10"/>
      <c r="R471" s="53">
        <v>-15</v>
      </c>
      <c r="S471" s="10"/>
      <c r="T471" s="85">
        <f t="shared" si="245"/>
        <v>5835.6525000000001</v>
      </c>
      <c r="U471" s="10"/>
      <c r="V471" s="78">
        <f t="shared" si="242"/>
        <v>5835.6525000000001</v>
      </c>
      <c r="W471" s="10"/>
      <c r="X471" s="78">
        <f t="shared" si="243"/>
        <v>272649.23000000004</v>
      </c>
      <c r="Y471" s="10"/>
      <c r="Z471" s="53">
        <f t="shared" si="244"/>
        <v>-2</v>
      </c>
    </row>
    <row r="472" spans="1:26" ht="15">
      <c r="A472" s="82">
        <v>336</v>
      </c>
      <c r="B472" s="87" t="s">
        <v>111</v>
      </c>
      <c r="C472" s="10"/>
      <c r="D472" s="88">
        <v>60346.66</v>
      </c>
      <c r="E472" s="10"/>
      <c r="F472" s="10"/>
      <c r="G472" s="10"/>
      <c r="H472" s="10"/>
      <c r="I472" s="10"/>
      <c r="J472" s="10"/>
      <c r="K472" s="10"/>
      <c r="L472" s="89">
        <v>0</v>
      </c>
      <c r="M472" s="86"/>
      <c r="N472" s="86">
        <f t="shared" si="241"/>
        <v>0</v>
      </c>
      <c r="O472" s="10"/>
      <c r="P472" s="89">
        <v>4940.0499999999993</v>
      </c>
      <c r="Q472" s="10"/>
      <c r="R472" s="53">
        <v>-40</v>
      </c>
      <c r="S472" s="10"/>
      <c r="T472" s="89">
        <f t="shared" si="245"/>
        <v>1976.0199999999998</v>
      </c>
      <c r="U472" s="10"/>
      <c r="V472" s="88">
        <f t="shared" si="242"/>
        <v>1976.0199999999998</v>
      </c>
      <c r="W472" s="10"/>
      <c r="X472" s="88">
        <f t="shared" si="243"/>
        <v>65286.710000000006</v>
      </c>
      <c r="Y472" s="10"/>
      <c r="Z472" s="53">
        <f t="shared" si="244"/>
        <v>-3</v>
      </c>
    </row>
    <row r="473" spans="1:26" ht="15">
      <c r="A473" s="82"/>
      <c r="B473" s="40" t="s">
        <v>170</v>
      </c>
      <c r="C473" s="10"/>
      <c r="D473" s="90">
        <f>+SUBTOTAL(9,D467:D472)</f>
        <v>2740798.41</v>
      </c>
      <c r="E473" s="10"/>
      <c r="F473" s="10"/>
      <c r="G473" s="10"/>
      <c r="H473" s="43">
        <v>0</v>
      </c>
      <c r="I473" s="10"/>
      <c r="J473" s="43">
        <v>0</v>
      </c>
      <c r="K473" s="10"/>
      <c r="L473" s="90">
        <f>+SUBTOTAL(9,L467:L472)</f>
        <v>0</v>
      </c>
      <c r="M473" s="90"/>
      <c r="N473" s="86">
        <f t="shared" si="241"/>
        <v>0</v>
      </c>
      <c r="O473" s="10"/>
      <c r="P473" s="90">
        <f>+SUBTOTAL(9,P467:P472)</f>
        <v>188131.93999999997</v>
      </c>
      <c r="Q473" s="10"/>
      <c r="R473" s="11"/>
      <c r="S473" s="10"/>
      <c r="T473" s="90">
        <f>+SUBTOTAL(9,T467:T472)</f>
        <v>63405.257499999985</v>
      </c>
      <c r="U473" s="10"/>
      <c r="V473" s="90">
        <f>+SUBTOTAL(9,V467:V472)</f>
        <v>63405.257499999985</v>
      </c>
      <c r="W473" s="10"/>
      <c r="X473" s="90">
        <f>+SUBTOTAL(9,X467:X472)</f>
        <v>2928930.35</v>
      </c>
      <c r="Y473" s="10"/>
      <c r="Z473" s="44">
        <f t="shared" si="244"/>
        <v>-2</v>
      </c>
    </row>
    <row r="474" spans="1:26" ht="15">
      <c r="A474" s="82"/>
      <c r="B474" s="32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1"/>
      <c r="S474" s="10"/>
      <c r="T474" s="10"/>
      <c r="U474" s="10"/>
      <c r="V474" s="10"/>
      <c r="W474" s="10"/>
      <c r="X474" s="10"/>
      <c r="Y474" s="10"/>
      <c r="Z474" s="53"/>
    </row>
    <row r="475" spans="1:26" ht="15">
      <c r="A475" s="82"/>
      <c r="B475" s="83" t="s">
        <v>66</v>
      </c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1"/>
      <c r="S475" s="10"/>
      <c r="T475" s="10"/>
      <c r="U475" s="10"/>
      <c r="V475" s="10"/>
      <c r="W475" s="10"/>
      <c r="X475" s="10"/>
      <c r="Y475" s="10"/>
      <c r="Z475" s="53"/>
    </row>
    <row r="476" spans="1:26" ht="15">
      <c r="A476" s="82">
        <v>331</v>
      </c>
      <c r="B476" s="29" t="s">
        <v>50</v>
      </c>
      <c r="C476" s="10"/>
      <c r="D476" s="78">
        <v>1146692.4600000004</v>
      </c>
      <c r="E476" s="10"/>
      <c r="F476" s="10"/>
      <c r="G476" s="10"/>
      <c r="H476" s="10"/>
      <c r="I476" s="10"/>
      <c r="J476" s="10"/>
      <c r="K476" s="10"/>
      <c r="L476" s="85">
        <v>0</v>
      </c>
      <c r="M476" s="86"/>
      <c r="N476" s="86">
        <f t="shared" ref="N476:N482" si="246">-L476/D476*100</f>
        <v>0</v>
      </c>
      <c r="O476" s="10"/>
      <c r="P476" s="85">
        <v>92923.519999999902</v>
      </c>
      <c r="Q476" s="10"/>
      <c r="R476" s="53">
        <v>-30</v>
      </c>
      <c r="S476" s="10"/>
      <c r="T476" s="85">
        <f>-P476*R476/100</f>
        <v>27877.055999999968</v>
      </c>
      <c r="U476" s="10"/>
      <c r="V476" s="78">
        <f t="shared" ref="V476:V481" si="247">-D476*N476/100+T476</f>
        <v>27877.055999999968</v>
      </c>
      <c r="W476" s="10"/>
      <c r="X476" s="78">
        <f t="shared" ref="X476:X481" si="248">+D476+P476</f>
        <v>1239615.9800000004</v>
      </c>
      <c r="Y476" s="10"/>
      <c r="Z476" s="53">
        <f t="shared" ref="Z476:Z482" si="249">-ROUND(V476/X476*100,0)</f>
        <v>-2</v>
      </c>
    </row>
    <row r="477" spans="1:26" ht="15">
      <c r="A477" s="82">
        <v>332</v>
      </c>
      <c r="B477" s="87" t="s">
        <v>109</v>
      </c>
      <c r="C477" s="10"/>
      <c r="D477" s="78">
        <v>7822210.0299999993</v>
      </c>
      <c r="E477" s="10"/>
      <c r="F477" s="10"/>
      <c r="G477" s="10"/>
      <c r="H477" s="10"/>
      <c r="I477" s="10"/>
      <c r="J477" s="10"/>
      <c r="K477" s="10"/>
      <c r="L477" s="85">
        <v>0</v>
      </c>
      <c r="M477" s="86"/>
      <c r="N477" s="86">
        <f t="shared" si="246"/>
        <v>0</v>
      </c>
      <c r="O477" s="10"/>
      <c r="P477" s="85">
        <v>462046.32999999984</v>
      </c>
      <c r="Q477" s="10"/>
      <c r="R477" s="53">
        <v>-40</v>
      </c>
      <c r="S477" s="10"/>
      <c r="T477" s="85">
        <f>-P477*R477/100</f>
        <v>184818.53199999995</v>
      </c>
      <c r="U477" s="10"/>
      <c r="V477" s="78">
        <f t="shared" si="247"/>
        <v>184818.53199999995</v>
      </c>
      <c r="W477" s="10"/>
      <c r="X477" s="78">
        <f t="shared" si="248"/>
        <v>8284256.3599999994</v>
      </c>
      <c r="Y477" s="10"/>
      <c r="Z477" s="53">
        <f t="shared" si="249"/>
        <v>-2</v>
      </c>
    </row>
    <row r="478" spans="1:26" ht="15">
      <c r="A478" s="82">
        <v>333</v>
      </c>
      <c r="B478" s="87" t="s">
        <v>110</v>
      </c>
      <c r="C478" s="10"/>
      <c r="D478" s="78">
        <v>7480875.1600000001</v>
      </c>
      <c r="E478" s="10"/>
      <c r="F478" s="10"/>
      <c r="G478" s="10"/>
      <c r="H478" s="10"/>
      <c r="I478" s="10"/>
      <c r="J478" s="10"/>
      <c r="K478" s="10"/>
      <c r="L478" s="85">
        <v>0</v>
      </c>
      <c r="M478" s="86"/>
      <c r="N478" s="86">
        <f t="shared" si="246"/>
        <v>0</v>
      </c>
      <c r="O478" s="10"/>
      <c r="P478" s="85">
        <v>405321.20000000007</v>
      </c>
      <c r="Q478" s="10"/>
      <c r="R478" s="53">
        <v>-40</v>
      </c>
      <c r="S478" s="10"/>
      <c r="T478" s="85">
        <f t="shared" ref="T478:T481" si="250">-P478*R478/100</f>
        <v>162128.48000000004</v>
      </c>
      <c r="U478" s="10"/>
      <c r="V478" s="78">
        <f t="shared" si="247"/>
        <v>162128.48000000004</v>
      </c>
      <c r="W478" s="10"/>
      <c r="X478" s="78">
        <f t="shared" si="248"/>
        <v>7886196.3600000003</v>
      </c>
      <c r="Y478" s="10"/>
      <c r="Z478" s="53">
        <f t="shared" si="249"/>
        <v>-2</v>
      </c>
    </row>
    <row r="479" spans="1:26" ht="15">
      <c r="A479" s="82">
        <v>334</v>
      </c>
      <c r="B479" s="87" t="s">
        <v>53</v>
      </c>
      <c r="C479" s="10"/>
      <c r="D479" s="78">
        <v>350196.86</v>
      </c>
      <c r="E479" s="10"/>
      <c r="F479" s="10"/>
      <c r="G479" s="10"/>
      <c r="H479" s="10"/>
      <c r="I479" s="10"/>
      <c r="J479" s="10"/>
      <c r="K479" s="10"/>
      <c r="L479" s="85">
        <v>0</v>
      </c>
      <c r="M479" s="86"/>
      <c r="N479" s="86">
        <f t="shared" si="246"/>
        <v>0</v>
      </c>
      <c r="O479" s="10"/>
      <c r="P479" s="85">
        <v>59702.419999999976</v>
      </c>
      <c r="Q479" s="10"/>
      <c r="R479" s="53">
        <v>-15</v>
      </c>
      <c r="S479" s="10"/>
      <c r="T479" s="85">
        <f t="shared" si="250"/>
        <v>8955.3629999999976</v>
      </c>
      <c r="U479" s="10"/>
      <c r="V479" s="78">
        <f t="shared" si="247"/>
        <v>8955.3629999999976</v>
      </c>
      <c r="W479" s="10"/>
      <c r="X479" s="78">
        <f t="shared" si="248"/>
        <v>409899.27999999997</v>
      </c>
      <c r="Y479" s="10"/>
      <c r="Z479" s="53">
        <f t="shared" si="249"/>
        <v>-2</v>
      </c>
    </row>
    <row r="480" spans="1:26" ht="15">
      <c r="A480" s="82">
        <v>335</v>
      </c>
      <c r="B480" s="29" t="s">
        <v>54</v>
      </c>
      <c r="C480" s="10"/>
      <c r="D480" s="78">
        <v>10884.98</v>
      </c>
      <c r="E480" s="10"/>
      <c r="F480" s="10"/>
      <c r="G480" s="10"/>
      <c r="H480" s="10"/>
      <c r="I480" s="10"/>
      <c r="J480" s="10"/>
      <c r="K480" s="10"/>
      <c r="L480" s="85">
        <v>0</v>
      </c>
      <c r="M480" s="86"/>
      <c r="N480" s="86">
        <f t="shared" si="246"/>
        <v>0</v>
      </c>
      <c r="O480" s="10"/>
      <c r="P480" s="85">
        <v>1178.4500000000003</v>
      </c>
      <c r="Q480" s="10"/>
      <c r="R480" s="53">
        <v>-10</v>
      </c>
      <c r="S480" s="10"/>
      <c r="T480" s="85">
        <f t="shared" si="250"/>
        <v>117.84500000000004</v>
      </c>
      <c r="U480" s="10"/>
      <c r="V480" s="78">
        <f t="shared" si="247"/>
        <v>117.84500000000004</v>
      </c>
      <c r="W480" s="10"/>
      <c r="X480" s="78">
        <f t="shared" si="248"/>
        <v>12063.43</v>
      </c>
      <c r="Y480" s="10"/>
      <c r="Z480" s="53">
        <f t="shared" si="249"/>
        <v>-1</v>
      </c>
    </row>
    <row r="481" spans="1:26" ht="15">
      <c r="A481" s="82">
        <v>336</v>
      </c>
      <c r="B481" s="87" t="s">
        <v>111</v>
      </c>
      <c r="C481" s="10"/>
      <c r="D481" s="88">
        <v>216444.90999999997</v>
      </c>
      <c r="E481" s="10"/>
      <c r="F481" s="10"/>
      <c r="G481" s="10"/>
      <c r="H481" s="10"/>
      <c r="I481" s="10"/>
      <c r="J481" s="10"/>
      <c r="K481" s="10"/>
      <c r="L481" s="89">
        <v>0</v>
      </c>
      <c r="M481" s="86"/>
      <c r="N481" s="86">
        <f t="shared" si="246"/>
        <v>0</v>
      </c>
      <c r="O481" s="10"/>
      <c r="P481" s="89">
        <v>8881.6900000000041</v>
      </c>
      <c r="Q481" s="10"/>
      <c r="R481" s="53">
        <v>-40</v>
      </c>
      <c r="S481" s="10"/>
      <c r="T481" s="89">
        <f t="shared" si="250"/>
        <v>3552.6760000000013</v>
      </c>
      <c r="U481" s="10"/>
      <c r="V481" s="88">
        <f t="shared" si="247"/>
        <v>3552.6760000000013</v>
      </c>
      <c r="W481" s="10"/>
      <c r="X481" s="88">
        <f t="shared" si="248"/>
        <v>225326.59999999998</v>
      </c>
      <c r="Y481" s="10"/>
      <c r="Z481" s="53">
        <f t="shared" si="249"/>
        <v>-2</v>
      </c>
    </row>
    <row r="482" spans="1:26" ht="15">
      <c r="A482" s="82"/>
      <c r="B482" s="40" t="s">
        <v>171</v>
      </c>
      <c r="C482" s="10"/>
      <c r="D482" s="90">
        <f>+SUBTOTAL(9,D476:D481)</f>
        <v>17027304.400000002</v>
      </c>
      <c r="E482" s="10"/>
      <c r="F482" s="10"/>
      <c r="G482" s="10"/>
      <c r="H482" s="43">
        <v>0</v>
      </c>
      <c r="I482" s="10"/>
      <c r="J482" s="43">
        <v>0</v>
      </c>
      <c r="K482" s="10"/>
      <c r="L482" s="90">
        <f>+SUBTOTAL(9,L476:L481)</f>
        <v>0</v>
      </c>
      <c r="M482" s="90"/>
      <c r="N482" s="86">
        <f t="shared" si="246"/>
        <v>0</v>
      </c>
      <c r="O482" s="10"/>
      <c r="P482" s="90">
        <f>+SUBTOTAL(9,P476:P481)</f>
        <v>1030053.6099999998</v>
      </c>
      <c r="Q482" s="10"/>
      <c r="R482" s="11"/>
      <c r="S482" s="10"/>
      <c r="T482" s="90">
        <f>+SUBTOTAL(9,T476:T481)</f>
        <v>387449.95199999993</v>
      </c>
      <c r="U482" s="10"/>
      <c r="V482" s="90">
        <f>+SUBTOTAL(9,V476:V481)</f>
        <v>387449.95199999993</v>
      </c>
      <c r="W482" s="10"/>
      <c r="X482" s="90">
        <f>+SUBTOTAL(9,X476:X481)</f>
        <v>18057358.010000002</v>
      </c>
      <c r="Y482" s="10"/>
      <c r="Z482" s="44">
        <f t="shared" si="249"/>
        <v>-2</v>
      </c>
    </row>
    <row r="483" spans="1:26" ht="15">
      <c r="A483" s="82"/>
      <c r="B483" s="87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1"/>
      <c r="S483" s="10"/>
      <c r="T483" s="10"/>
      <c r="U483" s="10"/>
      <c r="V483" s="10"/>
      <c r="W483" s="10"/>
      <c r="X483" s="10"/>
      <c r="Y483" s="10"/>
      <c r="Z483" s="53"/>
    </row>
    <row r="484" spans="1:26" ht="15">
      <c r="A484" s="82"/>
      <c r="B484" s="83" t="s">
        <v>67</v>
      </c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1"/>
      <c r="S484" s="10"/>
      <c r="T484" s="10"/>
      <c r="U484" s="10"/>
      <c r="V484" s="10"/>
      <c r="W484" s="10"/>
      <c r="X484" s="10"/>
      <c r="Y484" s="10"/>
      <c r="Z484" s="53"/>
    </row>
    <row r="485" spans="1:26" ht="15">
      <c r="A485" s="82">
        <v>331</v>
      </c>
      <c r="B485" s="29" t="s">
        <v>50</v>
      </c>
      <c r="C485" s="10"/>
      <c r="D485" s="78">
        <v>85050396.810000017</v>
      </c>
      <c r="E485" s="10"/>
      <c r="F485" s="10"/>
      <c r="G485" s="10"/>
      <c r="H485" s="10"/>
      <c r="I485" s="10"/>
      <c r="J485" s="10"/>
      <c r="K485" s="10"/>
      <c r="L485" s="85">
        <v>0</v>
      </c>
      <c r="M485" s="86"/>
      <c r="N485" s="86">
        <f t="shared" ref="N485:N491" si="251">-L485/D485*100</f>
        <v>0</v>
      </c>
      <c r="O485" s="10"/>
      <c r="P485" s="85">
        <v>10973582.159999996</v>
      </c>
      <c r="Q485" s="10"/>
      <c r="R485" s="53">
        <v>-30</v>
      </c>
      <c r="S485" s="10"/>
      <c r="T485" s="85">
        <f>-P485*R485/100</f>
        <v>3292074.6479999991</v>
      </c>
      <c r="U485" s="10"/>
      <c r="V485" s="78">
        <f t="shared" ref="V485:V490" si="252">-D485*N485/100+T485</f>
        <v>3292074.6479999991</v>
      </c>
      <c r="W485" s="10"/>
      <c r="X485" s="78">
        <f t="shared" ref="X485:X490" si="253">+D485+P485</f>
        <v>96023978.970000014</v>
      </c>
      <c r="Y485" s="10"/>
      <c r="Z485" s="53">
        <f t="shared" ref="Z485:Z491" si="254">-ROUND(V485/X485*100,0)</f>
        <v>-3</v>
      </c>
    </row>
    <row r="486" spans="1:26" ht="15">
      <c r="A486" s="82">
        <v>332</v>
      </c>
      <c r="B486" s="87" t="s">
        <v>109</v>
      </c>
      <c r="C486" s="10"/>
      <c r="D486" s="78">
        <v>26521321.539999999</v>
      </c>
      <c r="E486" s="10"/>
      <c r="F486" s="10"/>
      <c r="G486" s="10"/>
      <c r="H486" s="10"/>
      <c r="I486" s="10"/>
      <c r="J486" s="10"/>
      <c r="K486" s="10"/>
      <c r="L486" s="85">
        <v>0</v>
      </c>
      <c r="M486" s="86"/>
      <c r="N486" s="86">
        <f t="shared" si="251"/>
        <v>0</v>
      </c>
      <c r="O486" s="10"/>
      <c r="P486" s="85">
        <v>3765581.1000000006</v>
      </c>
      <c r="Q486" s="10"/>
      <c r="R486" s="53">
        <v>-40</v>
      </c>
      <c r="S486" s="10"/>
      <c r="T486" s="85">
        <f>-P486*R486/100</f>
        <v>1506232.4400000004</v>
      </c>
      <c r="U486" s="10"/>
      <c r="V486" s="78">
        <f t="shared" si="252"/>
        <v>1506232.4400000004</v>
      </c>
      <c r="W486" s="10"/>
      <c r="X486" s="78">
        <f t="shared" si="253"/>
        <v>30286902.640000001</v>
      </c>
      <c r="Y486" s="10"/>
      <c r="Z486" s="53">
        <f t="shared" si="254"/>
        <v>-5</v>
      </c>
    </row>
    <row r="487" spans="1:26" ht="15">
      <c r="A487" s="82">
        <v>333</v>
      </c>
      <c r="B487" s="87" t="s">
        <v>110</v>
      </c>
      <c r="C487" s="10"/>
      <c r="D487" s="78">
        <v>5682808.9899999993</v>
      </c>
      <c r="E487" s="10"/>
      <c r="F487" s="10"/>
      <c r="G487" s="10"/>
      <c r="H487" s="10"/>
      <c r="I487" s="10"/>
      <c r="J487" s="10"/>
      <c r="K487" s="10"/>
      <c r="L487" s="85">
        <v>0</v>
      </c>
      <c r="M487" s="86"/>
      <c r="N487" s="86">
        <f t="shared" si="251"/>
        <v>0</v>
      </c>
      <c r="O487" s="10"/>
      <c r="P487" s="85">
        <v>2567468.5700000031</v>
      </c>
      <c r="Q487" s="10"/>
      <c r="R487" s="53">
        <v>-40</v>
      </c>
      <c r="S487" s="10"/>
      <c r="T487" s="85">
        <f t="shared" ref="T487:T490" si="255">-P487*R487/100</f>
        <v>1026987.4280000014</v>
      </c>
      <c r="U487" s="10"/>
      <c r="V487" s="78">
        <f t="shared" si="252"/>
        <v>1026987.4280000014</v>
      </c>
      <c r="W487" s="10"/>
      <c r="X487" s="78">
        <f t="shared" si="253"/>
        <v>8250277.5600000024</v>
      </c>
      <c r="Y487" s="10"/>
      <c r="Z487" s="53">
        <f t="shared" si="254"/>
        <v>-12</v>
      </c>
    </row>
    <row r="488" spans="1:26" ht="15">
      <c r="A488" s="82">
        <v>334</v>
      </c>
      <c r="B488" s="87" t="s">
        <v>53</v>
      </c>
      <c r="C488" s="10"/>
      <c r="D488" s="78">
        <v>6705740.2800000003</v>
      </c>
      <c r="E488" s="10"/>
      <c r="F488" s="10"/>
      <c r="G488" s="10"/>
      <c r="H488" s="10"/>
      <c r="I488" s="10"/>
      <c r="J488" s="10"/>
      <c r="K488" s="10"/>
      <c r="L488" s="85">
        <v>0</v>
      </c>
      <c r="M488" s="86"/>
      <c r="N488" s="86">
        <f t="shared" si="251"/>
        <v>0</v>
      </c>
      <c r="O488" s="10"/>
      <c r="P488" s="85">
        <v>3675575.3699999978</v>
      </c>
      <c r="Q488" s="10"/>
      <c r="R488" s="53">
        <v>-15</v>
      </c>
      <c r="S488" s="10"/>
      <c r="T488" s="85">
        <f t="shared" si="255"/>
        <v>551336.30549999967</v>
      </c>
      <c r="U488" s="10"/>
      <c r="V488" s="78">
        <f t="shared" si="252"/>
        <v>551336.30549999967</v>
      </c>
      <c r="W488" s="10"/>
      <c r="X488" s="78">
        <f t="shared" si="253"/>
        <v>10381315.649999999</v>
      </c>
      <c r="Y488" s="10"/>
      <c r="Z488" s="53">
        <f t="shared" si="254"/>
        <v>-5</v>
      </c>
    </row>
    <row r="489" spans="1:26" ht="15">
      <c r="A489" s="82">
        <v>335</v>
      </c>
      <c r="B489" s="29" t="s">
        <v>54</v>
      </c>
      <c r="C489" s="10"/>
      <c r="D489" s="78">
        <v>120369.66</v>
      </c>
      <c r="E489" s="10"/>
      <c r="F489" s="10"/>
      <c r="G489" s="10"/>
      <c r="H489" s="10"/>
      <c r="I489" s="10"/>
      <c r="J489" s="10"/>
      <c r="K489" s="10"/>
      <c r="L489" s="85">
        <v>0</v>
      </c>
      <c r="M489" s="86"/>
      <c r="N489" s="86">
        <f t="shared" si="251"/>
        <v>0</v>
      </c>
      <c r="O489" s="10"/>
      <c r="P489" s="85">
        <v>47846.87</v>
      </c>
      <c r="Q489" s="10"/>
      <c r="R489" s="53">
        <v>-10</v>
      </c>
      <c r="S489" s="10"/>
      <c r="T489" s="85">
        <f t="shared" si="255"/>
        <v>4784.6869999999999</v>
      </c>
      <c r="U489" s="10"/>
      <c r="V489" s="78">
        <f t="shared" si="252"/>
        <v>4784.6869999999999</v>
      </c>
      <c r="W489" s="10"/>
      <c r="X489" s="78">
        <f t="shared" si="253"/>
        <v>168216.53</v>
      </c>
      <c r="Y489" s="10"/>
      <c r="Z489" s="53">
        <f t="shared" si="254"/>
        <v>-3</v>
      </c>
    </row>
    <row r="490" spans="1:26" ht="15">
      <c r="A490" s="82">
        <v>336</v>
      </c>
      <c r="B490" s="87" t="s">
        <v>111</v>
      </c>
      <c r="C490" s="10"/>
      <c r="D490" s="88">
        <v>3684948.5100000002</v>
      </c>
      <c r="E490" s="10"/>
      <c r="F490" s="10"/>
      <c r="G490" s="10"/>
      <c r="H490" s="10"/>
      <c r="I490" s="10"/>
      <c r="J490" s="10"/>
      <c r="K490" s="10"/>
      <c r="L490" s="89">
        <v>0</v>
      </c>
      <c r="M490" s="86"/>
      <c r="N490" s="86">
        <f t="shared" si="251"/>
        <v>0</v>
      </c>
      <c r="O490" s="10"/>
      <c r="P490" s="89">
        <v>665420.43000000052</v>
      </c>
      <c r="Q490" s="10"/>
      <c r="R490" s="53">
        <v>-40</v>
      </c>
      <c r="S490" s="10"/>
      <c r="T490" s="89">
        <f t="shared" si="255"/>
        <v>266168.1720000002</v>
      </c>
      <c r="U490" s="10"/>
      <c r="V490" s="88">
        <f t="shared" si="252"/>
        <v>266168.1720000002</v>
      </c>
      <c r="W490" s="10"/>
      <c r="X490" s="88">
        <f t="shared" si="253"/>
        <v>4350368.9400000004</v>
      </c>
      <c r="Y490" s="10"/>
      <c r="Z490" s="53">
        <f t="shared" si="254"/>
        <v>-6</v>
      </c>
    </row>
    <row r="491" spans="1:26" ht="15">
      <c r="A491" s="82"/>
      <c r="B491" s="40" t="s">
        <v>172</v>
      </c>
      <c r="C491" s="10"/>
      <c r="D491" s="90">
        <f>+SUBTOTAL(9,D485:D490)</f>
        <v>127765585.79000002</v>
      </c>
      <c r="E491" s="10"/>
      <c r="F491" s="10"/>
      <c r="G491" s="10"/>
      <c r="H491" s="43">
        <v>0</v>
      </c>
      <c r="I491" s="10"/>
      <c r="J491" s="43">
        <v>0</v>
      </c>
      <c r="K491" s="10"/>
      <c r="L491" s="90">
        <f>+SUBTOTAL(9,L485:L490)</f>
        <v>0</v>
      </c>
      <c r="M491" s="90"/>
      <c r="N491" s="86">
        <f t="shared" si="251"/>
        <v>0</v>
      </c>
      <c r="O491" s="10"/>
      <c r="P491" s="90">
        <f>+SUBTOTAL(9,P485:P490)</f>
        <v>21695474.5</v>
      </c>
      <c r="Q491" s="10"/>
      <c r="R491" s="11"/>
      <c r="S491" s="10"/>
      <c r="T491" s="90">
        <f>+SUBTOTAL(9,T485:T490)</f>
        <v>6647583.6805000007</v>
      </c>
      <c r="U491" s="10"/>
      <c r="V491" s="90">
        <f>+SUBTOTAL(9,V485:V490)</f>
        <v>6647583.6805000007</v>
      </c>
      <c r="W491" s="10"/>
      <c r="X491" s="90">
        <f>+SUBTOTAL(9,X485:X490)</f>
        <v>149461060.29000002</v>
      </c>
      <c r="Y491" s="10"/>
      <c r="Z491" s="44">
        <f t="shared" si="254"/>
        <v>-4</v>
      </c>
    </row>
    <row r="492" spans="1:26" ht="15">
      <c r="A492" s="82"/>
      <c r="B492" s="87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1"/>
      <c r="S492" s="10"/>
      <c r="T492" s="10"/>
      <c r="U492" s="10"/>
      <c r="V492" s="10"/>
      <c r="W492" s="10"/>
      <c r="X492" s="10"/>
      <c r="Y492" s="10"/>
      <c r="Z492" s="53"/>
    </row>
    <row r="493" spans="1:26" ht="15">
      <c r="A493" s="91"/>
      <c r="B493" s="93" t="s">
        <v>68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1"/>
      <c r="S493" s="10"/>
      <c r="T493" s="10"/>
      <c r="U493" s="10"/>
      <c r="V493" s="10"/>
      <c r="W493" s="10"/>
      <c r="X493" s="10"/>
      <c r="Y493" s="10"/>
      <c r="Z493" s="53"/>
    </row>
    <row r="494" spans="1:26" ht="15">
      <c r="A494" s="91">
        <v>331</v>
      </c>
      <c r="B494" s="49" t="s">
        <v>50</v>
      </c>
      <c r="C494" s="10"/>
      <c r="D494" s="78">
        <v>32565422.129999992</v>
      </c>
      <c r="E494" s="10"/>
      <c r="F494" s="10"/>
      <c r="G494" s="10"/>
      <c r="H494" s="10"/>
      <c r="I494" s="10"/>
      <c r="J494" s="10"/>
      <c r="K494" s="10"/>
      <c r="L494" s="85">
        <v>0</v>
      </c>
      <c r="M494" s="86"/>
      <c r="N494" s="86">
        <f t="shared" ref="N494:N500" si="256">-L494/D494*100</f>
        <v>0</v>
      </c>
      <c r="O494" s="10"/>
      <c r="P494" s="85">
        <v>2007778.4400000023</v>
      </c>
      <c r="Q494" s="10"/>
      <c r="R494" s="53">
        <v>-30</v>
      </c>
      <c r="S494" s="10"/>
      <c r="T494" s="85">
        <f>-P494*R494/100</f>
        <v>602333.53200000071</v>
      </c>
      <c r="U494" s="10"/>
      <c r="V494" s="78">
        <f t="shared" ref="V494:V499" si="257">-D494*N494/100+T494</f>
        <v>602333.53200000071</v>
      </c>
      <c r="W494" s="10"/>
      <c r="X494" s="78">
        <f t="shared" ref="X494:X499" si="258">+D494+P494</f>
        <v>34573200.569999993</v>
      </c>
      <c r="Y494" s="10"/>
      <c r="Z494" s="53">
        <f t="shared" ref="Z494:Z500" si="259">-ROUND(V494/X494*100,0)</f>
        <v>-2</v>
      </c>
    </row>
    <row r="495" spans="1:26" ht="15">
      <c r="A495" s="91">
        <v>332</v>
      </c>
      <c r="B495" s="92" t="s">
        <v>109</v>
      </c>
      <c r="C495" s="10"/>
      <c r="D495" s="78">
        <v>190010754.39999998</v>
      </c>
      <c r="E495" s="10"/>
      <c r="F495" s="10"/>
      <c r="G495" s="10"/>
      <c r="H495" s="10"/>
      <c r="I495" s="10"/>
      <c r="J495" s="10"/>
      <c r="K495" s="10"/>
      <c r="L495" s="85">
        <v>0</v>
      </c>
      <c r="M495" s="86"/>
      <c r="N495" s="86">
        <f t="shared" si="256"/>
        <v>0</v>
      </c>
      <c r="O495" s="10"/>
      <c r="P495" s="85">
        <v>9500110.889999982</v>
      </c>
      <c r="Q495" s="10"/>
      <c r="R495" s="53">
        <v>-40</v>
      </c>
      <c r="S495" s="10"/>
      <c r="T495" s="85">
        <f>-P495*R495/100</f>
        <v>3800044.3559999932</v>
      </c>
      <c r="U495" s="10"/>
      <c r="V495" s="78">
        <f t="shared" si="257"/>
        <v>3800044.3559999932</v>
      </c>
      <c r="W495" s="10"/>
      <c r="X495" s="78">
        <f t="shared" si="258"/>
        <v>199510865.28999996</v>
      </c>
      <c r="Y495" s="10"/>
      <c r="Z495" s="53">
        <f t="shared" si="259"/>
        <v>-2</v>
      </c>
    </row>
    <row r="496" spans="1:26" ht="15">
      <c r="A496" s="91">
        <v>333</v>
      </c>
      <c r="B496" s="92" t="s">
        <v>110</v>
      </c>
      <c r="C496" s="10"/>
      <c r="D496" s="78">
        <v>23209536.98</v>
      </c>
      <c r="E496" s="10"/>
      <c r="F496" s="10"/>
      <c r="G496" s="10"/>
      <c r="H496" s="10"/>
      <c r="I496" s="10"/>
      <c r="J496" s="10"/>
      <c r="K496" s="10"/>
      <c r="L496" s="85">
        <v>0</v>
      </c>
      <c r="M496" s="86"/>
      <c r="N496" s="86">
        <f t="shared" si="256"/>
        <v>0</v>
      </c>
      <c r="O496" s="10"/>
      <c r="P496" s="85">
        <v>2414571.0399999996</v>
      </c>
      <c r="Q496" s="10"/>
      <c r="R496" s="53">
        <v>-40</v>
      </c>
      <c r="S496" s="10"/>
      <c r="T496" s="85">
        <f t="shared" ref="T496:T499" si="260">-P496*R496/100</f>
        <v>965828.41599999974</v>
      </c>
      <c r="U496" s="10"/>
      <c r="V496" s="78">
        <f t="shared" si="257"/>
        <v>965828.41599999974</v>
      </c>
      <c r="W496" s="10"/>
      <c r="X496" s="78">
        <f t="shared" si="258"/>
        <v>25624108.02</v>
      </c>
      <c r="Y496" s="10"/>
      <c r="Z496" s="53">
        <f t="shared" si="259"/>
        <v>-4</v>
      </c>
    </row>
    <row r="497" spans="1:26" ht="15">
      <c r="A497" s="91">
        <v>334</v>
      </c>
      <c r="B497" s="92" t="s">
        <v>53</v>
      </c>
      <c r="C497" s="10"/>
      <c r="D497" s="78">
        <v>16268201.570000002</v>
      </c>
      <c r="E497" s="10"/>
      <c r="F497" s="10"/>
      <c r="G497" s="10"/>
      <c r="H497" s="10"/>
      <c r="I497" s="10"/>
      <c r="J497" s="10"/>
      <c r="K497" s="10"/>
      <c r="L497" s="85">
        <v>0</v>
      </c>
      <c r="M497" s="86"/>
      <c r="N497" s="86">
        <f t="shared" si="256"/>
        <v>0</v>
      </c>
      <c r="O497" s="10"/>
      <c r="P497" s="85">
        <v>3331668.9799999977</v>
      </c>
      <c r="Q497" s="10"/>
      <c r="R497" s="53">
        <v>-15</v>
      </c>
      <c r="S497" s="10"/>
      <c r="T497" s="85">
        <f t="shared" si="260"/>
        <v>499750.34699999966</v>
      </c>
      <c r="U497" s="10"/>
      <c r="V497" s="78">
        <f t="shared" si="257"/>
        <v>499750.34699999966</v>
      </c>
      <c r="W497" s="10"/>
      <c r="X497" s="78">
        <f t="shared" si="258"/>
        <v>19599870.550000001</v>
      </c>
      <c r="Y497" s="10"/>
      <c r="Z497" s="53">
        <f t="shared" si="259"/>
        <v>-3</v>
      </c>
    </row>
    <row r="498" spans="1:26" ht="15">
      <c r="A498" s="91">
        <v>335</v>
      </c>
      <c r="B498" s="49" t="s">
        <v>54</v>
      </c>
      <c r="C498" s="10"/>
      <c r="D498" s="78">
        <v>615620.81000000006</v>
      </c>
      <c r="E498" s="10"/>
      <c r="F498" s="10"/>
      <c r="G498" s="10"/>
      <c r="H498" s="10"/>
      <c r="I498" s="10"/>
      <c r="J498" s="10"/>
      <c r="K498" s="10"/>
      <c r="L498" s="85">
        <v>0</v>
      </c>
      <c r="M498" s="86"/>
      <c r="N498" s="86">
        <f t="shared" si="256"/>
        <v>0</v>
      </c>
      <c r="O498" s="10"/>
      <c r="P498" s="85">
        <v>106136.41000000003</v>
      </c>
      <c r="Q498" s="10"/>
      <c r="R498" s="53">
        <v>-10</v>
      </c>
      <c r="S498" s="10"/>
      <c r="T498" s="85">
        <f t="shared" si="260"/>
        <v>10613.641000000003</v>
      </c>
      <c r="U498" s="10"/>
      <c r="V498" s="78">
        <f t="shared" si="257"/>
        <v>10613.641000000003</v>
      </c>
      <c r="W498" s="10"/>
      <c r="X498" s="78">
        <f t="shared" si="258"/>
        <v>721757.22000000009</v>
      </c>
      <c r="Y498" s="10"/>
      <c r="Z498" s="53">
        <f t="shared" si="259"/>
        <v>-1</v>
      </c>
    </row>
    <row r="499" spans="1:26" ht="15">
      <c r="A499" s="91">
        <v>336</v>
      </c>
      <c r="B499" s="92" t="s">
        <v>111</v>
      </c>
      <c r="C499" s="10"/>
      <c r="D499" s="88">
        <v>9034272.0500000007</v>
      </c>
      <c r="E499" s="10"/>
      <c r="F499" s="10"/>
      <c r="G499" s="10"/>
      <c r="H499" s="10"/>
      <c r="I499" s="10"/>
      <c r="J499" s="10"/>
      <c r="K499" s="10"/>
      <c r="L499" s="89">
        <v>0</v>
      </c>
      <c r="M499" s="86"/>
      <c r="N499" s="86">
        <f t="shared" si="256"/>
        <v>0</v>
      </c>
      <c r="O499" s="10"/>
      <c r="P499" s="89">
        <v>757171.59000000043</v>
      </c>
      <c r="Q499" s="10"/>
      <c r="R499" s="53">
        <v>-40</v>
      </c>
      <c r="S499" s="10"/>
      <c r="T499" s="89">
        <f t="shared" si="260"/>
        <v>302868.63600000017</v>
      </c>
      <c r="U499" s="10"/>
      <c r="V499" s="88">
        <f t="shared" si="257"/>
        <v>302868.63600000017</v>
      </c>
      <c r="W499" s="10"/>
      <c r="X499" s="88">
        <f t="shared" si="258"/>
        <v>9791443.6400000006</v>
      </c>
      <c r="Y499" s="10"/>
      <c r="Z499" s="53">
        <f t="shared" si="259"/>
        <v>-3</v>
      </c>
    </row>
    <row r="500" spans="1:26" ht="15">
      <c r="A500" s="91"/>
      <c r="B500" s="40" t="s">
        <v>173</v>
      </c>
      <c r="C500" s="10"/>
      <c r="D500" s="90">
        <f>+SUBTOTAL(9,D494:D499)</f>
        <v>271703807.93999994</v>
      </c>
      <c r="E500" s="10"/>
      <c r="F500" s="10"/>
      <c r="G500" s="10"/>
      <c r="H500" s="43">
        <v>0</v>
      </c>
      <c r="I500" s="10"/>
      <c r="J500" s="43">
        <v>0</v>
      </c>
      <c r="K500" s="10"/>
      <c r="L500" s="90">
        <f>+SUBTOTAL(9,L494:L499)</f>
        <v>0</v>
      </c>
      <c r="M500" s="90"/>
      <c r="N500" s="86">
        <f t="shared" si="256"/>
        <v>0</v>
      </c>
      <c r="O500" s="10"/>
      <c r="P500" s="90">
        <f>+SUBTOTAL(9,P494:P499)</f>
        <v>18117437.349999979</v>
      </c>
      <c r="Q500" s="10"/>
      <c r="R500" s="11"/>
      <c r="S500" s="10"/>
      <c r="T500" s="90">
        <f>+SUBTOTAL(9,T494:T499)</f>
        <v>6181438.9279999938</v>
      </c>
      <c r="U500" s="10"/>
      <c r="V500" s="90">
        <f>+SUBTOTAL(9,V494:V499)</f>
        <v>6181438.9279999938</v>
      </c>
      <c r="W500" s="10"/>
      <c r="X500" s="90">
        <f>+SUBTOTAL(9,X494:X499)</f>
        <v>289821245.28999996</v>
      </c>
      <c r="Y500" s="10"/>
      <c r="Z500" s="44">
        <f t="shared" si="259"/>
        <v>-2</v>
      </c>
    </row>
    <row r="501" spans="1:26" ht="15">
      <c r="A501" s="82"/>
      <c r="B501" s="87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1"/>
      <c r="S501" s="10"/>
      <c r="T501" s="10"/>
      <c r="U501" s="10"/>
      <c r="V501" s="10"/>
      <c r="W501" s="10"/>
      <c r="X501" s="10"/>
      <c r="Y501" s="10"/>
      <c r="Z501" s="53"/>
    </row>
    <row r="502" spans="1:26" ht="15">
      <c r="A502" s="82"/>
      <c r="B502" s="83" t="s">
        <v>69</v>
      </c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1"/>
      <c r="S502" s="10"/>
      <c r="T502" s="10"/>
      <c r="U502" s="10"/>
      <c r="V502" s="10"/>
      <c r="W502" s="10"/>
      <c r="X502" s="10"/>
      <c r="Y502" s="10"/>
      <c r="Z502" s="53"/>
    </row>
    <row r="503" spans="1:26" ht="15">
      <c r="A503" s="82">
        <v>331</v>
      </c>
      <c r="B503" s="29" t="s">
        <v>50</v>
      </c>
      <c r="C503" s="10"/>
      <c r="D503" s="78">
        <v>107895.18</v>
      </c>
      <c r="E503" s="10"/>
      <c r="F503" s="10"/>
      <c r="G503" s="10"/>
      <c r="H503" s="10"/>
      <c r="I503" s="10"/>
      <c r="J503" s="10"/>
      <c r="K503" s="10"/>
      <c r="L503" s="85">
        <v>0</v>
      </c>
      <c r="M503" s="86"/>
      <c r="N503" s="86">
        <f t="shared" ref="N503:N508" si="261">-L503/D503*100</f>
        <v>0</v>
      </c>
      <c r="O503" s="10"/>
      <c r="P503" s="85">
        <v>1942.6499999999996</v>
      </c>
      <c r="Q503" s="10"/>
      <c r="R503" s="53">
        <v>-30</v>
      </c>
      <c r="S503" s="10"/>
      <c r="T503" s="85">
        <f>-P503*R503/100</f>
        <v>582.79499999999985</v>
      </c>
      <c r="U503" s="10"/>
      <c r="V503" s="78">
        <f t="shared" ref="V503:V507" si="262">-D503*N503/100+T503</f>
        <v>582.79499999999985</v>
      </c>
      <c r="W503" s="10"/>
      <c r="X503" s="78">
        <f t="shared" ref="X503:X507" si="263">+D503+P503</f>
        <v>109837.82999999999</v>
      </c>
      <c r="Y503" s="10"/>
      <c r="Z503" s="53">
        <f t="shared" ref="Z503:Z508" si="264">-ROUND(V503/X503*100,0)</f>
        <v>-1</v>
      </c>
    </row>
    <row r="504" spans="1:26" ht="15">
      <c r="A504" s="82">
        <v>332</v>
      </c>
      <c r="B504" s="87" t="s">
        <v>109</v>
      </c>
      <c r="C504" s="10"/>
      <c r="D504" s="78">
        <v>108833.64</v>
      </c>
      <c r="E504" s="10"/>
      <c r="F504" s="10"/>
      <c r="G504" s="10"/>
      <c r="H504" s="10"/>
      <c r="I504" s="10"/>
      <c r="J504" s="10"/>
      <c r="K504" s="10"/>
      <c r="L504" s="85">
        <v>0</v>
      </c>
      <c r="M504" s="86"/>
      <c r="N504" s="86">
        <f t="shared" si="261"/>
        <v>0</v>
      </c>
      <c r="O504" s="10"/>
      <c r="P504" s="85">
        <v>3476.6999999999994</v>
      </c>
      <c r="Q504" s="10"/>
      <c r="R504" s="53">
        <v>-40</v>
      </c>
      <c r="S504" s="10"/>
      <c r="T504" s="85">
        <f t="shared" ref="T504:T507" si="265">-P504*R504/100</f>
        <v>1390.6799999999996</v>
      </c>
      <c r="U504" s="10"/>
      <c r="V504" s="78">
        <f t="shared" si="262"/>
        <v>1390.6799999999996</v>
      </c>
      <c r="W504" s="10"/>
      <c r="X504" s="78">
        <f t="shared" si="263"/>
        <v>112310.34</v>
      </c>
      <c r="Y504" s="10"/>
      <c r="Z504" s="53">
        <f t="shared" si="264"/>
        <v>-1</v>
      </c>
    </row>
    <row r="505" spans="1:26" ht="15">
      <c r="A505" s="82">
        <v>333</v>
      </c>
      <c r="B505" s="87" t="s">
        <v>110</v>
      </c>
      <c r="C505" s="10"/>
      <c r="D505" s="78">
        <v>70017.25</v>
      </c>
      <c r="E505" s="10"/>
      <c r="F505" s="10"/>
      <c r="G505" s="10"/>
      <c r="H505" s="10"/>
      <c r="I505" s="10"/>
      <c r="J505" s="10"/>
      <c r="K505" s="10"/>
      <c r="L505" s="85">
        <v>0</v>
      </c>
      <c r="M505" s="86"/>
      <c r="N505" s="86">
        <f t="shared" si="261"/>
        <v>0</v>
      </c>
      <c r="O505" s="10"/>
      <c r="P505" s="85">
        <v>3236.0799999999995</v>
      </c>
      <c r="Q505" s="10"/>
      <c r="R505" s="53">
        <v>-40</v>
      </c>
      <c r="S505" s="10"/>
      <c r="T505" s="85">
        <f t="shared" si="265"/>
        <v>1294.4319999999998</v>
      </c>
      <c r="U505" s="10"/>
      <c r="V505" s="78">
        <f t="shared" si="262"/>
        <v>1294.4319999999998</v>
      </c>
      <c r="W505" s="10"/>
      <c r="X505" s="78">
        <f t="shared" si="263"/>
        <v>73253.33</v>
      </c>
      <c r="Y505" s="10"/>
      <c r="Z505" s="53">
        <f t="shared" si="264"/>
        <v>-2</v>
      </c>
    </row>
    <row r="506" spans="1:26" ht="15">
      <c r="A506" s="82">
        <v>334</v>
      </c>
      <c r="B506" s="87" t="s">
        <v>53</v>
      </c>
      <c r="C506" s="10"/>
      <c r="D506" s="78">
        <v>152668.88999999998</v>
      </c>
      <c r="E506" s="10"/>
      <c r="F506" s="10"/>
      <c r="G506" s="10"/>
      <c r="H506" s="10"/>
      <c r="I506" s="10"/>
      <c r="J506" s="10"/>
      <c r="K506" s="10"/>
      <c r="L506" s="85">
        <v>0</v>
      </c>
      <c r="M506" s="86"/>
      <c r="N506" s="86">
        <f t="shared" si="261"/>
        <v>0</v>
      </c>
      <c r="O506" s="10"/>
      <c r="P506" s="85">
        <v>9612.36</v>
      </c>
      <c r="Q506" s="10"/>
      <c r="R506" s="53">
        <v>-15</v>
      </c>
      <c r="S506" s="10"/>
      <c r="T506" s="85">
        <f t="shared" si="265"/>
        <v>1441.8540000000003</v>
      </c>
      <c r="U506" s="10"/>
      <c r="V506" s="78">
        <f t="shared" si="262"/>
        <v>1441.8540000000003</v>
      </c>
      <c r="W506" s="10"/>
      <c r="X506" s="78">
        <f t="shared" si="263"/>
        <v>162281.25</v>
      </c>
      <c r="Y506" s="10"/>
      <c r="Z506" s="53">
        <f t="shared" si="264"/>
        <v>-1</v>
      </c>
    </row>
    <row r="507" spans="1:26" ht="15">
      <c r="A507" s="82">
        <v>335</v>
      </c>
      <c r="B507" s="29" t="s">
        <v>54</v>
      </c>
      <c r="C507" s="10"/>
      <c r="D507" s="88">
        <v>396.40000000000003</v>
      </c>
      <c r="E507" s="10"/>
      <c r="F507" s="10"/>
      <c r="G507" s="10"/>
      <c r="H507" s="10"/>
      <c r="I507" s="10"/>
      <c r="J507" s="10"/>
      <c r="K507" s="10"/>
      <c r="L507" s="89">
        <v>0</v>
      </c>
      <c r="M507" s="86"/>
      <c r="N507" s="86">
        <f t="shared" si="261"/>
        <v>0</v>
      </c>
      <c r="O507" s="10"/>
      <c r="P507" s="89">
        <v>20.82</v>
      </c>
      <c r="Q507" s="10"/>
      <c r="R507" s="53">
        <v>-10</v>
      </c>
      <c r="S507" s="10"/>
      <c r="T507" s="89">
        <f t="shared" si="265"/>
        <v>2.0819999999999999</v>
      </c>
      <c r="U507" s="10"/>
      <c r="V507" s="88">
        <f t="shared" si="262"/>
        <v>2.0819999999999999</v>
      </c>
      <c r="W507" s="10"/>
      <c r="X507" s="88">
        <f t="shared" si="263"/>
        <v>417.22</v>
      </c>
      <c r="Y507" s="10"/>
      <c r="Z507" s="53">
        <f t="shared" si="264"/>
        <v>0</v>
      </c>
    </row>
    <row r="508" spans="1:26" ht="15">
      <c r="A508" s="82"/>
      <c r="B508" s="40" t="s">
        <v>174</v>
      </c>
      <c r="C508" s="10"/>
      <c r="D508" s="90">
        <f>+SUBTOTAL(9,D502:D507)</f>
        <v>439811.36</v>
      </c>
      <c r="E508" s="10"/>
      <c r="F508" s="10"/>
      <c r="G508" s="10"/>
      <c r="H508" s="43">
        <v>0</v>
      </c>
      <c r="I508" s="10"/>
      <c r="J508" s="43">
        <v>0</v>
      </c>
      <c r="K508" s="10"/>
      <c r="L508" s="90">
        <f>+SUBTOTAL(9,L502:L507)</f>
        <v>0</v>
      </c>
      <c r="M508" s="90"/>
      <c r="N508" s="86">
        <f t="shared" si="261"/>
        <v>0</v>
      </c>
      <c r="O508" s="10"/>
      <c r="P508" s="90">
        <f>+SUBTOTAL(9,P502:P507)</f>
        <v>18288.61</v>
      </c>
      <c r="Q508" s="10"/>
      <c r="R508" s="11"/>
      <c r="S508" s="10"/>
      <c r="T508" s="90">
        <f>+SUBTOTAL(9,T502:T507)</f>
        <v>4711.8429999999998</v>
      </c>
      <c r="U508" s="10"/>
      <c r="V508" s="90">
        <f>+SUBTOTAL(9,V502:V507)</f>
        <v>4711.8429999999998</v>
      </c>
      <c r="W508" s="10"/>
      <c r="X508" s="90">
        <f>+SUBTOTAL(9,X502:X507)</f>
        <v>458099.97</v>
      </c>
      <c r="Y508" s="10"/>
      <c r="Z508" s="44">
        <f t="shared" si="264"/>
        <v>-1</v>
      </c>
    </row>
    <row r="509" spans="1:26" ht="15">
      <c r="A509" s="82"/>
      <c r="B509" s="87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1"/>
      <c r="S509" s="10"/>
      <c r="T509" s="10"/>
      <c r="U509" s="10"/>
      <c r="V509" s="10"/>
      <c r="W509" s="10"/>
      <c r="X509" s="10"/>
      <c r="Y509" s="10"/>
      <c r="Z509" s="53"/>
    </row>
    <row r="510" spans="1:26" ht="15">
      <c r="A510" s="82"/>
      <c r="B510" s="83" t="s">
        <v>70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1"/>
      <c r="S510" s="10"/>
      <c r="T510" s="10"/>
      <c r="U510" s="10"/>
      <c r="V510" s="10"/>
      <c r="W510" s="10"/>
      <c r="X510" s="10"/>
      <c r="Y510" s="10"/>
      <c r="Z510" s="53"/>
    </row>
    <row r="511" spans="1:26" ht="15">
      <c r="A511" s="82">
        <v>331</v>
      </c>
      <c r="B511" s="29" t="s">
        <v>50</v>
      </c>
      <c r="C511" s="10"/>
      <c r="D511" s="78">
        <v>511680.81999999983</v>
      </c>
      <c r="E511" s="10"/>
      <c r="F511" s="10"/>
      <c r="G511" s="10"/>
      <c r="H511" s="10"/>
      <c r="I511" s="10"/>
      <c r="J511" s="10"/>
      <c r="K511" s="10"/>
      <c r="L511" s="85">
        <v>0</v>
      </c>
      <c r="M511" s="86"/>
      <c r="N511" s="86">
        <f t="shared" ref="N511:N517" si="266">-L511/D511*100</f>
        <v>0</v>
      </c>
      <c r="O511" s="10"/>
      <c r="P511" s="85">
        <v>23212.750000000004</v>
      </c>
      <c r="Q511" s="10"/>
      <c r="R511" s="53">
        <v>-30</v>
      </c>
      <c r="S511" s="10"/>
      <c r="T511" s="85">
        <f>-P511*R511/100</f>
        <v>6963.8250000000007</v>
      </c>
      <c r="U511" s="10"/>
      <c r="V511" s="78">
        <f t="shared" ref="V511:V516" si="267">-D511*N511/100+T511</f>
        <v>6963.8250000000007</v>
      </c>
      <c r="W511" s="10"/>
      <c r="X511" s="78">
        <f t="shared" ref="X511:X516" si="268">+D511+P511</f>
        <v>534893.56999999983</v>
      </c>
      <c r="Y511" s="10"/>
      <c r="Z511" s="53">
        <f t="shared" ref="Z511:Z517" si="269">-ROUND(V511/X511*100,0)</f>
        <v>-1</v>
      </c>
    </row>
    <row r="512" spans="1:26" ht="15">
      <c r="A512" s="82">
        <v>332</v>
      </c>
      <c r="B512" s="87" t="s">
        <v>109</v>
      </c>
      <c r="C512" s="10"/>
      <c r="D512" s="78">
        <v>7922589.410000002</v>
      </c>
      <c r="E512" s="10"/>
      <c r="F512" s="10"/>
      <c r="G512" s="10"/>
      <c r="H512" s="10"/>
      <c r="I512" s="10"/>
      <c r="J512" s="10"/>
      <c r="K512" s="10"/>
      <c r="L512" s="85">
        <v>0</v>
      </c>
      <c r="M512" s="86"/>
      <c r="N512" s="86">
        <f t="shared" si="266"/>
        <v>0</v>
      </c>
      <c r="O512" s="10"/>
      <c r="P512" s="85">
        <v>282715.51</v>
      </c>
      <c r="Q512" s="10"/>
      <c r="R512" s="53">
        <v>-40</v>
      </c>
      <c r="S512" s="10"/>
      <c r="T512" s="85">
        <f>-P512*R512/100</f>
        <v>113086.204</v>
      </c>
      <c r="U512" s="10"/>
      <c r="V512" s="78">
        <f t="shared" si="267"/>
        <v>113086.204</v>
      </c>
      <c r="W512" s="10"/>
      <c r="X512" s="78">
        <f t="shared" si="268"/>
        <v>8205304.9200000018</v>
      </c>
      <c r="Y512" s="10"/>
      <c r="Z512" s="53">
        <f t="shared" si="269"/>
        <v>-1</v>
      </c>
    </row>
    <row r="513" spans="1:26" ht="15">
      <c r="A513" s="82">
        <v>333</v>
      </c>
      <c r="B513" s="87" t="s">
        <v>110</v>
      </c>
      <c r="C513" s="10"/>
      <c r="D513" s="78">
        <v>1542089.6099999999</v>
      </c>
      <c r="E513" s="10"/>
      <c r="F513" s="10"/>
      <c r="G513" s="10"/>
      <c r="H513" s="10"/>
      <c r="I513" s="10"/>
      <c r="J513" s="10"/>
      <c r="K513" s="10"/>
      <c r="L513" s="85">
        <v>0</v>
      </c>
      <c r="M513" s="86"/>
      <c r="N513" s="86">
        <f t="shared" si="266"/>
        <v>0</v>
      </c>
      <c r="O513" s="10"/>
      <c r="P513" s="85">
        <v>73806.790000000023</v>
      </c>
      <c r="Q513" s="10"/>
      <c r="R513" s="53">
        <v>-40</v>
      </c>
      <c r="S513" s="10"/>
      <c r="T513" s="85">
        <f t="shared" ref="T513:T516" si="270">-P513*R513/100</f>
        <v>29522.716000000011</v>
      </c>
      <c r="U513" s="10"/>
      <c r="V513" s="78">
        <f t="shared" si="267"/>
        <v>29522.716000000011</v>
      </c>
      <c r="W513" s="10"/>
      <c r="X513" s="78">
        <f t="shared" si="268"/>
        <v>1615896.4</v>
      </c>
      <c r="Y513" s="10"/>
      <c r="Z513" s="53">
        <f t="shared" si="269"/>
        <v>-2</v>
      </c>
    </row>
    <row r="514" spans="1:26" ht="15">
      <c r="A514" s="82">
        <v>334</v>
      </c>
      <c r="B514" s="87" t="s">
        <v>53</v>
      </c>
      <c r="C514" s="10"/>
      <c r="D514" s="78">
        <v>866018.95</v>
      </c>
      <c r="E514" s="10"/>
      <c r="F514" s="10"/>
      <c r="G514" s="10"/>
      <c r="H514" s="10"/>
      <c r="I514" s="10"/>
      <c r="J514" s="10"/>
      <c r="K514" s="10"/>
      <c r="L514" s="85">
        <v>0</v>
      </c>
      <c r="M514" s="86"/>
      <c r="N514" s="86">
        <f t="shared" si="266"/>
        <v>0</v>
      </c>
      <c r="O514" s="10"/>
      <c r="P514" s="85">
        <v>100690.06</v>
      </c>
      <c r="Q514" s="10"/>
      <c r="R514" s="53">
        <v>-15</v>
      </c>
      <c r="S514" s="10"/>
      <c r="T514" s="85">
        <f t="shared" si="270"/>
        <v>15103.508999999998</v>
      </c>
      <c r="U514" s="10"/>
      <c r="V514" s="78">
        <f t="shared" si="267"/>
        <v>15103.508999999998</v>
      </c>
      <c r="W514" s="10"/>
      <c r="X514" s="78">
        <f t="shared" si="268"/>
        <v>966709.01</v>
      </c>
      <c r="Y514" s="10"/>
      <c r="Z514" s="53">
        <f t="shared" si="269"/>
        <v>-2</v>
      </c>
    </row>
    <row r="515" spans="1:26" ht="15">
      <c r="A515" s="82">
        <v>335</v>
      </c>
      <c r="B515" s="29" t="s">
        <v>54</v>
      </c>
      <c r="C515" s="10"/>
      <c r="D515" s="78">
        <v>8699.66</v>
      </c>
      <c r="E515" s="10"/>
      <c r="F515" s="10"/>
      <c r="G515" s="10"/>
      <c r="H515" s="10"/>
      <c r="I515" s="10"/>
      <c r="J515" s="10"/>
      <c r="K515" s="10"/>
      <c r="L515" s="85">
        <v>0</v>
      </c>
      <c r="M515" s="86"/>
      <c r="N515" s="86">
        <f t="shared" si="266"/>
        <v>0</v>
      </c>
      <c r="O515" s="10"/>
      <c r="P515" s="85">
        <v>902.02999999999963</v>
      </c>
      <c r="Q515" s="10"/>
      <c r="R515" s="53">
        <v>-10</v>
      </c>
      <c r="S515" s="10"/>
      <c r="T515" s="85">
        <f t="shared" si="270"/>
        <v>90.20299999999996</v>
      </c>
      <c r="U515" s="10"/>
      <c r="V515" s="78">
        <f t="shared" si="267"/>
        <v>90.20299999999996</v>
      </c>
      <c r="W515" s="10"/>
      <c r="X515" s="78">
        <f t="shared" si="268"/>
        <v>9601.6899999999987</v>
      </c>
      <c r="Y515" s="10"/>
      <c r="Z515" s="53">
        <f t="shared" si="269"/>
        <v>-1</v>
      </c>
    </row>
    <row r="516" spans="1:26" ht="15">
      <c r="A516" s="82">
        <v>336</v>
      </c>
      <c r="B516" s="87" t="s">
        <v>111</v>
      </c>
      <c r="C516" s="10"/>
      <c r="D516" s="88">
        <v>59802.46</v>
      </c>
      <c r="E516" s="10"/>
      <c r="F516" s="10"/>
      <c r="G516" s="10"/>
      <c r="H516" s="10"/>
      <c r="I516" s="10"/>
      <c r="J516" s="10"/>
      <c r="K516" s="10"/>
      <c r="L516" s="89">
        <v>0</v>
      </c>
      <c r="M516" s="86"/>
      <c r="N516" s="86">
        <f t="shared" si="266"/>
        <v>0</v>
      </c>
      <c r="O516" s="10"/>
      <c r="P516" s="89">
        <v>1592</v>
      </c>
      <c r="Q516" s="10"/>
      <c r="R516" s="53">
        <v>-40</v>
      </c>
      <c r="S516" s="10"/>
      <c r="T516" s="89">
        <f t="shared" si="270"/>
        <v>636.79999999999995</v>
      </c>
      <c r="U516" s="10"/>
      <c r="V516" s="88">
        <f t="shared" si="267"/>
        <v>636.79999999999995</v>
      </c>
      <c r="W516" s="10"/>
      <c r="X516" s="88">
        <f t="shared" si="268"/>
        <v>61394.46</v>
      </c>
      <c r="Y516" s="10"/>
      <c r="Z516" s="53">
        <f t="shared" si="269"/>
        <v>-1</v>
      </c>
    </row>
    <row r="517" spans="1:26" ht="15">
      <c r="A517" s="82"/>
      <c r="B517" s="40" t="s">
        <v>175</v>
      </c>
      <c r="C517" s="10"/>
      <c r="D517" s="90">
        <f>+SUBTOTAL(9,D511:D516)</f>
        <v>10910880.910000002</v>
      </c>
      <c r="E517" s="10"/>
      <c r="F517" s="10"/>
      <c r="G517" s="10"/>
      <c r="H517" s="43">
        <v>0</v>
      </c>
      <c r="I517" s="10"/>
      <c r="J517" s="43">
        <v>0</v>
      </c>
      <c r="K517" s="10"/>
      <c r="L517" s="90">
        <f>+SUBTOTAL(9,L511:L516)</f>
        <v>0</v>
      </c>
      <c r="M517" s="90"/>
      <c r="N517" s="86">
        <f t="shared" si="266"/>
        <v>0</v>
      </c>
      <c r="O517" s="10"/>
      <c r="P517" s="90">
        <f>+SUBTOTAL(9,P511:P516)</f>
        <v>482919.14000000007</v>
      </c>
      <c r="Q517" s="10"/>
      <c r="R517" s="11"/>
      <c r="S517" s="10"/>
      <c r="T517" s="90">
        <f>+SUBTOTAL(9,T511:T516)</f>
        <v>165403.25699999998</v>
      </c>
      <c r="U517" s="10"/>
      <c r="V517" s="90">
        <f>+SUBTOTAL(9,V511:V516)</f>
        <v>165403.25699999998</v>
      </c>
      <c r="W517" s="10"/>
      <c r="X517" s="90">
        <f>+SUBTOTAL(9,X511:X516)</f>
        <v>11393800.050000003</v>
      </c>
      <c r="Y517" s="10"/>
      <c r="Z517" s="44">
        <f t="shared" si="269"/>
        <v>-1</v>
      </c>
    </row>
    <row r="518" spans="1:26" ht="15">
      <c r="A518" s="82"/>
      <c r="B518" s="87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1"/>
      <c r="S518" s="10"/>
      <c r="T518" s="10"/>
      <c r="U518" s="10"/>
      <c r="V518" s="10"/>
      <c r="W518" s="10"/>
      <c r="X518" s="10"/>
      <c r="Y518" s="10"/>
      <c r="Z518" s="53"/>
    </row>
    <row r="519" spans="1:26" ht="15">
      <c r="A519" s="82"/>
      <c r="B519" s="83" t="s">
        <v>71</v>
      </c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1"/>
      <c r="S519" s="10"/>
      <c r="T519" s="10"/>
      <c r="U519" s="10"/>
      <c r="V519" s="10"/>
      <c r="W519" s="10"/>
      <c r="X519" s="10"/>
      <c r="Y519" s="10"/>
      <c r="Z519" s="53"/>
    </row>
    <row r="520" spans="1:26" ht="15">
      <c r="A520" s="82">
        <v>331</v>
      </c>
      <c r="B520" s="29" t="s">
        <v>50</v>
      </c>
      <c r="C520" s="10"/>
      <c r="D520" s="78">
        <v>5896213.4299999997</v>
      </c>
      <c r="E520" s="10"/>
      <c r="F520" s="10"/>
      <c r="G520" s="10"/>
      <c r="H520" s="10"/>
      <c r="I520" s="10"/>
      <c r="J520" s="10"/>
      <c r="K520" s="10"/>
      <c r="L520" s="85">
        <v>0</v>
      </c>
      <c r="M520" s="86"/>
      <c r="N520" s="86">
        <f t="shared" ref="N520:N526" si="271">-L520/D520*100</f>
        <v>0</v>
      </c>
      <c r="O520" s="10"/>
      <c r="P520" s="85">
        <v>362070.51000000018</v>
      </c>
      <c r="Q520" s="10"/>
      <c r="R520" s="53">
        <v>-30</v>
      </c>
      <c r="S520" s="10"/>
      <c r="T520" s="85">
        <f>-P520*R520/100</f>
        <v>108621.15300000006</v>
      </c>
      <c r="U520" s="10"/>
      <c r="V520" s="78">
        <f t="shared" ref="V520:V525" si="272">-D520*N520/100+T520</f>
        <v>108621.15300000006</v>
      </c>
      <c r="W520" s="10"/>
      <c r="X520" s="78">
        <f t="shared" ref="X520:X525" si="273">+D520+P520</f>
        <v>6258283.9399999995</v>
      </c>
      <c r="Y520" s="10"/>
      <c r="Z520" s="53">
        <f t="shared" ref="Z520:Z526" si="274">-ROUND(V520/X520*100,0)</f>
        <v>-2</v>
      </c>
    </row>
    <row r="521" spans="1:26" ht="15">
      <c r="A521" s="82">
        <v>332</v>
      </c>
      <c r="B521" s="87" t="s">
        <v>109</v>
      </c>
      <c r="C521" s="10"/>
      <c r="D521" s="78">
        <v>35009242.610000007</v>
      </c>
      <c r="E521" s="10"/>
      <c r="F521" s="10"/>
      <c r="G521" s="10"/>
      <c r="H521" s="10"/>
      <c r="I521" s="10"/>
      <c r="J521" s="10"/>
      <c r="K521" s="10"/>
      <c r="L521" s="85">
        <v>0</v>
      </c>
      <c r="M521" s="86"/>
      <c r="N521" s="86">
        <f t="shared" si="271"/>
        <v>0</v>
      </c>
      <c r="O521" s="10"/>
      <c r="P521" s="85">
        <v>1564660.7399999979</v>
      </c>
      <c r="Q521" s="10"/>
      <c r="R521" s="53">
        <v>-40</v>
      </c>
      <c r="S521" s="10"/>
      <c r="T521" s="85">
        <f>-P521*R521/100</f>
        <v>625864.29599999916</v>
      </c>
      <c r="U521" s="10"/>
      <c r="V521" s="78">
        <f t="shared" si="272"/>
        <v>625864.29599999916</v>
      </c>
      <c r="W521" s="10"/>
      <c r="X521" s="78">
        <f t="shared" si="273"/>
        <v>36573903.350000001</v>
      </c>
      <c r="Y521" s="10"/>
      <c r="Z521" s="53">
        <f t="shared" si="274"/>
        <v>-2</v>
      </c>
    </row>
    <row r="522" spans="1:26" ht="15">
      <c r="A522" s="82">
        <v>333</v>
      </c>
      <c r="B522" s="87" t="s">
        <v>110</v>
      </c>
      <c r="C522" s="10"/>
      <c r="D522" s="78">
        <v>3530491.4599999995</v>
      </c>
      <c r="E522" s="10"/>
      <c r="F522" s="10"/>
      <c r="G522" s="10"/>
      <c r="H522" s="10"/>
      <c r="I522" s="10"/>
      <c r="J522" s="10"/>
      <c r="K522" s="10"/>
      <c r="L522" s="85">
        <v>0</v>
      </c>
      <c r="M522" s="86"/>
      <c r="N522" s="86">
        <f t="shared" si="271"/>
        <v>0</v>
      </c>
      <c r="O522" s="10"/>
      <c r="P522" s="85">
        <v>391598.26999999996</v>
      </c>
      <c r="Q522" s="10"/>
      <c r="R522" s="53">
        <v>-40</v>
      </c>
      <c r="S522" s="10"/>
      <c r="T522" s="85">
        <f t="shared" ref="T522:T525" si="275">-P522*R522/100</f>
        <v>156639.30799999999</v>
      </c>
      <c r="U522" s="10"/>
      <c r="V522" s="78">
        <f t="shared" si="272"/>
        <v>156639.30799999999</v>
      </c>
      <c r="W522" s="10"/>
      <c r="X522" s="78">
        <f t="shared" si="273"/>
        <v>3922089.7299999995</v>
      </c>
      <c r="Y522" s="10"/>
      <c r="Z522" s="53">
        <f t="shared" si="274"/>
        <v>-4</v>
      </c>
    </row>
    <row r="523" spans="1:26" ht="15">
      <c r="A523" s="82">
        <v>334</v>
      </c>
      <c r="B523" s="87" t="s">
        <v>53</v>
      </c>
      <c r="C523" s="10"/>
      <c r="D523" s="78">
        <v>5675848.0699999994</v>
      </c>
      <c r="E523" s="10"/>
      <c r="F523" s="10"/>
      <c r="G523" s="10"/>
      <c r="H523" s="10"/>
      <c r="I523" s="10"/>
      <c r="J523" s="10"/>
      <c r="K523" s="10"/>
      <c r="L523" s="85">
        <v>0</v>
      </c>
      <c r="M523" s="86"/>
      <c r="N523" s="86">
        <f t="shared" si="271"/>
        <v>0</v>
      </c>
      <c r="O523" s="10"/>
      <c r="P523" s="85">
        <v>1128038.5099999986</v>
      </c>
      <c r="Q523" s="10"/>
      <c r="R523" s="53">
        <v>-15</v>
      </c>
      <c r="S523" s="10"/>
      <c r="T523" s="85">
        <f t="shared" si="275"/>
        <v>169205.7764999998</v>
      </c>
      <c r="U523" s="10"/>
      <c r="V523" s="78">
        <f t="shared" si="272"/>
        <v>169205.7764999998</v>
      </c>
      <c r="W523" s="10"/>
      <c r="X523" s="78">
        <f t="shared" si="273"/>
        <v>6803886.5799999982</v>
      </c>
      <c r="Y523" s="10"/>
      <c r="Z523" s="53">
        <f t="shared" si="274"/>
        <v>-2</v>
      </c>
    </row>
    <row r="524" spans="1:26" ht="15">
      <c r="A524" s="82">
        <v>335</v>
      </c>
      <c r="B524" s="29" t="s">
        <v>54</v>
      </c>
      <c r="C524" s="10"/>
      <c r="D524" s="78">
        <v>16509.78</v>
      </c>
      <c r="E524" s="10"/>
      <c r="F524" s="10"/>
      <c r="G524" s="10"/>
      <c r="H524" s="10"/>
      <c r="I524" s="10"/>
      <c r="J524" s="10"/>
      <c r="K524" s="10"/>
      <c r="L524" s="85">
        <v>0</v>
      </c>
      <c r="M524" s="86"/>
      <c r="N524" s="86">
        <f t="shared" si="271"/>
        <v>0</v>
      </c>
      <c r="O524" s="10"/>
      <c r="P524" s="85">
        <v>2517.2800000000002</v>
      </c>
      <c r="Q524" s="10"/>
      <c r="R524" s="53">
        <v>-10</v>
      </c>
      <c r="S524" s="10"/>
      <c r="T524" s="85">
        <f t="shared" si="275"/>
        <v>251.72800000000004</v>
      </c>
      <c r="U524" s="10"/>
      <c r="V524" s="78">
        <f t="shared" si="272"/>
        <v>251.72800000000004</v>
      </c>
      <c r="W524" s="10"/>
      <c r="X524" s="78">
        <f t="shared" si="273"/>
        <v>19027.059999999998</v>
      </c>
      <c r="Y524" s="10"/>
      <c r="Z524" s="53">
        <f t="shared" si="274"/>
        <v>-1</v>
      </c>
    </row>
    <row r="525" spans="1:26" ht="15">
      <c r="A525" s="82">
        <v>336</v>
      </c>
      <c r="B525" s="87" t="s">
        <v>111</v>
      </c>
      <c r="C525" s="10"/>
      <c r="D525" s="88">
        <v>358873.58</v>
      </c>
      <c r="E525" s="10"/>
      <c r="F525" s="10"/>
      <c r="G525" s="10"/>
      <c r="H525" s="10"/>
      <c r="I525" s="10"/>
      <c r="J525" s="10"/>
      <c r="K525" s="10"/>
      <c r="L525" s="89">
        <v>0</v>
      </c>
      <c r="M525" s="86"/>
      <c r="N525" s="86">
        <f t="shared" si="271"/>
        <v>0</v>
      </c>
      <c r="O525" s="10"/>
      <c r="P525" s="89">
        <v>29851.860000000019</v>
      </c>
      <c r="Q525" s="10"/>
      <c r="R525" s="53">
        <v>-40</v>
      </c>
      <c r="S525" s="10"/>
      <c r="T525" s="89">
        <f t="shared" si="275"/>
        <v>11940.744000000008</v>
      </c>
      <c r="U525" s="10"/>
      <c r="V525" s="88">
        <f t="shared" si="272"/>
        <v>11940.744000000008</v>
      </c>
      <c r="W525" s="10"/>
      <c r="X525" s="88">
        <f t="shared" si="273"/>
        <v>388725.44000000006</v>
      </c>
      <c r="Y525" s="10"/>
      <c r="Z525" s="53">
        <f t="shared" si="274"/>
        <v>-3</v>
      </c>
    </row>
    <row r="526" spans="1:26" ht="15">
      <c r="A526" s="82"/>
      <c r="B526" s="40" t="s">
        <v>176</v>
      </c>
      <c r="C526" s="10"/>
      <c r="D526" s="90">
        <f>+SUBTOTAL(9,D520:D525)</f>
        <v>50487178.930000007</v>
      </c>
      <c r="E526" s="10"/>
      <c r="F526" s="10"/>
      <c r="G526" s="10"/>
      <c r="H526" s="43">
        <v>0</v>
      </c>
      <c r="I526" s="10"/>
      <c r="J526" s="43">
        <v>0</v>
      </c>
      <c r="K526" s="10"/>
      <c r="L526" s="90">
        <f>+SUBTOTAL(9,L520:L525)</f>
        <v>0</v>
      </c>
      <c r="M526" s="90"/>
      <c r="N526" s="86">
        <f t="shared" si="271"/>
        <v>0</v>
      </c>
      <c r="O526" s="10"/>
      <c r="P526" s="90">
        <f>+SUBTOTAL(9,P520:P525)</f>
        <v>3478737.1699999962</v>
      </c>
      <c r="Q526" s="10"/>
      <c r="R526" s="11"/>
      <c r="S526" s="10"/>
      <c r="T526" s="90">
        <f>+SUBTOTAL(9,T520:T525)</f>
        <v>1072523.0054999988</v>
      </c>
      <c r="U526" s="10"/>
      <c r="V526" s="90">
        <f>+SUBTOTAL(9,V520:V525)</f>
        <v>1072523.0054999988</v>
      </c>
      <c r="W526" s="10"/>
      <c r="X526" s="90">
        <f>+SUBTOTAL(9,X520:X525)</f>
        <v>53965916.099999994</v>
      </c>
      <c r="Y526" s="10"/>
      <c r="Z526" s="44">
        <f t="shared" si="274"/>
        <v>-2</v>
      </c>
    </row>
    <row r="527" spans="1:26" ht="15">
      <c r="A527" s="82"/>
      <c r="B527" s="87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1"/>
      <c r="S527" s="10"/>
      <c r="T527" s="10"/>
      <c r="U527" s="10"/>
      <c r="V527" s="10"/>
      <c r="W527" s="10"/>
      <c r="X527" s="10"/>
      <c r="Y527" s="10"/>
      <c r="Z527" s="53"/>
    </row>
    <row r="528" spans="1:26" ht="15">
      <c r="A528" s="82"/>
      <c r="B528" s="83" t="s">
        <v>72</v>
      </c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1"/>
      <c r="S528" s="10"/>
      <c r="T528" s="10"/>
      <c r="U528" s="10"/>
      <c r="V528" s="10"/>
      <c r="W528" s="10"/>
      <c r="X528" s="10"/>
      <c r="Y528" s="10"/>
      <c r="Z528" s="53"/>
    </row>
    <row r="529" spans="1:26" ht="15">
      <c r="A529" s="82">
        <v>331</v>
      </c>
      <c r="B529" s="29" t="s">
        <v>50</v>
      </c>
      <c r="C529" s="10"/>
      <c r="D529" s="78">
        <v>558429.46</v>
      </c>
      <c r="E529" s="10"/>
      <c r="F529" s="10"/>
      <c r="G529" s="10"/>
      <c r="H529" s="10"/>
      <c r="I529" s="10"/>
      <c r="J529" s="10"/>
      <c r="K529" s="10"/>
      <c r="L529" s="85">
        <v>0</v>
      </c>
      <c r="M529" s="86"/>
      <c r="N529" s="86">
        <f t="shared" ref="N529:N535" si="276">-L529/D529*100</f>
        <v>0</v>
      </c>
      <c r="O529" s="10"/>
      <c r="P529" s="85">
        <v>85478.710000000079</v>
      </c>
      <c r="Q529" s="10"/>
      <c r="R529" s="53">
        <v>-30</v>
      </c>
      <c r="S529" s="10"/>
      <c r="T529" s="85">
        <f>-P529*R529/100</f>
        <v>25643.613000000027</v>
      </c>
      <c r="U529" s="10"/>
      <c r="V529" s="78">
        <f t="shared" ref="V529:V534" si="277">-D529*N529/100+T529</f>
        <v>25643.613000000027</v>
      </c>
      <c r="W529" s="10"/>
      <c r="X529" s="78">
        <f t="shared" ref="X529:X534" si="278">+D529+P529</f>
        <v>643908.17000000004</v>
      </c>
      <c r="Y529" s="10"/>
      <c r="Z529" s="53">
        <f t="shared" ref="Z529:Z535" si="279">-ROUND(V529/X529*100,0)</f>
        <v>-4</v>
      </c>
    </row>
    <row r="530" spans="1:26" ht="15">
      <c r="A530" s="82">
        <v>332</v>
      </c>
      <c r="B530" s="87" t="s">
        <v>109</v>
      </c>
      <c r="C530" s="10"/>
      <c r="D530" s="78">
        <v>3936502.3799999994</v>
      </c>
      <c r="E530" s="10"/>
      <c r="F530" s="10"/>
      <c r="G530" s="10"/>
      <c r="H530" s="10"/>
      <c r="I530" s="10"/>
      <c r="J530" s="10"/>
      <c r="K530" s="10"/>
      <c r="L530" s="85">
        <v>0</v>
      </c>
      <c r="M530" s="86"/>
      <c r="N530" s="86">
        <f t="shared" si="276"/>
        <v>0</v>
      </c>
      <c r="O530" s="10"/>
      <c r="P530" s="85">
        <v>611428.38000000012</v>
      </c>
      <c r="Q530" s="10"/>
      <c r="R530" s="53">
        <v>-40</v>
      </c>
      <c r="S530" s="10"/>
      <c r="T530" s="85">
        <f>-P530*R530/100</f>
        <v>244571.35200000004</v>
      </c>
      <c r="U530" s="10"/>
      <c r="V530" s="78">
        <f t="shared" si="277"/>
        <v>244571.35200000004</v>
      </c>
      <c r="W530" s="10"/>
      <c r="X530" s="78">
        <f t="shared" si="278"/>
        <v>4547930.76</v>
      </c>
      <c r="Y530" s="10"/>
      <c r="Z530" s="53">
        <f t="shared" si="279"/>
        <v>-5</v>
      </c>
    </row>
    <row r="531" spans="1:26" ht="15">
      <c r="A531" s="82">
        <v>333</v>
      </c>
      <c r="B531" s="87" t="s">
        <v>110</v>
      </c>
      <c r="C531" s="10"/>
      <c r="D531" s="78">
        <v>1412462.65</v>
      </c>
      <c r="E531" s="10"/>
      <c r="F531" s="10"/>
      <c r="G531" s="10"/>
      <c r="H531" s="10"/>
      <c r="I531" s="10"/>
      <c r="J531" s="10"/>
      <c r="K531" s="10"/>
      <c r="L531" s="85">
        <v>0</v>
      </c>
      <c r="M531" s="86"/>
      <c r="N531" s="86">
        <f t="shared" si="276"/>
        <v>0</v>
      </c>
      <c r="O531" s="10"/>
      <c r="P531" s="85">
        <v>429838.09000000014</v>
      </c>
      <c r="Q531" s="10"/>
      <c r="R531" s="53">
        <v>-40</v>
      </c>
      <c r="S531" s="10"/>
      <c r="T531" s="85">
        <f t="shared" ref="T531:T534" si="280">-P531*R531/100</f>
        <v>171935.23600000006</v>
      </c>
      <c r="U531" s="10"/>
      <c r="V531" s="78">
        <f t="shared" si="277"/>
        <v>171935.23600000006</v>
      </c>
      <c r="W531" s="10"/>
      <c r="X531" s="78">
        <f t="shared" si="278"/>
        <v>1842300.74</v>
      </c>
      <c r="Y531" s="10"/>
      <c r="Z531" s="53">
        <f t="shared" si="279"/>
        <v>-9</v>
      </c>
    </row>
    <row r="532" spans="1:26" ht="15">
      <c r="A532" s="82">
        <v>334</v>
      </c>
      <c r="B532" s="87" t="s">
        <v>53</v>
      </c>
      <c r="C532" s="10"/>
      <c r="D532" s="78">
        <v>1224589.8999999999</v>
      </c>
      <c r="E532" s="10"/>
      <c r="F532" s="10"/>
      <c r="G532" s="10"/>
      <c r="H532" s="10"/>
      <c r="I532" s="10"/>
      <c r="J532" s="10"/>
      <c r="K532" s="10"/>
      <c r="L532" s="85">
        <v>0</v>
      </c>
      <c r="M532" s="86"/>
      <c r="N532" s="86">
        <f t="shared" si="276"/>
        <v>0</v>
      </c>
      <c r="O532" s="10"/>
      <c r="P532" s="85">
        <v>664710.53000000096</v>
      </c>
      <c r="Q532" s="10"/>
      <c r="R532" s="53">
        <v>-15</v>
      </c>
      <c r="S532" s="10"/>
      <c r="T532" s="85">
        <f t="shared" si="280"/>
        <v>99706.579500000138</v>
      </c>
      <c r="U532" s="10"/>
      <c r="V532" s="78">
        <f t="shared" si="277"/>
        <v>99706.579500000138</v>
      </c>
      <c r="W532" s="10"/>
      <c r="X532" s="78">
        <f t="shared" si="278"/>
        <v>1889300.4300000009</v>
      </c>
      <c r="Y532" s="10"/>
      <c r="Z532" s="53">
        <f t="shared" si="279"/>
        <v>-5</v>
      </c>
    </row>
    <row r="533" spans="1:26" ht="15">
      <c r="A533" s="82">
        <v>335</v>
      </c>
      <c r="B533" s="29" t="s">
        <v>54</v>
      </c>
      <c r="C533" s="10"/>
      <c r="D533" s="78">
        <v>41505.549999999996</v>
      </c>
      <c r="E533" s="10"/>
      <c r="F533" s="10"/>
      <c r="G533" s="10"/>
      <c r="H533" s="10"/>
      <c r="I533" s="10"/>
      <c r="J533" s="10"/>
      <c r="K533" s="10"/>
      <c r="L533" s="85">
        <v>0</v>
      </c>
      <c r="M533" s="86"/>
      <c r="N533" s="86">
        <f t="shared" si="276"/>
        <v>0</v>
      </c>
      <c r="O533" s="10"/>
      <c r="P533" s="85">
        <v>21209.389999999989</v>
      </c>
      <c r="Q533" s="10"/>
      <c r="R533" s="53">
        <v>-10</v>
      </c>
      <c r="S533" s="10"/>
      <c r="T533" s="85">
        <f t="shared" si="280"/>
        <v>2120.9389999999989</v>
      </c>
      <c r="U533" s="10"/>
      <c r="V533" s="78">
        <f t="shared" si="277"/>
        <v>2120.9389999999989</v>
      </c>
      <c r="W533" s="10"/>
      <c r="X533" s="78">
        <f t="shared" si="278"/>
        <v>62714.939999999988</v>
      </c>
      <c r="Y533" s="10"/>
      <c r="Z533" s="53">
        <f t="shared" si="279"/>
        <v>-3</v>
      </c>
    </row>
    <row r="534" spans="1:26" ht="15">
      <c r="A534" s="82">
        <v>336</v>
      </c>
      <c r="B534" s="87" t="s">
        <v>111</v>
      </c>
      <c r="C534" s="10"/>
      <c r="D534" s="88">
        <v>89864.22</v>
      </c>
      <c r="E534" s="10"/>
      <c r="F534" s="10"/>
      <c r="G534" s="10"/>
      <c r="H534" s="10"/>
      <c r="I534" s="10"/>
      <c r="J534" s="10"/>
      <c r="K534" s="10"/>
      <c r="L534" s="89">
        <v>0</v>
      </c>
      <c r="M534" s="86"/>
      <c r="N534" s="86">
        <f t="shared" si="276"/>
        <v>0</v>
      </c>
      <c r="O534" s="10"/>
      <c r="P534" s="89">
        <v>27162.14</v>
      </c>
      <c r="Q534" s="10"/>
      <c r="R534" s="53">
        <v>-40</v>
      </c>
      <c r="S534" s="10"/>
      <c r="T534" s="89">
        <f t="shared" si="280"/>
        <v>10864.856000000002</v>
      </c>
      <c r="U534" s="10"/>
      <c r="V534" s="88">
        <f t="shared" si="277"/>
        <v>10864.856000000002</v>
      </c>
      <c r="W534" s="10"/>
      <c r="X534" s="88">
        <f t="shared" si="278"/>
        <v>117026.36</v>
      </c>
      <c r="Y534" s="10"/>
      <c r="Z534" s="53">
        <f t="shared" si="279"/>
        <v>-9</v>
      </c>
    </row>
    <row r="535" spans="1:26" ht="15">
      <c r="A535" s="82"/>
      <c r="B535" s="40" t="s">
        <v>177</v>
      </c>
      <c r="C535" s="10"/>
      <c r="D535" s="90">
        <f>+SUBTOTAL(9,D529:D534)</f>
        <v>7263354.1600000001</v>
      </c>
      <c r="E535" s="10"/>
      <c r="F535" s="10"/>
      <c r="G535" s="10"/>
      <c r="H535" s="43">
        <v>0</v>
      </c>
      <c r="I535" s="10"/>
      <c r="J535" s="43">
        <v>0</v>
      </c>
      <c r="K535" s="10"/>
      <c r="L535" s="90">
        <f>+SUBTOTAL(9,L529:L534)</f>
        <v>0</v>
      </c>
      <c r="M535" s="90"/>
      <c r="N535" s="86">
        <f t="shared" si="276"/>
        <v>0</v>
      </c>
      <c r="O535" s="10"/>
      <c r="P535" s="90">
        <f>+SUBTOTAL(9,P529:P534)</f>
        <v>1839827.2400000012</v>
      </c>
      <c r="Q535" s="10"/>
      <c r="R535" s="11"/>
      <c r="S535" s="10"/>
      <c r="T535" s="90">
        <f>+SUBTOTAL(9,T529:T534)</f>
        <v>554842.57550000027</v>
      </c>
      <c r="U535" s="10"/>
      <c r="V535" s="90">
        <f>+SUBTOTAL(9,V529:V534)</f>
        <v>554842.57550000027</v>
      </c>
      <c r="W535" s="10"/>
      <c r="X535" s="90">
        <f>+SUBTOTAL(9,X529:X534)</f>
        <v>9103181.4000000004</v>
      </c>
      <c r="Y535" s="10"/>
      <c r="Z535" s="44">
        <f t="shared" si="279"/>
        <v>-6</v>
      </c>
    </row>
    <row r="536" spans="1:26" ht="15">
      <c r="A536" s="82"/>
      <c r="B536" s="87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1"/>
      <c r="S536" s="10"/>
      <c r="T536" s="10"/>
      <c r="U536" s="10"/>
      <c r="V536" s="10"/>
      <c r="W536" s="10"/>
      <c r="X536" s="10"/>
      <c r="Y536" s="10"/>
      <c r="Z536" s="53"/>
    </row>
    <row r="537" spans="1:26" ht="15">
      <c r="A537" s="82"/>
      <c r="B537" s="83" t="s">
        <v>73</v>
      </c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1"/>
      <c r="S537" s="10"/>
      <c r="T537" s="10"/>
      <c r="U537" s="10"/>
      <c r="V537" s="10"/>
      <c r="W537" s="10"/>
      <c r="X537" s="10"/>
      <c r="Y537" s="10"/>
      <c r="Z537" s="53"/>
    </row>
    <row r="538" spans="1:26" ht="15">
      <c r="A538" s="82">
        <v>331</v>
      </c>
      <c r="B538" s="29" t="s">
        <v>50</v>
      </c>
      <c r="C538" s="10"/>
      <c r="D538" s="78">
        <v>176396.72</v>
      </c>
      <c r="E538" s="10"/>
      <c r="F538" s="10"/>
      <c r="G538" s="10"/>
      <c r="H538" s="10"/>
      <c r="I538" s="10"/>
      <c r="J538" s="10"/>
      <c r="K538" s="10"/>
      <c r="L538" s="85">
        <v>0</v>
      </c>
      <c r="M538" s="86"/>
      <c r="N538" s="86">
        <f t="shared" ref="N538:N544" si="281">-L538/D538*100</f>
        <v>0</v>
      </c>
      <c r="O538" s="10"/>
      <c r="P538" s="85">
        <v>3712.5399999999991</v>
      </c>
      <c r="Q538" s="10"/>
      <c r="R538" s="53">
        <v>-30</v>
      </c>
      <c r="S538" s="10"/>
      <c r="T538" s="85">
        <f>-P538*R538/100</f>
        <v>1113.7619999999997</v>
      </c>
      <c r="U538" s="10"/>
      <c r="V538" s="78">
        <f t="shared" ref="V538:V543" si="282">-D538*N538/100+T538</f>
        <v>1113.7619999999997</v>
      </c>
      <c r="W538" s="10"/>
      <c r="X538" s="78">
        <f t="shared" ref="X538:X543" si="283">+D538+P538</f>
        <v>180109.26</v>
      </c>
      <c r="Y538" s="10"/>
      <c r="Z538" s="53">
        <f t="shared" ref="Z538:Z544" si="284">-ROUND(V538/X538*100,0)</f>
        <v>-1</v>
      </c>
    </row>
    <row r="539" spans="1:26" ht="15">
      <c r="A539" s="82">
        <v>332</v>
      </c>
      <c r="B539" s="87" t="s">
        <v>109</v>
      </c>
      <c r="C539" s="10"/>
      <c r="D539" s="78">
        <v>1117105.94</v>
      </c>
      <c r="E539" s="10"/>
      <c r="F539" s="10"/>
      <c r="G539" s="10"/>
      <c r="H539" s="10"/>
      <c r="I539" s="10"/>
      <c r="J539" s="10"/>
      <c r="K539" s="10"/>
      <c r="L539" s="85">
        <v>0</v>
      </c>
      <c r="M539" s="86"/>
      <c r="N539" s="86">
        <f t="shared" si="281"/>
        <v>0</v>
      </c>
      <c r="O539" s="10"/>
      <c r="P539" s="85">
        <v>22027.689999999995</v>
      </c>
      <c r="Q539" s="10"/>
      <c r="R539" s="53">
        <v>-40</v>
      </c>
      <c r="S539" s="10"/>
      <c r="T539" s="85">
        <f>-P539*R539/100</f>
        <v>8811.0759999999991</v>
      </c>
      <c r="U539" s="10"/>
      <c r="V539" s="78">
        <f t="shared" si="282"/>
        <v>8811.0759999999991</v>
      </c>
      <c r="W539" s="10"/>
      <c r="X539" s="78">
        <f t="shared" si="283"/>
        <v>1139133.6299999999</v>
      </c>
      <c r="Y539" s="10"/>
      <c r="Z539" s="53">
        <f t="shared" si="284"/>
        <v>-1</v>
      </c>
    </row>
    <row r="540" spans="1:26" ht="15">
      <c r="A540" s="82">
        <v>333</v>
      </c>
      <c r="B540" s="87" t="s">
        <v>110</v>
      </c>
      <c r="C540" s="10"/>
      <c r="D540" s="78">
        <v>449452.46</v>
      </c>
      <c r="E540" s="10"/>
      <c r="F540" s="10"/>
      <c r="G540" s="10"/>
      <c r="H540" s="10"/>
      <c r="I540" s="10"/>
      <c r="J540" s="10"/>
      <c r="K540" s="10"/>
      <c r="L540" s="85">
        <v>0</v>
      </c>
      <c r="M540" s="86"/>
      <c r="N540" s="86">
        <f t="shared" si="281"/>
        <v>0</v>
      </c>
      <c r="O540" s="10"/>
      <c r="P540" s="85">
        <v>14902.310000000001</v>
      </c>
      <c r="Q540" s="10"/>
      <c r="R540" s="53">
        <v>-40</v>
      </c>
      <c r="S540" s="10"/>
      <c r="T540" s="85">
        <f t="shared" ref="T540:T543" si="285">-P540*R540/100</f>
        <v>5960.924</v>
      </c>
      <c r="U540" s="10"/>
      <c r="V540" s="78">
        <f t="shared" si="282"/>
        <v>5960.924</v>
      </c>
      <c r="W540" s="10"/>
      <c r="X540" s="78">
        <f t="shared" si="283"/>
        <v>464354.77</v>
      </c>
      <c r="Y540" s="10"/>
      <c r="Z540" s="53">
        <f t="shared" si="284"/>
        <v>-1</v>
      </c>
    </row>
    <row r="541" spans="1:26" ht="15">
      <c r="A541" s="82">
        <v>334</v>
      </c>
      <c r="B541" s="87" t="s">
        <v>53</v>
      </c>
      <c r="C541" s="10"/>
      <c r="D541" s="78">
        <v>666912.85000000009</v>
      </c>
      <c r="E541" s="10"/>
      <c r="F541" s="10"/>
      <c r="G541" s="10"/>
      <c r="H541" s="10"/>
      <c r="I541" s="10"/>
      <c r="J541" s="10"/>
      <c r="K541" s="10"/>
      <c r="L541" s="85">
        <v>0</v>
      </c>
      <c r="M541" s="86"/>
      <c r="N541" s="86">
        <f t="shared" si="281"/>
        <v>0</v>
      </c>
      <c r="O541" s="10"/>
      <c r="P541" s="85">
        <v>41745.170000000006</v>
      </c>
      <c r="Q541" s="10"/>
      <c r="R541" s="53">
        <v>-15</v>
      </c>
      <c r="S541" s="10"/>
      <c r="T541" s="85">
        <f t="shared" si="285"/>
        <v>6261.7755000000006</v>
      </c>
      <c r="U541" s="10"/>
      <c r="V541" s="78">
        <f t="shared" si="282"/>
        <v>6261.7755000000006</v>
      </c>
      <c r="W541" s="10"/>
      <c r="X541" s="78">
        <f t="shared" si="283"/>
        <v>708658.02000000014</v>
      </c>
      <c r="Y541" s="10"/>
      <c r="Z541" s="53">
        <f t="shared" si="284"/>
        <v>-1</v>
      </c>
    </row>
    <row r="542" spans="1:26" ht="15">
      <c r="A542" s="82">
        <v>335</v>
      </c>
      <c r="B542" s="29" t="s">
        <v>54</v>
      </c>
      <c r="C542" s="10"/>
      <c r="D542" s="78">
        <v>7516.11</v>
      </c>
      <c r="E542" s="10"/>
      <c r="F542" s="10"/>
      <c r="G542" s="10"/>
      <c r="H542" s="10"/>
      <c r="I542" s="10"/>
      <c r="J542" s="10"/>
      <c r="K542" s="10"/>
      <c r="L542" s="85">
        <v>0</v>
      </c>
      <c r="M542" s="86"/>
      <c r="N542" s="86">
        <f t="shared" si="281"/>
        <v>0</v>
      </c>
      <c r="O542" s="10"/>
      <c r="P542" s="85">
        <v>436.37</v>
      </c>
      <c r="Q542" s="10"/>
      <c r="R542" s="53">
        <v>-10</v>
      </c>
      <c r="S542" s="10"/>
      <c r="T542" s="85">
        <f t="shared" si="285"/>
        <v>43.637</v>
      </c>
      <c r="U542" s="10"/>
      <c r="V542" s="78">
        <f t="shared" si="282"/>
        <v>43.637</v>
      </c>
      <c r="W542" s="10"/>
      <c r="X542" s="78">
        <f t="shared" si="283"/>
        <v>7952.48</v>
      </c>
      <c r="Y542" s="10"/>
      <c r="Z542" s="53">
        <f t="shared" si="284"/>
        <v>-1</v>
      </c>
    </row>
    <row r="543" spans="1:26" ht="15">
      <c r="A543" s="82">
        <v>336</v>
      </c>
      <c r="B543" s="87" t="s">
        <v>111</v>
      </c>
      <c r="C543" s="10"/>
      <c r="D543" s="88">
        <v>21162.41</v>
      </c>
      <c r="E543" s="10"/>
      <c r="F543" s="10"/>
      <c r="G543" s="10"/>
      <c r="H543" s="10"/>
      <c r="I543" s="10"/>
      <c r="J543" s="10"/>
      <c r="K543" s="10"/>
      <c r="L543" s="89">
        <v>0</v>
      </c>
      <c r="M543" s="86"/>
      <c r="N543" s="86">
        <f t="shared" si="281"/>
        <v>0</v>
      </c>
      <c r="O543" s="10"/>
      <c r="P543" s="89">
        <v>343.69999999999993</v>
      </c>
      <c r="Q543" s="10"/>
      <c r="R543" s="53">
        <v>-40</v>
      </c>
      <c r="S543" s="10"/>
      <c r="T543" s="89">
        <f t="shared" si="285"/>
        <v>137.47999999999996</v>
      </c>
      <c r="U543" s="10"/>
      <c r="V543" s="88">
        <f t="shared" si="282"/>
        <v>137.47999999999996</v>
      </c>
      <c r="W543" s="10"/>
      <c r="X543" s="88">
        <f t="shared" si="283"/>
        <v>21506.11</v>
      </c>
      <c r="Y543" s="10"/>
      <c r="Z543" s="53">
        <f t="shared" si="284"/>
        <v>-1</v>
      </c>
    </row>
    <row r="544" spans="1:26" ht="15">
      <c r="A544" s="82"/>
      <c r="B544" s="40" t="s">
        <v>178</v>
      </c>
      <c r="C544" s="10"/>
      <c r="D544" s="90">
        <f>+SUBTOTAL(9,D538:D543)</f>
        <v>2438546.4899999998</v>
      </c>
      <c r="E544" s="10"/>
      <c r="F544" s="10"/>
      <c r="G544" s="10"/>
      <c r="H544" s="43">
        <v>0</v>
      </c>
      <c r="I544" s="10"/>
      <c r="J544" s="43">
        <v>0</v>
      </c>
      <c r="K544" s="10"/>
      <c r="L544" s="90">
        <f>+SUBTOTAL(9,L538:L543)</f>
        <v>0</v>
      </c>
      <c r="M544" s="90"/>
      <c r="N544" s="86">
        <f t="shared" si="281"/>
        <v>0</v>
      </c>
      <c r="O544" s="10"/>
      <c r="P544" s="90">
        <f>+SUBTOTAL(9,P538:P543)</f>
        <v>83167.779999999984</v>
      </c>
      <c r="Q544" s="10"/>
      <c r="R544" s="11"/>
      <c r="S544" s="10"/>
      <c r="T544" s="90">
        <f>+SUBTOTAL(9,T538:T543)</f>
        <v>22328.654499999997</v>
      </c>
      <c r="U544" s="10"/>
      <c r="V544" s="90">
        <f>+SUBTOTAL(9,V538:V543)</f>
        <v>22328.654499999997</v>
      </c>
      <c r="W544" s="10"/>
      <c r="X544" s="90">
        <f>+SUBTOTAL(9,X538:X543)</f>
        <v>2521714.27</v>
      </c>
      <c r="Y544" s="10"/>
      <c r="Z544" s="44">
        <f t="shared" si="284"/>
        <v>-1</v>
      </c>
    </row>
    <row r="545" spans="1:26" ht="15">
      <c r="A545" s="82"/>
      <c r="B545" s="87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1"/>
      <c r="S545" s="10"/>
      <c r="T545" s="10"/>
      <c r="U545" s="10"/>
      <c r="V545" s="10"/>
      <c r="W545" s="10"/>
      <c r="X545" s="10"/>
      <c r="Y545" s="10"/>
      <c r="Z545" s="53"/>
    </row>
    <row r="546" spans="1:26" ht="15">
      <c r="A546" s="82"/>
      <c r="B546" s="83" t="s">
        <v>74</v>
      </c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1"/>
      <c r="S546" s="10"/>
      <c r="T546" s="10"/>
      <c r="U546" s="10"/>
      <c r="V546" s="10"/>
      <c r="W546" s="10"/>
      <c r="X546" s="10"/>
      <c r="Y546" s="10"/>
      <c r="Z546" s="53"/>
    </row>
    <row r="547" spans="1:26" ht="15">
      <c r="A547" s="82">
        <v>331</v>
      </c>
      <c r="B547" s="29" t="s">
        <v>50</v>
      </c>
      <c r="C547" s="10"/>
      <c r="D547" s="78">
        <v>171993.25000000003</v>
      </c>
      <c r="E547" s="10"/>
      <c r="F547" s="10"/>
      <c r="G547" s="10"/>
      <c r="H547" s="10"/>
      <c r="I547" s="10"/>
      <c r="J547" s="10"/>
      <c r="K547" s="10"/>
      <c r="L547" s="85">
        <v>0</v>
      </c>
      <c r="M547" s="86"/>
      <c r="N547" s="86">
        <f t="shared" ref="N547:N552" si="286">-L547/D547*100</f>
        <v>0</v>
      </c>
      <c r="O547" s="10"/>
      <c r="P547" s="85">
        <v>9027.9499999999953</v>
      </c>
      <c r="Q547" s="10"/>
      <c r="R547" s="53">
        <v>-30</v>
      </c>
      <c r="S547" s="10"/>
      <c r="T547" s="85">
        <f>-P547*R547/100</f>
        <v>2708.3849999999989</v>
      </c>
      <c r="U547" s="10"/>
      <c r="V547" s="78">
        <f t="shared" ref="V547:V551" si="287">-D547*N547/100+T547</f>
        <v>2708.3849999999989</v>
      </c>
      <c r="W547" s="10"/>
      <c r="X547" s="78">
        <f t="shared" ref="X547:X551" si="288">+D547+P547</f>
        <v>181021.2</v>
      </c>
      <c r="Y547" s="10"/>
      <c r="Z547" s="53">
        <f t="shared" ref="Z547:Z552" si="289">-ROUND(V547/X547*100,0)</f>
        <v>-1</v>
      </c>
    </row>
    <row r="548" spans="1:26" ht="15">
      <c r="A548" s="82">
        <v>332</v>
      </c>
      <c r="B548" s="87" t="s">
        <v>109</v>
      </c>
      <c r="C548" s="10"/>
      <c r="D548" s="78">
        <v>988382.04</v>
      </c>
      <c r="E548" s="10"/>
      <c r="F548" s="10"/>
      <c r="G548" s="10"/>
      <c r="H548" s="10"/>
      <c r="I548" s="10"/>
      <c r="J548" s="10"/>
      <c r="K548" s="10"/>
      <c r="L548" s="85">
        <v>0</v>
      </c>
      <c r="M548" s="86"/>
      <c r="N548" s="86">
        <f t="shared" si="286"/>
        <v>0</v>
      </c>
      <c r="O548" s="10"/>
      <c r="P548" s="85">
        <v>35208.690000000017</v>
      </c>
      <c r="Q548" s="10"/>
      <c r="R548" s="53">
        <v>-40</v>
      </c>
      <c r="S548" s="10"/>
      <c r="T548" s="85">
        <f t="shared" ref="T548:T551" si="290">-P548*R548/100</f>
        <v>14083.476000000006</v>
      </c>
      <c r="U548" s="10"/>
      <c r="V548" s="78">
        <f t="shared" si="287"/>
        <v>14083.476000000006</v>
      </c>
      <c r="W548" s="10"/>
      <c r="X548" s="78">
        <f t="shared" si="288"/>
        <v>1023590.7300000001</v>
      </c>
      <c r="Y548" s="10"/>
      <c r="Z548" s="53">
        <f t="shared" si="289"/>
        <v>-1</v>
      </c>
    </row>
    <row r="549" spans="1:26" ht="15">
      <c r="A549" s="82">
        <v>333</v>
      </c>
      <c r="B549" s="87" t="s">
        <v>110</v>
      </c>
      <c r="C549" s="10"/>
      <c r="D549" s="78">
        <v>484731.59</v>
      </c>
      <c r="E549" s="10"/>
      <c r="F549" s="10"/>
      <c r="G549" s="10"/>
      <c r="H549" s="10"/>
      <c r="I549" s="10"/>
      <c r="J549" s="10"/>
      <c r="K549" s="10"/>
      <c r="L549" s="85">
        <v>0</v>
      </c>
      <c r="M549" s="86"/>
      <c r="N549" s="86">
        <f t="shared" si="286"/>
        <v>0</v>
      </c>
      <c r="O549" s="10"/>
      <c r="P549" s="85">
        <v>36179.78</v>
      </c>
      <c r="Q549" s="10"/>
      <c r="R549" s="53">
        <v>-40</v>
      </c>
      <c r="S549" s="10"/>
      <c r="T549" s="85">
        <f t="shared" si="290"/>
        <v>14471.912</v>
      </c>
      <c r="U549" s="10"/>
      <c r="V549" s="78">
        <f t="shared" si="287"/>
        <v>14471.912</v>
      </c>
      <c r="W549" s="10"/>
      <c r="X549" s="78">
        <f t="shared" si="288"/>
        <v>520911.37</v>
      </c>
      <c r="Y549" s="10"/>
      <c r="Z549" s="53">
        <f t="shared" si="289"/>
        <v>-3</v>
      </c>
    </row>
    <row r="550" spans="1:26" ht="15">
      <c r="A550" s="82">
        <v>334</v>
      </c>
      <c r="B550" s="87" t="s">
        <v>53</v>
      </c>
      <c r="C550" s="10"/>
      <c r="D550" s="78">
        <v>199650.96000000002</v>
      </c>
      <c r="E550" s="10"/>
      <c r="F550" s="10"/>
      <c r="G550" s="10"/>
      <c r="H550" s="10"/>
      <c r="I550" s="10"/>
      <c r="J550" s="10"/>
      <c r="K550" s="10"/>
      <c r="L550" s="85">
        <v>0</v>
      </c>
      <c r="M550" s="86"/>
      <c r="N550" s="86">
        <f t="shared" si="286"/>
        <v>0</v>
      </c>
      <c r="O550" s="10"/>
      <c r="P550" s="85">
        <v>26591.110000000008</v>
      </c>
      <c r="Q550" s="10"/>
      <c r="R550" s="53">
        <v>-15</v>
      </c>
      <c r="S550" s="10"/>
      <c r="T550" s="85">
        <f t="shared" si="290"/>
        <v>3988.6665000000012</v>
      </c>
      <c r="U550" s="10"/>
      <c r="V550" s="78">
        <f t="shared" si="287"/>
        <v>3988.6665000000012</v>
      </c>
      <c r="W550" s="10"/>
      <c r="X550" s="78">
        <f t="shared" si="288"/>
        <v>226242.07000000004</v>
      </c>
      <c r="Y550" s="10"/>
      <c r="Z550" s="53">
        <f t="shared" si="289"/>
        <v>-2</v>
      </c>
    </row>
    <row r="551" spans="1:26" ht="15">
      <c r="A551" s="82">
        <v>336</v>
      </c>
      <c r="B551" s="87" t="s">
        <v>111</v>
      </c>
      <c r="C551" s="10"/>
      <c r="D551" s="88">
        <v>57157.33</v>
      </c>
      <c r="E551" s="10"/>
      <c r="F551" s="10"/>
      <c r="G551" s="10"/>
      <c r="H551" s="10"/>
      <c r="I551" s="10"/>
      <c r="J551" s="10"/>
      <c r="K551" s="10"/>
      <c r="L551" s="89">
        <v>0</v>
      </c>
      <c r="M551" s="86"/>
      <c r="N551" s="86">
        <f t="shared" si="286"/>
        <v>0</v>
      </c>
      <c r="O551" s="10"/>
      <c r="P551" s="89">
        <v>768.83000000000015</v>
      </c>
      <c r="Q551" s="10"/>
      <c r="R551" s="53">
        <v>-40</v>
      </c>
      <c r="S551" s="10"/>
      <c r="T551" s="89">
        <f t="shared" si="290"/>
        <v>307.53200000000004</v>
      </c>
      <c r="U551" s="10"/>
      <c r="V551" s="88">
        <f t="shared" si="287"/>
        <v>307.53200000000004</v>
      </c>
      <c r="W551" s="10"/>
      <c r="X551" s="88">
        <f t="shared" si="288"/>
        <v>57926.16</v>
      </c>
      <c r="Y551" s="10"/>
      <c r="Z551" s="53">
        <f t="shared" si="289"/>
        <v>-1</v>
      </c>
    </row>
    <row r="552" spans="1:26" ht="15">
      <c r="A552" s="82"/>
      <c r="B552" s="40" t="s">
        <v>179</v>
      </c>
      <c r="C552" s="10"/>
      <c r="D552" s="90">
        <f>+SUBTOTAL(9,D546:D551)</f>
        <v>1901915.1700000002</v>
      </c>
      <c r="E552" s="10"/>
      <c r="F552" s="10"/>
      <c r="G552" s="10"/>
      <c r="H552" s="43">
        <v>0</v>
      </c>
      <c r="I552" s="10"/>
      <c r="J552" s="43">
        <v>0</v>
      </c>
      <c r="K552" s="10"/>
      <c r="L552" s="90">
        <f>+SUBTOTAL(9,L546:L551)</f>
        <v>0</v>
      </c>
      <c r="M552" s="90"/>
      <c r="N552" s="86">
        <f t="shared" si="286"/>
        <v>0</v>
      </c>
      <c r="O552" s="10"/>
      <c r="P552" s="90">
        <f>+SUBTOTAL(9,P546:P551)</f>
        <v>107776.36000000003</v>
      </c>
      <c r="Q552" s="10"/>
      <c r="R552" s="11"/>
      <c r="S552" s="10"/>
      <c r="T552" s="90">
        <f>+SUBTOTAL(9,T546:T551)</f>
        <v>35559.971500000007</v>
      </c>
      <c r="U552" s="10"/>
      <c r="V552" s="90">
        <f>+SUBTOTAL(9,V546:V551)</f>
        <v>35559.971500000007</v>
      </c>
      <c r="W552" s="10"/>
      <c r="X552" s="90">
        <f>+SUBTOTAL(9,X546:X551)</f>
        <v>2009691.5300000003</v>
      </c>
      <c r="Y552" s="10"/>
      <c r="Z552" s="44">
        <f t="shared" si="289"/>
        <v>-2</v>
      </c>
    </row>
    <row r="553" spans="1:26" ht="15">
      <c r="A553" s="82"/>
      <c r="B553" s="87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1"/>
      <c r="S553" s="10"/>
      <c r="T553" s="10"/>
      <c r="U553" s="10"/>
      <c r="V553" s="10"/>
      <c r="W553" s="10"/>
      <c r="X553" s="10"/>
      <c r="Y553" s="10"/>
      <c r="Z553" s="53"/>
    </row>
    <row r="554" spans="1:26" ht="15">
      <c r="A554" s="82"/>
      <c r="B554" s="83" t="s">
        <v>75</v>
      </c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1"/>
      <c r="S554" s="10"/>
      <c r="T554" s="10"/>
      <c r="U554" s="10"/>
      <c r="V554" s="10"/>
      <c r="W554" s="10"/>
      <c r="X554" s="10"/>
      <c r="Y554" s="10"/>
      <c r="Z554" s="53"/>
    </row>
    <row r="555" spans="1:26" ht="15">
      <c r="A555" s="82">
        <v>331</v>
      </c>
      <c r="B555" s="29" t="s">
        <v>50</v>
      </c>
      <c r="C555" s="10"/>
      <c r="D555" s="78">
        <v>64686222.170000002</v>
      </c>
      <c r="E555" s="10"/>
      <c r="F555" s="10"/>
      <c r="G555" s="10"/>
      <c r="H555" s="10"/>
      <c r="I555" s="10"/>
      <c r="J555" s="10"/>
      <c r="K555" s="10"/>
      <c r="L555" s="85">
        <v>0</v>
      </c>
      <c r="M555" s="86"/>
      <c r="N555" s="86">
        <f t="shared" ref="N555:N561" si="291">-L555/D555*100</f>
        <v>0</v>
      </c>
      <c r="O555" s="10"/>
      <c r="P555" s="85">
        <v>8048803.3699999945</v>
      </c>
      <c r="Q555" s="10"/>
      <c r="R555" s="53">
        <v>-30</v>
      </c>
      <c r="S555" s="10"/>
      <c r="T555" s="85">
        <f>-P555*R555/100</f>
        <v>2414641.0109999985</v>
      </c>
      <c r="U555" s="10"/>
      <c r="V555" s="78">
        <f t="shared" ref="V555:V560" si="292">-D555*N555/100+T555</f>
        <v>2414641.0109999985</v>
      </c>
      <c r="W555" s="10"/>
      <c r="X555" s="78">
        <f t="shared" ref="X555:X560" si="293">+D555+P555</f>
        <v>72735025.539999992</v>
      </c>
      <c r="Y555" s="10"/>
      <c r="Z555" s="53">
        <f t="shared" ref="Z555:Z561" si="294">-ROUND(V555/X555*100,0)</f>
        <v>-3</v>
      </c>
    </row>
    <row r="556" spans="1:26" ht="15">
      <c r="A556" s="82">
        <v>332</v>
      </c>
      <c r="B556" s="87" t="s">
        <v>109</v>
      </c>
      <c r="C556" s="10"/>
      <c r="D556" s="78">
        <v>39450642.260000005</v>
      </c>
      <c r="E556" s="10"/>
      <c r="F556" s="10"/>
      <c r="G556" s="10"/>
      <c r="H556" s="10"/>
      <c r="I556" s="10"/>
      <c r="J556" s="10"/>
      <c r="K556" s="10"/>
      <c r="L556" s="85">
        <v>0</v>
      </c>
      <c r="M556" s="86"/>
      <c r="N556" s="86">
        <f t="shared" si="291"/>
        <v>0</v>
      </c>
      <c r="O556" s="10"/>
      <c r="P556" s="85">
        <v>8135702.679999996</v>
      </c>
      <c r="Q556" s="10"/>
      <c r="R556" s="53">
        <v>-40</v>
      </c>
      <c r="S556" s="10"/>
      <c r="T556" s="85">
        <f>-P556*R556/100</f>
        <v>3254281.0719999983</v>
      </c>
      <c r="U556" s="10"/>
      <c r="V556" s="78">
        <f t="shared" si="292"/>
        <v>3254281.0719999983</v>
      </c>
      <c r="W556" s="10"/>
      <c r="X556" s="78">
        <f t="shared" si="293"/>
        <v>47586344.939999998</v>
      </c>
      <c r="Y556" s="10"/>
      <c r="Z556" s="53">
        <f t="shared" si="294"/>
        <v>-7</v>
      </c>
    </row>
    <row r="557" spans="1:26" ht="15">
      <c r="A557" s="82">
        <v>333</v>
      </c>
      <c r="B557" s="87" t="s">
        <v>110</v>
      </c>
      <c r="C557" s="10"/>
      <c r="D557" s="78">
        <v>12194787.130000003</v>
      </c>
      <c r="E557" s="10"/>
      <c r="F557" s="10"/>
      <c r="G557" s="10"/>
      <c r="H557" s="10"/>
      <c r="I557" s="10"/>
      <c r="J557" s="10"/>
      <c r="K557" s="10"/>
      <c r="L557" s="85">
        <v>0</v>
      </c>
      <c r="M557" s="86"/>
      <c r="N557" s="86">
        <f t="shared" si="291"/>
        <v>0</v>
      </c>
      <c r="O557" s="10"/>
      <c r="P557" s="85">
        <v>4229672.0500000017</v>
      </c>
      <c r="Q557" s="10"/>
      <c r="R557" s="53">
        <v>-40</v>
      </c>
      <c r="S557" s="10"/>
      <c r="T557" s="85">
        <f t="shared" ref="T557:T560" si="295">-P557*R557/100</f>
        <v>1691868.8200000005</v>
      </c>
      <c r="U557" s="10"/>
      <c r="V557" s="78">
        <f t="shared" si="292"/>
        <v>1691868.8200000005</v>
      </c>
      <c r="W557" s="10"/>
      <c r="X557" s="78">
        <f t="shared" si="293"/>
        <v>16424459.180000003</v>
      </c>
      <c r="Y557" s="10"/>
      <c r="Z557" s="53">
        <f t="shared" si="294"/>
        <v>-10</v>
      </c>
    </row>
    <row r="558" spans="1:26" ht="15">
      <c r="A558" s="82">
        <v>334</v>
      </c>
      <c r="B558" s="87" t="s">
        <v>53</v>
      </c>
      <c r="C558" s="10"/>
      <c r="D558" s="78">
        <v>5095879.0199999996</v>
      </c>
      <c r="E558" s="10"/>
      <c r="F558" s="10"/>
      <c r="G558" s="10"/>
      <c r="H558" s="10"/>
      <c r="I558" s="10"/>
      <c r="J558" s="10"/>
      <c r="K558" s="10"/>
      <c r="L558" s="85">
        <v>0</v>
      </c>
      <c r="M558" s="86"/>
      <c r="N558" s="86">
        <f t="shared" si="291"/>
        <v>0</v>
      </c>
      <c r="O558" s="10"/>
      <c r="P558" s="85">
        <v>2921838.9299999978</v>
      </c>
      <c r="Q558" s="10"/>
      <c r="R558" s="53">
        <v>-15</v>
      </c>
      <c r="S558" s="10"/>
      <c r="T558" s="85">
        <f t="shared" si="295"/>
        <v>438275.83949999965</v>
      </c>
      <c r="U558" s="10"/>
      <c r="V558" s="78">
        <f t="shared" si="292"/>
        <v>438275.83949999965</v>
      </c>
      <c r="W558" s="10"/>
      <c r="X558" s="78">
        <f t="shared" si="293"/>
        <v>8017717.9499999974</v>
      </c>
      <c r="Y558" s="10"/>
      <c r="Z558" s="53">
        <f t="shared" si="294"/>
        <v>-5</v>
      </c>
    </row>
    <row r="559" spans="1:26" ht="15">
      <c r="A559" s="82">
        <v>335</v>
      </c>
      <c r="B559" s="29" t="s">
        <v>54</v>
      </c>
      <c r="C559" s="10"/>
      <c r="D559" s="78">
        <v>215556.16999999998</v>
      </c>
      <c r="E559" s="10"/>
      <c r="F559" s="10"/>
      <c r="G559" s="10"/>
      <c r="H559" s="10"/>
      <c r="I559" s="10"/>
      <c r="J559" s="10"/>
      <c r="K559" s="10"/>
      <c r="L559" s="85">
        <v>0</v>
      </c>
      <c r="M559" s="86"/>
      <c r="N559" s="86">
        <f t="shared" si="291"/>
        <v>0</v>
      </c>
      <c r="O559" s="10"/>
      <c r="P559" s="85">
        <v>195666.66999999993</v>
      </c>
      <c r="Q559" s="10"/>
      <c r="R559" s="53">
        <v>-10</v>
      </c>
      <c r="S559" s="10"/>
      <c r="T559" s="85">
        <f t="shared" si="295"/>
        <v>19566.666999999994</v>
      </c>
      <c r="U559" s="10"/>
      <c r="V559" s="78">
        <f t="shared" si="292"/>
        <v>19566.666999999994</v>
      </c>
      <c r="W559" s="10"/>
      <c r="X559" s="78">
        <f t="shared" si="293"/>
        <v>411222.83999999991</v>
      </c>
      <c r="Y559" s="10"/>
      <c r="Z559" s="53">
        <f t="shared" si="294"/>
        <v>-5</v>
      </c>
    </row>
    <row r="560" spans="1:26" ht="15">
      <c r="A560" s="82">
        <v>336</v>
      </c>
      <c r="B560" s="87" t="s">
        <v>111</v>
      </c>
      <c r="C560" s="10"/>
      <c r="D560" s="88">
        <v>949901.17</v>
      </c>
      <c r="E560" s="10"/>
      <c r="F560" s="10"/>
      <c r="G560" s="10"/>
      <c r="H560" s="10"/>
      <c r="I560" s="10"/>
      <c r="J560" s="10"/>
      <c r="K560" s="10"/>
      <c r="L560" s="89">
        <v>0</v>
      </c>
      <c r="M560" s="86"/>
      <c r="N560" s="86">
        <f t="shared" si="291"/>
        <v>0</v>
      </c>
      <c r="O560" s="10"/>
      <c r="P560" s="89">
        <v>183189.72000000003</v>
      </c>
      <c r="Q560" s="10"/>
      <c r="R560" s="53">
        <v>-40</v>
      </c>
      <c r="S560" s="10"/>
      <c r="T560" s="89">
        <f t="shared" si="295"/>
        <v>73275.888000000006</v>
      </c>
      <c r="U560" s="10"/>
      <c r="V560" s="88">
        <f t="shared" si="292"/>
        <v>73275.888000000006</v>
      </c>
      <c r="W560" s="10"/>
      <c r="X560" s="88">
        <f t="shared" si="293"/>
        <v>1133090.8900000001</v>
      </c>
      <c r="Y560" s="10"/>
      <c r="Z560" s="53">
        <f t="shared" si="294"/>
        <v>-6</v>
      </c>
    </row>
    <row r="561" spans="1:26" ht="15">
      <c r="A561" s="82"/>
      <c r="B561" s="40" t="s">
        <v>180</v>
      </c>
      <c r="C561" s="10"/>
      <c r="D561" s="90">
        <f>+SUBTOTAL(9,D555:D560)</f>
        <v>122592987.92</v>
      </c>
      <c r="E561" s="10"/>
      <c r="F561" s="10"/>
      <c r="G561" s="10"/>
      <c r="H561" s="43">
        <v>0</v>
      </c>
      <c r="I561" s="10"/>
      <c r="J561" s="43">
        <v>0</v>
      </c>
      <c r="K561" s="10"/>
      <c r="L561" s="90">
        <f>+SUBTOTAL(9,L555:L560)</f>
        <v>0</v>
      </c>
      <c r="M561" s="90"/>
      <c r="N561" s="86">
        <f t="shared" si="291"/>
        <v>0</v>
      </c>
      <c r="O561" s="10"/>
      <c r="P561" s="90">
        <f>+SUBTOTAL(9,P555:P560)</f>
        <v>23714873.419999987</v>
      </c>
      <c r="Q561" s="10"/>
      <c r="R561" s="11"/>
      <c r="S561" s="10"/>
      <c r="T561" s="90">
        <f>+SUBTOTAL(9,T555:T560)</f>
        <v>7891909.2974999975</v>
      </c>
      <c r="U561" s="10"/>
      <c r="V561" s="90">
        <f>+SUBTOTAL(9,V555:V560)</f>
        <v>7891909.2974999975</v>
      </c>
      <c r="W561" s="10"/>
      <c r="X561" s="90">
        <f>+SUBTOTAL(9,X555:X560)</f>
        <v>146307861.33999997</v>
      </c>
      <c r="Y561" s="10"/>
      <c r="Z561" s="44">
        <f t="shared" si="294"/>
        <v>-5</v>
      </c>
    </row>
    <row r="562" spans="1:26" ht="15">
      <c r="A562" s="82"/>
      <c r="B562" s="87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1"/>
      <c r="S562" s="10"/>
      <c r="T562" s="10"/>
      <c r="U562" s="10"/>
      <c r="V562" s="10"/>
      <c r="W562" s="10"/>
      <c r="X562" s="10"/>
      <c r="Y562" s="10"/>
      <c r="Z562" s="53"/>
    </row>
    <row r="563" spans="1:26" ht="15">
      <c r="A563" s="82"/>
      <c r="B563" s="83" t="s">
        <v>76</v>
      </c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1"/>
      <c r="S563" s="10"/>
      <c r="T563" s="10"/>
      <c r="U563" s="10"/>
      <c r="V563" s="10"/>
      <c r="W563" s="10"/>
      <c r="X563" s="10"/>
      <c r="Y563" s="10"/>
      <c r="Z563" s="53"/>
    </row>
    <row r="564" spans="1:26" ht="15">
      <c r="A564" s="82">
        <v>331</v>
      </c>
      <c r="B564" s="29" t="s">
        <v>50</v>
      </c>
      <c r="C564" s="10"/>
      <c r="D564" s="78">
        <v>389538.18</v>
      </c>
      <c r="E564" s="10"/>
      <c r="F564" s="10"/>
      <c r="G564" s="10"/>
      <c r="H564" s="10"/>
      <c r="I564" s="10"/>
      <c r="J564" s="10"/>
      <c r="K564" s="10"/>
      <c r="L564" s="85">
        <v>0</v>
      </c>
      <c r="M564" s="86"/>
      <c r="N564" s="86">
        <f t="shared" ref="N564:N569" si="296">-L564/D564*100</f>
        <v>0</v>
      </c>
      <c r="O564" s="10"/>
      <c r="P564" s="85">
        <v>13686.749999999998</v>
      </c>
      <c r="Q564" s="10"/>
      <c r="R564" s="53">
        <v>-30</v>
      </c>
      <c r="S564" s="10"/>
      <c r="T564" s="85">
        <f>-P564*R564/100</f>
        <v>4106.0249999999996</v>
      </c>
      <c r="U564" s="10"/>
      <c r="V564" s="78">
        <f t="shared" ref="V564:V568" si="297">-D564*N564/100+T564</f>
        <v>4106.0249999999996</v>
      </c>
      <c r="W564" s="10"/>
      <c r="X564" s="78">
        <f t="shared" ref="X564:X568" si="298">+D564+P564</f>
        <v>403224.93</v>
      </c>
      <c r="Y564" s="10"/>
      <c r="Z564" s="53">
        <f t="shared" ref="Z564:Z569" si="299">-ROUND(V564/X564*100,0)</f>
        <v>-1</v>
      </c>
    </row>
    <row r="565" spans="1:26" ht="15">
      <c r="A565" s="82">
        <v>332</v>
      </c>
      <c r="B565" s="87" t="s">
        <v>109</v>
      </c>
      <c r="C565" s="10"/>
      <c r="D565" s="78">
        <v>100673.95</v>
      </c>
      <c r="E565" s="10"/>
      <c r="F565" s="10"/>
      <c r="G565" s="10"/>
      <c r="H565" s="10"/>
      <c r="I565" s="10"/>
      <c r="J565" s="10"/>
      <c r="K565" s="10"/>
      <c r="L565" s="85">
        <v>0</v>
      </c>
      <c r="M565" s="86"/>
      <c r="N565" s="86">
        <f t="shared" si="296"/>
        <v>0</v>
      </c>
      <c r="O565" s="10"/>
      <c r="P565" s="85">
        <v>2833.04</v>
      </c>
      <c r="Q565" s="10"/>
      <c r="R565" s="53">
        <v>-40</v>
      </c>
      <c r="S565" s="10"/>
      <c r="T565" s="85">
        <f t="shared" ref="T565:T568" si="300">-P565*R565/100</f>
        <v>1133.2160000000001</v>
      </c>
      <c r="U565" s="10"/>
      <c r="V565" s="78">
        <f t="shared" si="297"/>
        <v>1133.2160000000001</v>
      </c>
      <c r="W565" s="10"/>
      <c r="X565" s="78">
        <f t="shared" si="298"/>
        <v>103506.98999999999</v>
      </c>
      <c r="Y565" s="10"/>
      <c r="Z565" s="53">
        <f t="shared" si="299"/>
        <v>-1</v>
      </c>
    </row>
    <row r="566" spans="1:26" ht="15">
      <c r="A566" s="82">
        <v>333</v>
      </c>
      <c r="B566" s="87" t="s">
        <v>110</v>
      </c>
      <c r="C566" s="10"/>
      <c r="D566" s="78">
        <v>467441.53</v>
      </c>
      <c r="E566" s="10"/>
      <c r="F566" s="10"/>
      <c r="G566" s="10"/>
      <c r="H566" s="10"/>
      <c r="I566" s="10"/>
      <c r="J566" s="10"/>
      <c r="K566" s="10"/>
      <c r="L566" s="85">
        <v>0</v>
      </c>
      <c r="M566" s="86"/>
      <c r="N566" s="86">
        <f t="shared" si="296"/>
        <v>0</v>
      </c>
      <c r="O566" s="10"/>
      <c r="P566" s="85">
        <v>29996.419999999995</v>
      </c>
      <c r="Q566" s="10"/>
      <c r="R566" s="53">
        <v>-40</v>
      </c>
      <c r="S566" s="10"/>
      <c r="T566" s="85">
        <f t="shared" si="300"/>
        <v>11998.567999999997</v>
      </c>
      <c r="U566" s="10"/>
      <c r="V566" s="78">
        <f t="shared" si="297"/>
        <v>11998.567999999997</v>
      </c>
      <c r="W566" s="10"/>
      <c r="X566" s="78">
        <f t="shared" si="298"/>
        <v>497437.95</v>
      </c>
      <c r="Y566" s="10"/>
      <c r="Z566" s="53">
        <f t="shared" si="299"/>
        <v>-2</v>
      </c>
    </row>
    <row r="567" spans="1:26" ht="15">
      <c r="A567" s="82">
        <v>334</v>
      </c>
      <c r="B567" s="87" t="s">
        <v>53</v>
      </c>
      <c r="C567" s="10"/>
      <c r="D567" s="78">
        <v>184006.03</v>
      </c>
      <c r="E567" s="10"/>
      <c r="F567" s="10"/>
      <c r="G567" s="10"/>
      <c r="H567" s="10"/>
      <c r="I567" s="10"/>
      <c r="J567" s="10"/>
      <c r="K567" s="10"/>
      <c r="L567" s="85">
        <v>0</v>
      </c>
      <c r="M567" s="86"/>
      <c r="N567" s="86">
        <f t="shared" si="296"/>
        <v>0</v>
      </c>
      <c r="O567" s="10"/>
      <c r="P567" s="85">
        <v>23344.710000000006</v>
      </c>
      <c r="Q567" s="10"/>
      <c r="R567" s="53">
        <v>-15</v>
      </c>
      <c r="S567" s="10"/>
      <c r="T567" s="85">
        <f t="shared" si="300"/>
        <v>3501.7065000000007</v>
      </c>
      <c r="U567" s="10"/>
      <c r="V567" s="78">
        <f t="shared" si="297"/>
        <v>3501.7065000000007</v>
      </c>
      <c r="W567" s="10"/>
      <c r="X567" s="78">
        <f t="shared" si="298"/>
        <v>207350.74</v>
      </c>
      <c r="Y567" s="10"/>
      <c r="Z567" s="53">
        <f t="shared" si="299"/>
        <v>-2</v>
      </c>
    </row>
    <row r="568" spans="1:26" ht="15">
      <c r="A568" s="82">
        <v>335</v>
      </c>
      <c r="B568" s="29" t="s">
        <v>54</v>
      </c>
      <c r="C568" s="10"/>
      <c r="D568" s="88">
        <v>18868.22</v>
      </c>
      <c r="E568" s="10"/>
      <c r="F568" s="10"/>
      <c r="G568" s="10"/>
      <c r="H568" s="10"/>
      <c r="I568" s="10"/>
      <c r="J568" s="10"/>
      <c r="K568" s="10"/>
      <c r="L568" s="89">
        <v>0</v>
      </c>
      <c r="M568" s="86"/>
      <c r="N568" s="86">
        <f t="shared" si="296"/>
        <v>0</v>
      </c>
      <c r="O568" s="10"/>
      <c r="P568" s="89">
        <v>1726.04</v>
      </c>
      <c r="Q568" s="10"/>
      <c r="R568" s="53">
        <v>-10</v>
      </c>
      <c r="S568" s="10"/>
      <c r="T568" s="89">
        <f t="shared" si="300"/>
        <v>172.60400000000001</v>
      </c>
      <c r="U568" s="10"/>
      <c r="V568" s="88">
        <f t="shared" si="297"/>
        <v>172.60400000000001</v>
      </c>
      <c r="W568" s="10"/>
      <c r="X568" s="88">
        <f t="shared" si="298"/>
        <v>20594.260000000002</v>
      </c>
      <c r="Y568" s="10"/>
      <c r="Z568" s="53">
        <f t="shared" si="299"/>
        <v>-1</v>
      </c>
    </row>
    <row r="569" spans="1:26" ht="15">
      <c r="A569" s="82"/>
      <c r="B569" s="40" t="s">
        <v>181</v>
      </c>
      <c r="C569" s="10"/>
      <c r="D569" s="90">
        <f>+SUBTOTAL(9,D563:D568)</f>
        <v>1160527.9099999999</v>
      </c>
      <c r="E569" s="10"/>
      <c r="F569" s="10"/>
      <c r="G569" s="10"/>
      <c r="H569" s="43">
        <v>0</v>
      </c>
      <c r="I569" s="10"/>
      <c r="J569" s="43">
        <v>0</v>
      </c>
      <c r="K569" s="10"/>
      <c r="L569" s="90">
        <f>+SUBTOTAL(9,L563:L568)</f>
        <v>0</v>
      </c>
      <c r="M569" s="90"/>
      <c r="N569" s="86">
        <f t="shared" si="296"/>
        <v>0</v>
      </c>
      <c r="O569" s="10"/>
      <c r="P569" s="90">
        <f>+SUBTOTAL(9,P563:P568)</f>
        <v>71586.959999999992</v>
      </c>
      <c r="Q569" s="10"/>
      <c r="R569" s="11"/>
      <c r="S569" s="10"/>
      <c r="T569" s="90">
        <f>+SUBTOTAL(9,T563:T568)</f>
        <v>20912.119499999997</v>
      </c>
      <c r="U569" s="10"/>
      <c r="V569" s="90">
        <f>+SUBTOTAL(9,V563:V568)</f>
        <v>20912.119499999997</v>
      </c>
      <c r="W569" s="10"/>
      <c r="X569" s="90">
        <f>+SUBTOTAL(9,X563:X568)</f>
        <v>1232114.8699999999</v>
      </c>
      <c r="Y569" s="10"/>
      <c r="Z569" s="44">
        <f t="shared" si="299"/>
        <v>-2</v>
      </c>
    </row>
    <row r="570" spans="1:26" ht="15">
      <c r="A570" s="82"/>
      <c r="B570" s="87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1"/>
      <c r="S570" s="10"/>
      <c r="T570" s="10"/>
      <c r="U570" s="10"/>
      <c r="V570" s="10"/>
      <c r="W570" s="10"/>
      <c r="X570" s="10"/>
      <c r="Y570" s="10"/>
      <c r="Z570" s="53"/>
    </row>
    <row r="571" spans="1:26" ht="15">
      <c r="A571" s="82"/>
      <c r="B571" s="83" t="s">
        <v>77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1"/>
      <c r="S571" s="10"/>
      <c r="T571" s="10"/>
      <c r="U571" s="10"/>
      <c r="V571" s="10"/>
      <c r="W571" s="10"/>
      <c r="X571" s="10"/>
      <c r="Y571" s="10"/>
      <c r="Z571" s="53"/>
    </row>
    <row r="572" spans="1:26" ht="15">
      <c r="A572" s="82">
        <v>331</v>
      </c>
      <c r="B572" s="29" t="s">
        <v>50</v>
      </c>
      <c r="C572" s="10"/>
      <c r="D572" s="78">
        <v>145935.62</v>
      </c>
      <c r="E572" s="10"/>
      <c r="F572" s="10"/>
      <c r="G572" s="10"/>
      <c r="H572" s="10"/>
      <c r="I572" s="10"/>
      <c r="J572" s="10"/>
      <c r="K572" s="10"/>
      <c r="L572" s="85">
        <v>0</v>
      </c>
      <c r="M572" s="86"/>
      <c r="N572" s="86">
        <f t="shared" ref="N572:N577" si="301">-L572/D572*100</f>
        <v>0</v>
      </c>
      <c r="O572" s="10"/>
      <c r="P572" s="85">
        <v>22511.320000000011</v>
      </c>
      <c r="Q572" s="10"/>
      <c r="R572" s="53">
        <v>-30</v>
      </c>
      <c r="S572" s="10"/>
      <c r="T572" s="85">
        <f>-P572*R572/100</f>
        <v>6753.3960000000034</v>
      </c>
      <c r="U572" s="10"/>
      <c r="V572" s="78">
        <f t="shared" ref="V572:V576" si="302">-D572*N572/100+T572</f>
        <v>6753.3960000000034</v>
      </c>
      <c r="W572" s="10"/>
      <c r="X572" s="78">
        <f t="shared" ref="X572:X576" si="303">+D572+P572</f>
        <v>168446.94</v>
      </c>
      <c r="Y572" s="10"/>
      <c r="Z572" s="53">
        <f t="shared" ref="Z572:Z577" si="304">-ROUND(V572/X572*100,0)</f>
        <v>-4</v>
      </c>
    </row>
    <row r="573" spans="1:26" ht="15">
      <c r="A573" s="82">
        <v>332</v>
      </c>
      <c r="B573" s="87" t="s">
        <v>109</v>
      </c>
      <c r="C573" s="10"/>
      <c r="D573" s="78">
        <v>805384.39</v>
      </c>
      <c r="E573" s="10"/>
      <c r="F573" s="10"/>
      <c r="G573" s="10"/>
      <c r="H573" s="10"/>
      <c r="I573" s="10"/>
      <c r="J573" s="10"/>
      <c r="K573" s="10"/>
      <c r="L573" s="85">
        <v>0</v>
      </c>
      <c r="M573" s="86"/>
      <c r="N573" s="86">
        <f t="shared" si="301"/>
        <v>0</v>
      </c>
      <c r="O573" s="10"/>
      <c r="P573" s="85">
        <v>112358.25000000003</v>
      </c>
      <c r="Q573" s="10"/>
      <c r="R573" s="53">
        <v>-40</v>
      </c>
      <c r="S573" s="10"/>
      <c r="T573" s="85">
        <f t="shared" ref="T573:T576" si="305">-P573*R573/100</f>
        <v>44943.30000000001</v>
      </c>
      <c r="U573" s="10"/>
      <c r="V573" s="78">
        <f t="shared" si="302"/>
        <v>44943.30000000001</v>
      </c>
      <c r="W573" s="10"/>
      <c r="X573" s="78">
        <f t="shared" si="303"/>
        <v>917742.64</v>
      </c>
      <c r="Y573" s="10"/>
      <c r="Z573" s="53">
        <f t="shared" si="304"/>
        <v>-5</v>
      </c>
    </row>
    <row r="574" spans="1:26" ht="15">
      <c r="A574" s="82">
        <v>333</v>
      </c>
      <c r="B574" s="87" t="s">
        <v>110</v>
      </c>
      <c r="C574" s="10"/>
      <c r="D574" s="78">
        <v>634585.59000000008</v>
      </c>
      <c r="E574" s="10"/>
      <c r="F574" s="10"/>
      <c r="G574" s="10"/>
      <c r="H574" s="10"/>
      <c r="I574" s="10"/>
      <c r="J574" s="10"/>
      <c r="K574" s="10"/>
      <c r="L574" s="85">
        <v>0</v>
      </c>
      <c r="M574" s="86"/>
      <c r="N574" s="86">
        <f t="shared" si="301"/>
        <v>0</v>
      </c>
      <c r="O574" s="10"/>
      <c r="P574" s="85">
        <v>172074.28000000003</v>
      </c>
      <c r="Q574" s="10"/>
      <c r="R574" s="53">
        <v>-40</v>
      </c>
      <c r="S574" s="10"/>
      <c r="T574" s="85">
        <f t="shared" si="305"/>
        <v>68829.712000000014</v>
      </c>
      <c r="U574" s="10"/>
      <c r="V574" s="78">
        <f t="shared" si="302"/>
        <v>68829.712000000014</v>
      </c>
      <c r="W574" s="10"/>
      <c r="X574" s="78">
        <f t="shared" si="303"/>
        <v>806659.87000000011</v>
      </c>
      <c r="Y574" s="10"/>
      <c r="Z574" s="53">
        <f t="shared" si="304"/>
        <v>-9</v>
      </c>
    </row>
    <row r="575" spans="1:26" ht="15">
      <c r="A575" s="82">
        <v>334</v>
      </c>
      <c r="B575" s="87" t="s">
        <v>53</v>
      </c>
      <c r="C575" s="10"/>
      <c r="D575" s="78">
        <v>467794.44999999995</v>
      </c>
      <c r="E575" s="10"/>
      <c r="F575" s="10"/>
      <c r="G575" s="10"/>
      <c r="H575" s="10"/>
      <c r="I575" s="10"/>
      <c r="J575" s="10"/>
      <c r="K575" s="10"/>
      <c r="L575" s="85">
        <v>0</v>
      </c>
      <c r="M575" s="86"/>
      <c r="N575" s="86">
        <f t="shared" si="301"/>
        <v>0</v>
      </c>
      <c r="O575" s="10"/>
      <c r="P575" s="85">
        <v>292626.04000000079</v>
      </c>
      <c r="Q575" s="10"/>
      <c r="R575" s="53">
        <v>-15</v>
      </c>
      <c r="S575" s="10"/>
      <c r="T575" s="85">
        <f t="shared" si="305"/>
        <v>43893.906000000119</v>
      </c>
      <c r="U575" s="10"/>
      <c r="V575" s="78">
        <f t="shared" si="302"/>
        <v>43893.906000000119</v>
      </c>
      <c r="W575" s="10"/>
      <c r="X575" s="78">
        <f t="shared" si="303"/>
        <v>760420.49000000069</v>
      </c>
      <c r="Y575" s="10"/>
      <c r="Z575" s="53">
        <f t="shared" si="304"/>
        <v>-6</v>
      </c>
    </row>
    <row r="576" spans="1:26" ht="15">
      <c r="A576" s="82">
        <v>336</v>
      </c>
      <c r="B576" s="87" t="s">
        <v>111</v>
      </c>
      <c r="C576" s="10"/>
      <c r="D576" s="88">
        <v>556284.91</v>
      </c>
      <c r="E576" s="10"/>
      <c r="F576" s="10"/>
      <c r="G576" s="10"/>
      <c r="H576" s="10"/>
      <c r="I576" s="10"/>
      <c r="J576" s="10"/>
      <c r="K576" s="10"/>
      <c r="L576" s="89">
        <v>0</v>
      </c>
      <c r="M576" s="86"/>
      <c r="N576" s="86">
        <f t="shared" si="301"/>
        <v>0</v>
      </c>
      <c r="O576" s="10"/>
      <c r="P576" s="89">
        <v>92858.120000000039</v>
      </c>
      <c r="Q576" s="10"/>
      <c r="R576" s="53">
        <v>-40</v>
      </c>
      <c r="S576" s="10"/>
      <c r="T576" s="89">
        <f t="shared" si="305"/>
        <v>37143.248000000014</v>
      </c>
      <c r="U576" s="10"/>
      <c r="V576" s="88">
        <f t="shared" si="302"/>
        <v>37143.248000000014</v>
      </c>
      <c r="W576" s="10"/>
      <c r="X576" s="88">
        <f t="shared" si="303"/>
        <v>649143.03</v>
      </c>
      <c r="Y576" s="10"/>
      <c r="Z576" s="53">
        <f t="shared" si="304"/>
        <v>-6</v>
      </c>
    </row>
    <row r="577" spans="1:26" ht="15">
      <c r="A577" s="82"/>
      <c r="B577" s="40" t="s">
        <v>182</v>
      </c>
      <c r="C577" s="10"/>
      <c r="D577" s="90">
        <f>+SUBTOTAL(9,D571:D576)</f>
        <v>2609984.96</v>
      </c>
      <c r="E577" s="10"/>
      <c r="F577" s="10"/>
      <c r="G577" s="10"/>
      <c r="H577" s="43">
        <v>0</v>
      </c>
      <c r="I577" s="10"/>
      <c r="J577" s="43">
        <v>0</v>
      </c>
      <c r="K577" s="10"/>
      <c r="L577" s="90">
        <f>+SUBTOTAL(9,L571:L576)</f>
        <v>0</v>
      </c>
      <c r="M577" s="90"/>
      <c r="N577" s="86">
        <f t="shared" si="301"/>
        <v>0</v>
      </c>
      <c r="O577" s="10"/>
      <c r="P577" s="90">
        <f>+SUBTOTAL(9,P571:P576)</f>
        <v>692428.01000000082</v>
      </c>
      <c r="Q577" s="10"/>
      <c r="R577" s="11"/>
      <c r="S577" s="10"/>
      <c r="T577" s="90">
        <f>+SUBTOTAL(9,T571:T576)</f>
        <v>201563.56200000015</v>
      </c>
      <c r="U577" s="10"/>
      <c r="V577" s="90">
        <f>+SUBTOTAL(9,V571:V576)</f>
        <v>201563.56200000015</v>
      </c>
      <c r="W577" s="10"/>
      <c r="X577" s="90">
        <f>+SUBTOTAL(9,X571:X576)</f>
        <v>3302412.9700000007</v>
      </c>
      <c r="Y577" s="10"/>
      <c r="Z577" s="44">
        <f t="shared" si="304"/>
        <v>-6</v>
      </c>
    </row>
    <row r="578" spans="1:26" ht="15">
      <c r="A578" s="82"/>
      <c r="B578" s="87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1"/>
      <c r="S578" s="10"/>
      <c r="T578" s="10"/>
      <c r="U578" s="10"/>
      <c r="V578" s="10"/>
      <c r="W578" s="10"/>
      <c r="X578" s="10"/>
      <c r="Y578" s="10"/>
      <c r="Z578" s="53"/>
    </row>
    <row r="579" spans="1:26" ht="15">
      <c r="A579" s="82"/>
      <c r="B579" s="83" t="s">
        <v>78</v>
      </c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1"/>
      <c r="S579" s="10"/>
      <c r="T579" s="10"/>
      <c r="U579" s="10"/>
      <c r="V579" s="10"/>
      <c r="W579" s="10"/>
      <c r="X579" s="10"/>
      <c r="Y579" s="10"/>
      <c r="Z579" s="53"/>
    </row>
    <row r="580" spans="1:26" ht="15">
      <c r="A580" s="82">
        <v>331</v>
      </c>
      <c r="B580" s="29" t="s">
        <v>50</v>
      </c>
      <c r="C580" s="10"/>
      <c r="D580" s="78">
        <v>319018.21000000002</v>
      </c>
      <c r="E580" s="10"/>
      <c r="F580" s="10"/>
      <c r="G580" s="10"/>
      <c r="H580" s="10"/>
      <c r="I580" s="10"/>
      <c r="J580" s="10"/>
      <c r="K580" s="10"/>
      <c r="L580" s="85">
        <v>0</v>
      </c>
      <c r="M580" s="86"/>
      <c r="N580" s="86">
        <f t="shared" ref="N580:N586" si="306">-L580/D580*100</f>
        <v>0</v>
      </c>
      <c r="O580" s="10"/>
      <c r="P580" s="85">
        <v>70478.680000000008</v>
      </c>
      <c r="Q580" s="10"/>
      <c r="R580" s="53">
        <v>-30</v>
      </c>
      <c r="S580" s="10"/>
      <c r="T580" s="85">
        <f>-P580*R580/100</f>
        <v>21143.604000000003</v>
      </c>
      <c r="U580" s="10"/>
      <c r="V580" s="78">
        <f t="shared" ref="V580:V585" si="307">-D580*N580/100+T580</f>
        <v>21143.604000000003</v>
      </c>
      <c r="W580" s="10"/>
      <c r="X580" s="78">
        <f t="shared" ref="X580:X585" si="308">+D580+P580</f>
        <v>389496.89</v>
      </c>
      <c r="Y580" s="10"/>
      <c r="Z580" s="53">
        <f t="shared" ref="Z580:Z586" si="309">-ROUND(V580/X580*100,0)</f>
        <v>-5</v>
      </c>
    </row>
    <row r="581" spans="1:26" ht="15">
      <c r="A581" s="82">
        <v>332</v>
      </c>
      <c r="B581" s="87" t="s">
        <v>109</v>
      </c>
      <c r="C581" s="10"/>
      <c r="D581" s="78">
        <v>1680022.9000000001</v>
      </c>
      <c r="E581" s="10"/>
      <c r="F581" s="10"/>
      <c r="G581" s="10"/>
      <c r="H581" s="10"/>
      <c r="I581" s="10"/>
      <c r="J581" s="10"/>
      <c r="K581" s="10"/>
      <c r="L581" s="85">
        <v>0</v>
      </c>
      <c r="M581" s="86"/>
      <c r="N581" s="86">
        <f t="shared" si="306"/>
        <v>0</v>
      </c>
      <c r="O581" s="10"/>
      <c r="P581" s="85">
        <v>336905.01000000018</v>
      </c>
      <c r="Q581" s="10"/>
      <c r="R581" s="53">
        <v>-40</v>
      </c>
      <c r="S581" s="10"/>
      <c r="T581" s="85">
        <f>-P581*R581/100</f>
        <v>134762.00400000007</v>
      </c>
      <c r="U581" s="10"/>
      <c r="V581" s="78">
        <f t="shared" si="307"/>
        <v>134762.00400000007</v>
      </c>
      <c r="W581" s="10"/>
      <c r="X581" s="78">
        <f t="shared" si="308"/>
        <v>2016927.9100000004</v>
      </c>
      <c r="Y581" s="10"/>
      <c r="Z581" s="53">
        <f t="shared" si="309"/>
        <v>-7</v>
      </c>
    </row>
    <row r="582" spans="1:26" ht="15">
      <c r="A582" s="82">
        <v>333</v>
      </c>
      <c r="B582" s="87" t="s">
        <v>110</v>
      </c>
      <c r="C582" s="10"/>
      <c r="D582" s="78">
        <v>678137.38</v>
      </c>
      <c r="E582" s="10"/>
      <c r="F582" s="10"/>
      <c r="G582" s="10"/>
      <c r="H582" s="10"/>
      <c r="I582" s="10"/>
      <c r="J582" s="10"/>
      <c r="K582" s="10"/>
      <c r="L582" s="85">
        <v>0</v>
      </c>
      <c r="M582" s="86"/>
      <c r="N582" s="86">
        <f t="shared" si="306"/>
        <v>0</v>
      </c>
      <c r="O582" s="10"/>
      <c r="P582" s="85">
        <v>258600.87999999992</v>
      </c>
      <c r="Q582" s="10"/>
      <c r="R582" s="53">
        <v>-40</v>
      </c>
      <c r="S582" s="10"/>
      <c r="T582" s="85">
        <f t="shared" ref="T582:T585" si="310">-P582*R582/100</f>
        <v>103440.35199999997</v>
      </c>
      <c r="U582" s="10"/>
      <c r="V582" s="78">
        <f t="shared" si="307"/>
        <v>103440.35199999997</v>
      </c>
      <c r="W582" s="10"/>
      <c r="X582" s="78">
        <f t="shared" si="308"/>
        <v>936738.25999999989</v>
      </c>
      <c r="Y582" s="10"/>
      <c r="Z582" s="53">
        <f t="shared" si="309"/>
        <v>-11</v>
      </c>
    </row>
    <row r="583" spans="1:26" ht="15">
      <c r="A583" s="82">
        <v>334</v>
      </c>
      <c r="B583" s="87" t="s">
        <v>53</v>
      </c>
      <c r="C583" s="10"/>
      <c r="D583" s="78">
        <v>156104.66999999998</v>
      </c>
      <c r="E583" s="10"/>
      <c r="F583" s="10"/>
      <c r="G583" s="10"/>
      <c r="H583" s="10"/>
      <c r="I583" s="10"/>
      <c r="J583" s="10"/>
      <c r="K583" s="10"/>
      <c r="L583" s="85">
        <v>0</v>
      </c>
      <c r="M583" s="86"/>
      <c r="N583" s="86">
        <f t="shared" si="306"/>
        <v>0</v>
      </c>
      <c r="O583" s="10"/>
      <c r="P583" s="85">
        <v>103751.78000000001</v>
      </c>
      <c r="Q583" s="10"/>
      <c r="R583" s="53">
        <v>-15</v>
      </c>
      <c r="S583" s="10"/>
      <c r="T583" s="85">
        <f t="shared" si="310"/>
        <v>15562.767000000002</v>
      </c>
      <c r="U583" s="10"/>
      <c r="V583" s="78">
        <f t="shared" si="307"/>
        <v>15562.767000000002</v>
      </c>
      <c r="W583" s="10"/>
      <c r="X583" s="78">
        <f t="shared" si="308"/>
        <v>259856.45</v>
      </c>
      <c r="Y583" s="10"/>
      <c r="Z583" s="53">
        <f t="shared" si="309"/>
        <v>-6</v>
      </c>
    </row>
    <row r="584" spans="1:26" ht="15">
      <c r="A584" s="82">
        <v>335</v>
      </c>
      <c r="B584" s="29" t="s">
        <v>54</v>
      </c>
      <c r="C584" s="10"/>
      <c r="D584" s="78">
        <v>14126.25</v>
      </c>
      <c r="E584" s="10"/>
      <c r="F584" s="10"/>
      <c r="G584" s="10"/>
      <c r="H584" s="10"/>
      <c r="I584" s="10"/>
      <c r="J584" s="10"/>
      <c r="K584" s="10"/>
      <c r="L584" s="85">
        <v>0</v>
      </c>
      <c r="M584" s="86"/>
      <c r="N584" s="86">
        <f t="shared" si="306"/>
        <v>0</v>
      </c>
      <c r="O584" s="10"/>
      <c r="P584" s="85">
        <v>8143.8400000000011</v>
      </c>
      <c r="Q584" s="10"/>
      <c r="R584" s="53">
        <v>-10</v>
      </c>
      <c r="S584" s="10"/>
      <c r="T584" s="85">
        <f t="shared" si="310"/>
        <v>814.38400000000013</v>
      </c>
      <c r="U584" s="10"/>
      <c r="V584" s="78">
        <f t="shared" si="307"/>
        <v>814.38400000000013</v>
      </c>
      <c r="W584" s="10"/>
      <c r="X584" s="78">
        <f t="shared" si="308"/>
        <v>22270.09</v>
      </c>
      <c r="Y584" s="10"/>
      <c r="Z584" s="53">
        <f t="shared" si="309"/>
        <v>-4</v>
      </c>
    </row>
    <row r="585" spans="1:26" ht="15">
      <c r="A585" s="82">
        <v>336</v>
      </c>
      <c r="B585" s="87" t="s">
        <v>111</v>
      </c>
      <c r="C585" s="10"/>
      <c r="D585" s="88">
        <v>31459.229999999996</v>
      </c>
      <c r="E585" s="10"/>
      <c r="F585" s="10"/>
      <c r="G585" s="10"/>
      <c r="H585" s="10"/>
      <c r="I585" s="10"/>
      <c r="J585" s="10"/>
      <c r="K585" s="10"/>
      <c r="L585" s="89">
        <v>0</v>
      </c>
      <c r="M585" s="86"/>
      <c r="N585" s="86">
        <f t="shared" si="306"/>
        <v>0</v>
      </c>
      <c r="O585" s="10"/>
      <c r="P585" s="89">
        <v>8397.3000000000011</v>
      </c>
      <c r="Q585" s="10"/>
      <c r="R585" s="53">
        <v>-40</v>
      </c>
      <c r="S585" s="10"/>
      <c r="T585" s="89">
        <f t="shared" si="310"/>
        <v>3358.9200000000005</v>
      </c>
      <c r="U585" s="10"/>
      <c r="V585" s="88">
        <f t="shared" si="307"/>
        <v>3358.9200000000005</v>
      </c>
      <c r="W585" s="10"/>
      <c r="X585" s="88">
        <f t="shared" si="308"/>
        <v>39856.53</v>
      </c>
      <c r="Y585" s="10"/>
      <c r="Z585" s="53">
        <f t="shared" si="309"/>
        <v>-8</v>
      </c>
    </row>
    <row r="586" spans="1:26" ht="15">
      <c r="A586" s="82"/>
      <c r="B586" s="40" t="s">
        <v>183</v>
      </c>
      <c r="C586" s="10"/>
      <c r="D586" s="90">
        <f>+SUBTOTAL(9,D580:D585)</f>
        <v>2878868.64</v>
      </c>
      <c r="E586" s="10"/>
      <c r="F586" s="10"/>
      <c r="G586" s="10"/>
      <c r="H586" s="43">
        <v>0</v>
      </c>
      <c r="I586" s="10"/>
      <c r="J586" s="43">
        <v>0</v>
      </c>
      <c r="K586" s="10"/>
      <c r="L586" s="90">
        <f>+SUBTOTAL(9,L580:L585)</f>
        <v>0</v>
      </c>
      <c r="M586" s="90"/>
      <c r="N586" s="86">
        <f t="shared" si="306"/>
        <v>0</v>
      </c>
      <c r="O586" s="10"/>
      <c r="P586" s="90">
        <f>+SUBTOTAL(9,P580:P585)</f>
        <v>786277.49000000011</v>
      </c>
      <c r="Q586" s="10"/>
      <c r="R586" s="11"/>
      <c r="S586" s="10"/>
      <c r="T586" s="90">
        <f>+SUBTOTAL(9,T580:T585)</f>
        <v>279082.03100000002</v>
      </c>
      <c r="U586" s="10"/>
      <c r="V586" s="90">
        <f>+SUBTOTAL(9,V580:V585)</f>
        <v>279082.03100000002</v>
      </c>
      <c r="W586" s="10"/>
      <c r="X586" s="90">
        <f>+SUBTOTAL(9,X580:X585)</f>
        <v>3665146.13</v>
      </c>
      <c r="Y586" s="10"/>
      <c r="Z586" s="44">
        <f t="shared" si="309"/>
        <v>-8</v>
      </c>
    </row>
    <row r="587" spans="1:26" ht="15">
      <c r="A587" s="82"/>
      <c r="B587" s="87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1"/>
      <c r="S587" s="10"/>
      <c r="T587" s="10"/>
      <c r="U587" s="10"/>
      <c r="V587" s="10"/>
      <c r="W587" s="10"/>
      <c r="X587" s="10"/>
      <c r="Y587" s="10"/>
      <c r="Z587" s="53"/>
    </row>
    <row r="588" spans="1:26" ht="15">
      <c r="A588" s="82"/>
      <c r="B588" s="83" t="s">
        <v>79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1"/>
      <c r="S588" s="10"/>
      <c r="T588" s="10"/>
      <c r="U588" s="10"/>
      <c r="V588" s="10"/>
      <c r="W588" s="10"/>
      <c r="X588" s="10"/>
      <c r="Y588" s="10"/>
      <c r="Z588" s="53"/>
    </row>
    <row r="589" spans="1:26" ht="15">
      <c r="A589" s="82">
        <v>331</v>
      </c>
      <c r="B589" s="29" t="s">
        <v>50</v>
      </c>
      <c r="C589" s="10"/>
      <c r="D589" s="78">
        <v>15430797.66</v>
      </c>
      <c r="E589" s="10"/>
      <c r="F589" s="10"/>
      <c r="G589" s="10"/>
      <c r="H589" s="10"/>
      <c r="I589" s="10"/>
      <c r="J589" s="10"/>
      <c r="K589" s="10"/>
      <c r="L589" s="85">
        <v>0</v>
      </c>
      <c r="M589" s="86"/>
      <c r="N589" s="86">
        <f t="shared" ref="N589:N595" si="311">-L589/D589*100</f>
        <v>0</v>
      </c>
      <c r="O589" s="10"/>
      <c r="P589" s="85">
        <v>2183956.329999995</v>
      </c>
      <c r="Q589" s="10"/>
      <c r="R589" s="53">
        <v>-30</v>
      </c>
      <c r="S589" s="10"/>
      <c r="T589" s="85">
        <f>-P589*R589/100</f>
        <v>655186.89899999846</v>
      </c>
      <c r="U589" s="10"/>
      <c r="V589" s="78">
        <f t="shared" ref="V589:V594" si="312">-D589*N589/100+T589</f>
        <v>655186.89899999846</v>
      </c>
      <c r="W589" s="10"/>
      <c r="X589" s="78">
        <f t="shared" ref="X589:X594" si="313">+D589+P589</f>
        <v>17614753.989999995</v>
      </c>
      <c r="Y589" s="10"/>
      <c r="Z589" s="53">
        <f t="shared" ref="Z589:Z595" si="314">-ROUND(V589/X589*100,0)</f>
        <v>-4</v>
      </c>
    </row>
    <row r="590" spans="1:26" ht="15">
      <c r="A590" s="82">
        <v>332</v>
      </c>
      <c r="B590" s="87" t="s">
        <v>109</v>
      </c>
      <c r="C590" s="10"/>
      <c r="D590" s="78">
        <v>26765163.490000006</v>
      </c>
      <c r="E590" s="10"/>
      <c r="F590" s="10"/>
      <c r="G590" s="10"/>
      <c r="H590" s="10"/>
      <c r="I590" s="10"/>
      <c r="J590" s="10"/>
      <c r="K590" s="10"/>
      <c r="L590" s="85">
        <v>0</v>
      </c>
      <c r="M590" s="86"/>
      <c r="N590" s="86">
        <f t="shared" si="311"/>
        <v>0</v>
      </c>
      <c r="O590" s="10"/>
      <c r="P590" s="85">
        <v>6100414.9299999978</v>
      </c>
      <c r="Q590" s="10"/>
      <c r="R590" s="53">
        <v>-40</v>
      </c>
      <c r="S590" s="10"/>
      <c r="T590" s="85">
        <f>-P590*R590/100</f>
        <v>2440165.9719999991</v>
      </c>
      <c r="U590" s="10"/>
      <c r="V590" s="78">
        <f t="shared" si="312"/>
        <v>2440165.9719999991</v>
      </c>
      <c r="W590" s="10"/>
      <c r="X590" s="78">
        <f t="shared" si="313"/>
        <v>32865578.420000002</v>
      </c>
      <c r="Y590" s="10"/>
      <c r="Z590" s="53">
        <f t="shared" si="314"/>
        <v>-7</v>
      </c>
    </row>
    <row r="591" spans="1:26" ht="15">
      <c r="A591" s="82">
        <v>333</v>
      </c>
      <c r="B591" s="87" t="s">
        <v>110</v>
      </c>
      <c r="C591" s="10"/>
      <c r="D591" s="78">
        <v>9218134.3800000008</v>
      </c>
      <c r="E591" s="10"/>
      <c r="F591" s="10"/>
      <c r="G591" s="10"/>
      <c r="H591" s="10"/>
      <c r="I591" s="10"/>
      <c r="J591" s="10"/>
      <c r="K591" s="10"/>
      <c r="L591" s="85">
        <v>0</v>
      </c>
      <c r="M591" s="86"/>
      <c r="N591" s="86">
        <f t="shared" si="311"/>
        <v>0</v>
      </c>
      <c r="O591" s="10"/>
      <c r="P591" s="85">
        <v>3403764.7399999998</v>
      </c>
      <c r="Q591" s="10"/>
      <c r="R591" s="53">
        <v>-40</v>
      </c>
      <c r="S591" s="10"/>
      <c r="T591" s="85">
        <f t="shared" ref="T591:T594" si="315">-P591*R591/100</f>
        <v>1361505.8959999999</v>
      </c>
      <c r="U591" s="10"/>
      <c r="V591" s="78">
        <f t="shared" si="312"/>
        <v>1361505.8959999999</v>
      </c>
      <c r="W591" s="10"/>
      <c r="X591" s="78">
        <f t="shared" si="313"/>
        <v>12621899.120000001</v>
      </c>
      <c r="Y591" s="10"/>
      <c r="Z591" s="53">
        <f t="shared" si="314"/>
        <v>-11</v>
      </c>
    </row>
    <row r="592" spans="1:26" ht="15">
      <c r="A592" s="82">
        <v>334</v>
      </c>
      <c r="B592" s="87" t="s">
        <v>53</v>
      </c>
      <c r="C592" s="10"/>
      <c r="D592" s="78">
        <v>2335941.5100000002</v>
      </c>
      <c r="E592" s="10"/>
      <c r="F592" s="10"/>
      <c r="G592" s="10"/>
      <c r="H592" s="10"/>
      <c r="I592" s="10"/>
      <c r="J592" s="10"/>
      <c r="K592" s="10"/>
      <c r="L592" s="85">
        <v>0</v>
      </c>
      <c r="M592" s="86"/>
      <c r="N592" s="86">
        <f t="shared" si="311"/>
        <v>0</v>
      </c>
      <c r="O592" s="10"/>
      <c r="P592" s="85">
        <v>1559808.6599999988</v>
      </c>
      <c r="Q592" s="10"/>
      <c r="R592" s="53">
        <v>-15</v>
      </c>
      <c r="S592" s="10"/>
      <c r="T592" s="85">
        <f t="shared" si="315"/>
        <v>233971.2989999998</v>
      </c>
      <c r="U592" s="10"/>
      <c r="V592" s="78">
        <f t="shared" si="312"/>
        <v>233971.2989999998</v>
      </c>
      <c r="W592" s="10"/>
      <c r="X592" s="78">
        <f t="shared" si="313"/>
        <v>3895750.169999999</v>
      </c>
      <c r="Y592" s="10"/>
      <c r="Z592" s="53">
        <f t="shared" si="314"/>
        <v>-6</v>
      </c>
    </row>
    <row r="593" spans="1:26" ht="15">
      <c r="A593" s="82">
        <v>335</v>
      </c>
      <c r="B593" s="29" t="s">
        <v>54</v>
      </c>
      <c r="C593" s="10"/>
      <c r="D593" s="78">
        <v>270794.49000000005</v>
      </c>
      <c r="E593" s="10"/>
      <c r="F593" s="10"/>
      <c r="G593" s="10"/>
      <c r="H593" s="10"/>
      <c r="I593" s="10"/>
      <c r="J593" s="10"/>
      <c r="K593" s="10"/>
      <c r="L593" s="85">
        <v>0</v>
      </c>
      <c r="M593" s="86"/>
      <c r="N593" s="86">
        <f t="shared" si="311"/>
        <v>0</v>
      </c>
      <c r="O593" s="10"/>
      <c r="P593" s="85">
        <v>290188.54000000004</v>
      </c>
      <c r="Q593" s="10"/>
      <c r="R593" s="53">
        <v>-10</v>
      </c>
      <c r="S593" s="10"/>
      <c r="T593" s="85">
        <f t="shared" si="315"/>
        <v>29018.854000000003</v>
      </c>
      <c r="U593" s="10"/>
      <c r="V593" s="78">
        <f t="shared" si="312"/>
        <v>29018.854000000003</v>
      </c>
      <c r="W593" s="10"/>
      <c r="X593" s="78">
        <f t="shared" si="313"/>
        <v>560983.03</v>
      </c>
      <c r="Y593" s="10"/>
      <c r="Z593" s="53">
        <f t="shared" si="314"/>
        <v>-5</v>
      </c>
    </row>
    <row r="594" spans="1:26" ht="15">
      <c r="A594" s="82">
        <v>336</v>
      </c>
      <c r="B594" s="87" t="s">
        <v>111</v>
      </c>
      <c r="C594" s="10"/>
      <c r="D594" s="88">
        <v>1702681.75</v>
      </c>
      <c r="E594" s="10"/>
      <c r="F594" s="10"/>
      <c r="G594" s="10"/>
      <c r="H594" s="10"/>
      <c r="I594" s="10"/>
      <c r="J594" s="10"/>
      <c r="K594" s="10"/>
      <c r="L594" s="89">
        <v>0</v>
      </c>
      <c r="M594" s="86"/>
      <c r="N594" s="86">
        <f t="shared" si="311"/>
        <v>0</v>
      </c>
      <c r="O594" s="10"/>
      <c r="P594" s="89">
        <v>340268.14999999991</v>
      </c>
      <c r="Q594" s="10"/>
      <c r="R594" s="53">
        <v>-40</v>
      </c>
      <c r="S594" s="10"/>
      <c r="T594" s="89">
        <f t="shared" si="315"/>
        <v>136107.25999999995</v>
      </c>
      <c r="U594" s="10"/>
      <c r="V594" s="88">
        <f t="shared" si="312"/>
        <v>136107.25999999995</v>
      </c>
      <c r="W594" s="10"/>
      <c r="X594" s="88">
        <f t="shared" si="313"/>
        <v>2042949.9</v>
      </c>
      <c r="Y594" s="10"/>
      <c r="Z594" s="53">
        <f t="shared" si="314"/>
        <v>-7</v>
      </c>
    </row>
    <row r="595" spans="1:26" ht="15">
      <c r="A595" s="82"/>
      <c r="B595" s="40" t="s">
        <v>184</v>
      </c>
      <c r="C595" s="10"/>
      <c r="D595" s="94">
        <f>+SUBTOTAL(9,D589:D594)</f>
        <v>55723513.280000009</v>
      </c>
      <c r="E595" s="10"/>
      <c r="F595" s="10"/>
      <c r="G595" s="10"/>
      <c r="H595" s="43">
        <v>0</v>
      </c>
      <c r="I595" s="10"/>
      <c r="J595" s="43">
        <v>0</v>
      </c>
      <c r="K595" s="10"/>
      <c r="L595" s="94">
        <f>+SUBTOTAL(9,L589:L594)</f>
        <v>0</v>
      </c>
      <c r="M595" s="90"/>
      <c r="N595" s="86">
        <f t="shared" si="311"/>
        <v>0</v>
      </c>
      <c r="O595" s="10"/>
      <c r="P595" s="94">
        <f>+SUBTOTAL(9,P589:P594)</f>
        <v>13878401.349999992</v>
      </c>
      <c r="Q595" s="10"/>
      <c r="R595" s="11"/>
      <c r="S595" s="10"/>
      <c r="T595" s="94">
        <f>+SUBTOTAL(9,T589:T594)</f>
        <v>4855956.1799999969</v>
      </c>
      <c r="U595" s="10"/>
      <c r="V595" s="94">
        <f>+SUBTOTAL(9,V589:V594)</f>
        <v>4855956.1799999969</v>
      </c>
      <c r="W595" s="10"/>
      <c r="X595" s="94">
        <f>+SUBTOTAL(9,X589:X594)</f>
        <v>69601914.63000001</v>
      </c>
      <c r="Y595" s="10"/>
      <c r="Z595" s="44">
        <f t="shared" si="314"/>
        <v>-7</v>
      </c>
    </row>
    <row r="596" spans="1:26" ht="15">
      <c r="A596" s="82"/>
      <c r="B596" s="32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1"/>
      <c r="S596" s="10"/>
      <c r="T596" s="10"/>
      <c r="U596" s="10"/>
      <c r="V596" s="10"/>
      <c r="W596" s="10"/>
      <c r="X596" s="10"/>
      <c r="Y596" s="10"/>
      <c r="Z596" s="53"/>
    </row>
    <row r="597" spans="1:26" ht="16.5" thickBot="1">
      <c r="A597" s="82"/>
      <c r="B597" s="95" t="s">
        <v>80</v>
      </c>
      <c r="C597" s="10"/>
      <c r="D597" s="96">
        <f>+SUBTOTAL(9,D389:D596)</f>
        <v>909308560.07000005</v>
      </c>
      <c r="E597" s="24"/>
      <c r="F597" s="24"/>
      <c r="G597" s="24"/>
      <c r="H597" s="24"/>
      <c r="I597" s="24"/>
      <c r="J597" s="24"/>
      <c r="K597" s="24"/>
      <c r="L597" s="96">
        <f>+SUBTOTAL(9,L389:L596)</f>
        <v>0</v>
      </c>
      <c r="M597" s="24"/>
      <c r="N597" s="24"/>
      <c r="O597" s="24"/>
      <c r="P597" s="96">
        <f>+SUBTOTAL(9,P389:P596)</f>
        <v>99361731.349999979</v>
      </c>
      <c r="Q597" s="24"/>
      <c r="R597" s="97"/>
      <c r="S597" s="24"/>
      <c r="T597" s="96">
        <f>+SUBTOTAL(9,T389:T596)</f>
        <v>32887504.512999985</v>
      </c>
      <c r="U597" s="24"/>
      <c r="V597" s="96">
        <f>+SUBTOTAL(9,V389:V596)</f>
        <v>32887504.512999985</v>
      </c>
      <c r="W597" s="24"/>
      <c r="X597" s="96">
        <f>+SUBTOTAL(9,X389:X596)</f>
        <v>1008670291.4200002</v>
      </c>
      <c r="Y597" s="24"/>
      <c r="Z597" s="98"/>
    </row>
    <row r="598" spans="1:26" ht="15.75" thickTop="1">
      <c r="A598" s="82"/>
      <c r="B598" s="32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1"/>
      <c r="S598" s="10"/>
      <c r="T598" s="10"/>
      <c r="U598" s="10"/>
      <c r="V598" s="10"/>
      <c r="W598" s="10"/>
      <c r="X598" s="10"/>
      <c r="Y598" s="10"/>
      <c r="Z598" s="53"/>
    </row>
    <row r="599" spans="1:26" ht="15">
      <c r="A599" s="31"/>
      <c r="B599" s="32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1"/>
      <c r="S599" s="10"/>
      <c r="T599" s="10"/>
      <c r="U599" s="10"/>
      <c r="V599" s="10"/>
      <c r="W599" s="10"/>
      <c r="X599" s="10"/>
      <c r="Y599" s="10"/>
      <c r="Z599" s="53"/>
    </row>
    <row r="600" spans="1:26" ht="15">
      <c r="A600" s="28" t="s">
        <v>81</v>
      </c>
      <c r="B600" s="32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1"/>
      <c r="S600" s="10"/>
      <c r="T600" s="10"/>
      <c r="U600" s="10"/>
      <c r="V600" s="10"/>
      <c r="W600" s="10"/>
      <c r="X600" s="10"/>
      <c r="Y600" s="10"/>
      <c r="Z600" s="53"/>
    </row>
    <row r="601" spans="1:26" ht="15">
      <c r="A601" s="28"/>
      <c r="B601" s="99" t="s">
        <v>82</v>
      </c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1"/>
      <c r="S601" s="10"/>
      <c r="T601" s="10"/>
      <c r="U601" s="10"/>
      <c r="V601" s="10"/>
      <c r="W601" s="10"/>
      <c r="X601" s="10"/>
      <c r="Y601" s="10"/>
      <c r="Z601" s="53"/>
    </row>
    <row r="602" spans="1:26" ht="15">
      <c r="A602" s="48">
        <v>341</v>
      </c>
      <c r="B602" s="49" t="s">
        <v>50</v>
      </c>
      <c r="C602" s="41"/>
      <c r="D602" s="50">
        <v>23073922.750000004</v>
      </c>
      <c r="E602" s="41"/>
      <c r="F602" s="41"/>
      <c r="G602" s="41"/>
      <c r="H602" s="41"/>
      <c r="I602" s="41"/>
      <c r="J602" s="41"/>
      <c r="K602" s="41"/>
      <c r="L602" s="50">
        <v>497650.32339245238</v>
      </c>
      <c r="M602" s="41"/>
      <c r="N602" s="53">
        <f t="shared" ref="N602:N608" si="316">-L602/D602*100</f>
        <v>-2.1567651447236136</v>
      </c>
      <c r="O602" s="41"/>
      <c r="P602" s="50">
        <v>1389573.5200000007</v>
      </c>
      <c r="Q602" s="41"/>
      <c r="R602" s="53">
        <v>-20</v>
      </c>
      <c r="S602" s="41"/>
      <c r="T602" s="50">
        <f t="shared" ref="T602:T607" si="317">-P602*R602/100</f>
        <v>277914.70400000014</v>
      </c>
      <c r="U602" s="41"/>
      <c r="V602" s="50">
        <f t="shared" ref="V602:V607" si="318">-D602*N602/100+T602</f>
        <v>775565.02739245258</v>
      </c>
      <c r="W602" s="41"/>
      <c r="X602" s="50">
        <f t="shared" ref="X602:X607" si="319">+D602+P602</f>
        <v>24463496.270000003</v>
      </c>
      <c r="Y602" s="41"/>
      <c r="Z602" s="53">
        <f t="shared" ref="Z602:Z608" si="320">-ROUND(V602/X602*100,0)</f>
        <v>-3</v>
      </c>
    </row>
    <row r="603" spans="1:26" ht="15">
      <c r="A603" s="31">
        <v>342</v>
      </c>
      <c r="B603" s="29" t="s">
        <v>113</v>
      </c>
      <c r="C603" s="10"/>
      <c r="D603" s="78">
        <v>1217143.67</v>
      </c>
      <c r="E603" s="10"/>
      <c r="F603" s="10"/>
      <c r="G603" s="10"/>
      <c r="H603" s="10"/>
      <c r="I603" s="10"/>
      <c r="J603" s="10"/>
      <c r="K603" s="10"/>
      <c r="L603" s="78">
        <v>26250.930435769798</v>
      </c>
      <c r="M603" s="10"/>
      <c r="N603" s="53">
        <f t="shared" si="316"/>
        <v>-2.1567651447236136</v>
      </c>
      <c r="O603" s="10"/>
      <c r="P603" s="78">
        <v>380201.85000000003</v>
      </c>
      <c r="Q603" s="10"/>
      <c r="R603" s="86">
        <v>-5</v>
      </c>
      <c r="S603" s="10"/>
      <c r="T603" s="78">
        <f t="shared" si="317"/>
        <v>19010.092500000002</v>
      </c>
      <c r="U603" s="10"/>
      <c r="V603" s="78">
        <f t="shared" si="318"/>
        <v>45261.022935769797</v>
      </c>
      <c r="W603" s="10"/>
      <c r="X603" s="78">
        <f t="shared" si="319"/>
        <v>1597345.52</v>
      </c>
      <c r="Y603" s="10"/>
      <c r="Z603" s="53">
        <f t="shared" si="320"/>
        <v>-3</v>
      </c>
    </row>
    <row r="604" spans="1:26" ht="15">
      <c r="A604" s="31">
        <v>343</v>
      </c>
      <c r="B604" s="29" t="s">
        <v>114</v>
      </c>
      <c r="C604" s="10"/>
      <c r="D604" s="50">
        <v>121965787.27999999</v>
      </c>
      <c r="E604" s="10"/>
      <c r="F604" s="10"/>
      <c r="G604" s="10"/>
      <c r="H604" s="10"/>
      <c r="I604" s="10"/>
      <c r="J604" s="10"/>
      <c r="K604" s="10"/>
      <c r="L604" s="78">
        <v>2630515.5885427864</v>
      </c>
      <c r="M604" s="10"/>
      <c r="N604" s="53">
        <f t="shared" si="316"/>
        <v>-2.1567651447236136</v>
      </c>
      <c r="O604" s="10"/>
      <c r="P604" s="78">
        <v>93461649.999999985</v>
      </c>
      <c r="Q604" s="10"/>
      <c r="R604" s="86">
        <v>-10</v>
      </c>
      <c r="S604" s="10"/>
      <c r="T604" s="78">
        <f t="shared" si="317"/>
        <v>9346164.9999999981</v>
      </c>
      <c r="U604" s="10"/>
      <c r="V604" s="78">
        <f t="shared" si="318"/>
        <v>11976680.588542785</v>
      </c>
      <c r="W604" s="10"/>
      <c r="X604" s="78">
        <f t="shared" si="319"/>
        <v>215427437.27999997</v>
      </c>
      <c r="Y604" s="10"/>
      <c r="Z604" s="53">
        <f t="shared" si="320"/>
        <v>-6</v>
      </c>
    </row>
    <row r="605" spans="1:26" ht="15">
      <c r="A605" s="31">
        <v>344</v>
      </c>
      <c r="B605" s="29" t="s">
        <v>115</v>
      </c>
      <c r="C605" s="10"/>
      <c r="D605" s="78">
        <v>55276069.780000001</v>
      </c>
      <c r="E605" s="10"/>
      <c r="F605" s="10"/>
      <c r="G605" s="10"/>
      <c r="H605" s="10"/>
      <c r="I605" s="10"/>
      <c r="J605" s="10"/>
      <c r="K605" s="10"/>
      <c r="L605" s="78">
        <v>1192175.0063881425</v>
      </c>
      <c r="M605" s="10"/>
      <c r="N605" s="53">
        <f t="shared" si="316"/>
        <v>-2.1567651447236136</v>
      </c>
      <c r="O605" s="10"/>
      <c r="P605" s="78">
        <v>14895715.130000008</v>
      </c>
      <c r="Q605" s="10"/>
      <c r="R605" s="86">
        <v>-15</v>
      </c>
      <c r="S605" s="10"/>
      <c r="T605" s="78">
        <f t="shared" si="317"/>
        <v>2234357.2695000013</v>
      </c>
      <c r="U605" s="10"/>
      <c r="V605" s="78">
        <f t="shared" si="318"/>
        <v>3426532.275888144</v>
      </c>
      <c r="W605" s="10"/>
      <c r="X605" s="78">
        <f t="shared" si="319"/>
        <v>70171784.910000011</v>
      </c>
      <c r="Y605" s="10"/>
      <c r="Z605" s="53">
        <f t="shared" si="320"/>
        <v>-5</v>
      </c>
    </row>
    <row r="606" spans="1:26" ht="15">
      <c r="A606" s="31">
        <v>345</v>
      </c>
      <c r="B606" s="87" t="s">
        <v>53</v>
      </c>
      <c r="C606" s="10"/>
      <c r="D606" s="78">
        <v>35728500.740000002</v>
      </c>
      <c r="E606" s="10"/>
      <c r="F606" s="10"/>
      <c r="G606" s="10"/>
      <c r="H606" s="10"/>
      <c r="I606" s="10"/>
      <c r="J606" s="10"/>
      <c r="K606" s="10"/>
      <c r="L606" s="78">
        <v>770579.85069263843</v>
      </c>
      <c r="M606" s="10"/>
      <c r="N606" s="53">
        <f t="shared" si="316"/>
        <v>-2.1567651447236136</v>
      </c>
      <c r="O606" s="10"/>
      <c r="P606" s="78">
        <v>2677936.2000000002</v>
      </c>
      <c r="Q606" s="10"/>
      <c r="R606" s="86">
        <v>-5</v>
      </c>
      <c r="S606" s="10"/>
      <c r="T606" s="78">
        <f t="shared" si="317"/>
        <v>133896.81</v>
      </c>
      <c r="U606" s="10"/>
      <c r="V606" s="78">
        <f t="shared" si="318"/>
        <v>904476.66069263848</v>
      </c>
      <c r="W606" s="10"/>
      <c r="X606" s="78">
        <f t="shared" si="319"/>
        <v>38406436.940000005</v>
      </c>
      <c r="Y606" s="10"/>
      <c r="Z606" s="53">
        <f t="shared" si="320"/>
        <v>-2</v>
      </c>
    </row>
    <row r="607" spans="1:26" ht="15">
      <c r="A607" s="31">
        <v>346</v>
      </c>
      <c r="B607" s="29" t="s">
        <v>54</v>
      </c>
      <c r="C607" s="10"/>
      <c r="D607" s="88">
        <v>2913080.3000000003</v>
      </c>
      <c r="E607" s="10"/>
      <c r="F607" s="10"/>
      <c r="G607" s="10"/>
      <c r="H607" s="10"/>
      <c r="I607" s="10"/>
      <c r="J607" s="10"/>
      <c r="K607" s="10"/>
      <c r="L607" s="88">
        <v>62828.300548210078</v>
      </c>
      <c r="M607" s="10"/>
      <c r="N607" s="53">
        <f t="shared" si="316"/>
        <v>-2.1567651447236136</v>
      </c>
      <c r="O607" s="10"/>
      <c r="P607" s="88">
        <v>355749.99000000005</v>
      </c>
      <c r="Q607" s="10"/>
      <c r="R607" s="86">
        <v>0</v>
      </c>
      <c r="S607" s="10"/>
      <c r="T607" s="88">
        <f t="shared" si="317"/>
        <v>0</v>
      </c>
      <c r="U607" s="10"/>
      <c r="V607" s="88">
        <f t="shared" si="318"/>
        <v>62828.300548210078</v>
      </c>
      <c r="W607" s="10"/>
      <c r="X607" s="88">
        <f t="shared" si="319"/>
        <v>3268830.2900000005</v>
      </c>
      <c r="Y607" s="10"/>
      <c r="Z607" s="53">
        <f t="shared" si="320"/>
        <v>-2</v>
      </c>
    </row>
    <row r="608" spans="1:26" ht="15">
      <c r="A608" s="31"/>
      <c r="B608" s="32" t="s">
        <v>83</v>
      </c>
      <c r="C608" s="10"/>
      <c r="D608" s="90">
        <f>+SUBTOTAL(9,D602:D607)</f>
        <v>240174504.52000001</v>
      </c>
      <c r="E608" s="10"/>
      <c r="F608" s="10"/>
      <c r="G608" s="10"/>
      <c r="H608" s="43">
        <v>518</v>
      </c>
      <c r="I608" s="10"/>
      <c r="J608" s="43">
        <v>10</v>
      </c>
      <c r="K608" s="10"/>
      <c r="L608" s="90">
        <f>+SUBTOTAL(9,L602:L607)</f>
        <v>5179999.9999999991</v>
      </c>
      <c r="M608" s="10"/>
      <c r="N608" s="53">
        <f t="shared" si="316"/>
        <v>-2.1567651447236131</v>
      </c>
      <c r="O608" s="10"/>
      <c r="P608" s="90">
        <f>+SUBTOTAL(9,P602:P607)</f>
        <v>113160826.69</v>
      </c>
      <c r="Q608" s="10"/>
      <c r="R608" s="86"/>
      <c r="S608" s="10"/>
      <c r="T608" s="90">
        <f>+SUBTOTAL(9,T602:T607)</f>
        <v>12011343.876</v>
      </c>
      <c r="U608" s="10"/>
      <c r="V608" s="90">
        <f>+SUBTOTAL(9,V602:V607)</f>
        <v>17191343.876000002</v>
      </c>
      <c r="W608" s="10"/>
      <c r="X608" s="90">
        <f>+SUBTOTAL(9,X602:X607)</f>
        <v>353335331.20999998</v>
      </c>
      <c r="Y608" s="10"/>
      <c r="Z608" s="44">
        <f t="shared" si="320"/>
        <v>-5</v>
      </c>
    </row>
    <row r="609" spans="1:26" ht="15">
      <c r="A609" s="31"/>
      <c r="B609" s="32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53"/>
      <c r="O609" s="10"/>
      <c r="P609" s="10"/>
      <c r="Q609" s="10"/>
      <c r="R609" s="86"/>
      <c r="S609" s="10"/>
      <c r="T609" s="10"/>
      <c r="U609" s="10"/>
      <c r="V609" s="10"/>
      <c r="W609" s="10"/>
      <c r="X609" s="10"/>
      <c r="Y609" s="10"/>
      <c r="Z609" s="53"/>
    </row>
    <row r="610" spans="1:26" ht="15">
      <c r="A610" s="28"/>
      <c r="B610" s="99" t="s">
        <v>84</v>
      </c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53"/>
      <c r="O610" s="10"/>
      <c r="P610" s="10"/>
      <c r="Q610" s="10"/>
      <c r="R610" s="86"/>
      <c r="S610" s="10"/>
      <c r="T610" s="10"/>
      <c r="U610" s="10"/>
      <c r="V610" s="10"/>
      <c r="W610" s="10"/>
      <c r="X610" s="10"/>
      <c r="Y610" s="10"/>
      <c r="Z610" s="53"/>
    </row>
    <row r="611" spans="1:26" ht="15">
      <c r="A611" s="31">
        <v>341</v>
      </c>
      <c r="B611" s="29" t="s">
        <v>50</v>
      </c>
      <c r="C611" s="10"/>
      <c r="D611" s="78">
        <v>41583714.570000008</v>
      </c>
      <c r="E611" s="10"/>
      <c r="F611" s="10"/>
      <c r="G611" s="10"/>
      <c r="H611" s="10"/>
      <c r="I611" s="10"/>
      <c r="J611" s="10"/>
      <c r="K611" s="10"/>
      <c r="L611" s="78">
        <v>943042.73919135029</v>
      </c>
      <c r="M611" s="10"/>
      <c r="N611" s="53">
        <f t="shared" ref="N611:N617" si="321">-L611/D611*100</f>
        <v>-2.2678174591735374</v>
      </c>
      <c r="O611" s="10"/>
      <c r="P611" s="78">
        <v>2625717.2700000005</v>
      </c>
      <c r="Q611" s="10"/>
      <c r="R611" s="86">
        <v>-20</v>
      </c>
      <c r="S611" s="10"/>
      <c r="T611" s="78">
        <f t="shared" ref="T611:T616" si="322">-P611*R611/100</f>
        <v>525143.45400000003</v>
      </c>
      <c r="U611" s="10"/>
      <c r="V611" s="78">
        <f t="shared" ref="V611:V616" si="323">-D611*N611/100+T611</f>
        <v>1468186.1931913502</v>
      </c>
      <c r="W611" s="10"/>
      <c r="X611" s="78">
        <f t="shared" ref="X611:X616" si="324">+D611+P611</f>
        <v>44209431.840000011</v>
      </c>
      <c r="Y611" s="10"/>
      <c r="Z611" s="53">
        <f t="shared" ref="Z611:Z617" si="325">-ROUND(V611/X611*100,0)</f>
        <v>-3</v>
      </c>
    </row>
    <row r="612" spans="1:26" ht="15">
      <c r="A612" s="31">
        <v>342</v>
      </c>
      <c r="B612" s="29" t="s">
        <v>113</v>
      </c>
      <c r="C612" s="10"/>
      <c r="D612" s="78">
        <v>2491805.25</v>
      </c>
      <c r="E612" s="10"/>
      <c r="F612" s="10"/>
      <c r="G612" s="10"/>
      <c r="H612" s="10"/>
      <c r="I612" s="10"/>
      <c r="J612" s="10"/>
      <c r="K612" s="10"/>
      <c r="L612" s="78">
        <v>56509.594508102819</v>
      </c>
      <c r="M612" s="10"/>
      <c r="N612" s="53">
        <f t="shared" si="321"/>
        <v>-2.2678174591735378</v>
      </c>
      <c r="O612" s="10"/>
      <c r="P612" s="78">
        <v>807929.97000000009</v>
      </c>
      <c r="Q612" s="10"/>
      <c r="R612" s="86">
        <v>-5</v>
      </c>
      <c r="S612" s="10"/>
      <c r="T612" s="78">
        <f t="shared" si="322"/>
        <v>40396.498500000009</v>
      </c>
      <c r="U612" s="10"/>
      <c r="V612" s="78">
        <f t="shared" si="323"/>
        <v>96906.093008102835</v>
      </c>
      <c r="W612" s="10"/>
      <c r="X612" s="78">
        <f t="shared" si="324"/>
        <v>3299735.22</v>
      </c>
      <c r="Y612" s="10"/>
      <c r="Z612" s="53">
        <f t="shared" si="325"/>
        <v>-3</v>
      </c>
    </row>
    <row r="613" spans="1:26" ht="15">
      <c r="A613" s="31">
        <v>343</v>
      </c>
      <c r="B613" s="29" t="s">
        <v>114</v>
      </c>
      <c r="C613" s="10"/>
      <c r="D613" s="78">
        <v>106108108.45</v>
      </c>
      <c r="E613" s="10"/>
      <c r="F613" s="10"/>
      <c r="G613" s="10"/>
      <c r="H613" s="10"/>
      <c r="I613" s="10"/>
      <c r="J613" s="10"/>
      <c r="K613" s="10"/>
      <c r="L613" s="78">
        <v>2406338.209027892</v>
      </c>
      <c r="M613" s="10"/>
      <c r="N613" s="53">
        <f t="shared" si="321"/>
        <v>-2.2678174591735378</v>
      </c>
      <c r="O613" s="10"/>
      <c r="P613" s="78">
        <v>88841699.969999999</v>
      </c>
      <c r="Q613" s="10"/>
      <c r="R613" s="86">
        <v>-10</v>
      </c>
      <c r="S613" s="10"/>
      <c r="T613" s="78">
        <f t="shared" si="322"/>
        <v>8884169.9970000014</v>
      </c>
      <c r="U613" s="10"/>
      <c r="V613" s="78">
        <f t="shared" si="323"/>
        <v>11290508.206027893</v>
      </c>
      <c r="W613" s="10"/>
      <c r="X613" s="78">
        <f t="shared" si="324"/>
        <v>194949808.42000002</v>
      </c>
      <c r="Y613" s="10"/>
      <c r="Z613" s="53">
        <f t="shared" si="325"/>
        <v>-6</v>
      </c>
    </row>
    <row r="614" spans="1:26" ht="15">
      <c r="A614" s="31">
        <v>344</v>
      </c>
      <c r="B614" s="29" t="s">
        <v>115</v>
      </c>
      <c r="C614" s="10"/>
      <c r="D614" s="78">
        <v>49739240.659999996</v>
      </c>
      <c r="E614" s="10"/>
      <c r="F614" s="10"/>
      <c r="G614" s="10"/>
      <c r="H614" s="10"/>
      <c r="I614" s="10"/>
      <c r="J614" s="10"/>
      <c r="K614" s="10"/>
      <c r="L614" s="78">
        <v>1127995.1837478231</v>
      </c>
      <c r="M614" s="10"/>
      <c r="N614" s="53">
        <f t="shared" si="321"/>
        <v>-2.2678174591735378</v>
      </c>
      <c r="O614" s="10"/>
      <c r="P614" s="78">
        <v>13365325.519999998</v>
      </c>
      <c r="Q614" s="10"/>
      <c r="R614" s="86">
        <v>-15</v>
      </c>
      <c r="S614" s="10"/>
      <c r="T614" s="78">
        <f t="shared" si="322"/>
        <v>2004798.8279999995</v>
      </c>
      <c r="U614" s="10"/>
      <c r="V614" s="78">
        <f t="shared" si="323"/>
        <v>3132794.0117478226</v>
      </c>
      <c r="W614" s="10"/>
      <c r="X614" s="78">
        <f t="shared" si="324"/>
        <v>63104566.179999992</v>
      </c>
      <c r="Y614" s="10"/>
      <c r="Z614" s="53">
        <f t="shared" si="325"/>
        <v>-5</v>
      </c>
    </row>
    <row r="615" spans="1:26" ht="15">
      <c r="A615" s="31">
        <v>345</v>
      </c>
      <c r="B615" s="87" t="s">
        <v>53</v>
      </c>
      <c r="C615" s="10"/>
      <c r="D615" s="78">
        <v>39954757.31000001</v>
      </c>
      <c r="E615" s="10"/>
      <c r="F615" s="10"/>
      <c r="G615" s="10"/>
      <c r="H615" s="10"/>
      <c r="I615" s="10"/>
      <c r="J615" s="10"/>
      <c r="K615" s="10"/>
      <c r="L615" s="78">
        <v>906100.96204659552</v>
      </c>
      <c r="M615" s="10"/>
      <c r="N615" s="53">
        <f t="shared" si="321"/>
        <v>-2.2678174591735374</v>
      </c>
      <c r="O615" s="10"/>
      <c r="P615" s="78">
        <v>2963549.0100000007</v>
      </c>
      <c r="Q615" s="10"/>
      <c r="R615" s="86">
        <v>-5</v>
      </c>
      <c r="S615" s="10"/>
      <c r="T615" s="78">
        <f t="shared" si="322"/>
        <v>148177.45050000004</v>
      </c>
      <c r="U615" s="10"/>
      <c r="V615" s="78">
        <f t="shared" si="323"/>
        <v>1054278.4125465956</v>
      </c>
      <c r="W615" s="10"/>
      <c r="X615" s="78">
        <f t="shared" si="324"/>
        <v>42918306.320000008</v>
      </c>
      <c r="Y615" s="10"/>
      <c r="Z615" s="53">
        <f t="shared" si="325"/>
        <v>-2</v>
      </c>
    </row>
    <row r="616" spans="1:26" ht="15">
      <c r="A616" s="31">
        <v>346</v>
      </c>
      <c r="B616" s="29" t="s">
        <v>54</v>
      </c>
      <c r="C616" s="10"/>
      <c r="D616" s="88">
        <v>2646302.56</v>
      </c>
      <c r="E616" s="10"/>
      <c r="F616" s="10"/>
      <c r="G616" s="10"/>
      <c r="H616" s="10"/>
      <c r="I616" s="10"/>
      <c r="J616" s="10"/>
      <c r="K616" s="10"/>
      <c r="L616" s="88">
        <v>60013.311478236283</v>
      </c>
      <c r="M616" s="10"/>
      <c r="N616" s="53">
        <f t="shared" si="321"/>
        <v>-2.2678174591735374</v>
      </c>
      <c r="O616" s="10"/>
      <c r="P616" s="88">
        <v>337041.62999999989</v>
      </c>
      <c r="Q616" s="10"/>
      <c r="R616" s="86">
        <v>0</v>
      </c>
      <c r="S616" s="10"/>
      <c r="T616" s="88">
        <f t="shared" si="322"/>
        <v>0</v>
      </c>
      <c r="U616" s="10"/>
      <c r="V616" s="88">
        <f t="shared" si="323"/>
        <v>60013.311478236283</v>
      </c>
      <c r="W616" s="10"/>
      <c r="X616" s="88">
        <f t="shared" si="324"/>
        <v>2983344.19</v>
      </c>
      <c r="Y616" s="10"/>
      <c r="Z616" s="53">
        <f t="shared" si="325"/>
        <v>-2</v>
      </c>
    </row>
    <row r="617" spans="1:26" ht="15">
      <c r="A617" s="31"/>
      <c r="B617" s="32" t="s">
        <v>85</v>
      </c>
      <c r="C617" s="10"/>
      <c r="D617" s="90">
        <f>+SUBTOTAL(9,D611:D616)</f>
        <v>242523928.80000001</v>
      </c>
      <c r="E617" s="10"/>
      <c r="F617" s="10"/>
      <c r="G617" s="10"/>
      <c r="H617" s="43">
        <v>550</v>
      </c>
      <c r="I617" s="10"/>
      <c r="J617" s="43">
        <v>10</v>
      </c>
      <c r="K617" s="10"/>
      <c r="L617" s="90">
        <f>+SUBTOTAL(9,L611:L616)</f>
        <v>5500000</v>
      </c>
      <c r="M617" s="10"/>
      <c r="N617" s="53">
        <f t="shared" si="321"/>
        <v>-2.2678174591735378</v>
      </c>
      <c r="O617" s="10"/>
      <c r="P617" s="90">
        <f>+SUBTOTAL(9,P611:P616)</f>
        <v>108941263.36999999</v>
      </c>
      <c r="Q617" s="10"/>
      <c r="R617" s="86"/>
      <c r="S617" s="10"/>
      <c r="T617" s="90">
        <f>+SUBTOTAL(9,T611:T616)</f>
        <v>11602686.228000002</v>
      </c>
      <c r="U617" s="10"/>
      <c r="V617" s="90">
        <f>+SUBTOTAL(9,V611:V616)</f>
        <v>17102686.228</v>
      </c>
      <c r="W617" s="10"/>
      <c r="X617" s="90">
        <f>+SUBTOTAL(9,X611:X616)</f>
        <v>351465192.17000002</v>
      </c>
      <c r="Y617" s="10"/>
      <c r="Z617" s="44">
        <f t="shared" si="325"/>
        <v>-5</v>
      </c>
    </row>
    <row r="618" spans="1:26" ht="15">
      <c r="A618" s="31"/>
      <c r="B618" s="32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53"/>
      <c r="O618" s="10"/>
      <c r="P618" s="10"/>
      <c r="Q618" s="10"/>
      <c r="R618" s="86"/>
      <c r="S618" s="10"/>
      <c r="T618" s="10"/>
      <c r="U618" s="10"/>
      <c r="V618" s="10"/>
      <c r="W618" s="10"/>
      <c r="X618" s="10"/>
      <c r="Y618" s="10"/>
      <c r="Z618" s="53"/>
    </row>
    <row r="619" spans="1:26" ht="15">
      <c r="A619" s="28"/>
      <c r="B619" s="99" t="s">
        <v>86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53"/>
      <c r="O619" s="10"/>
      <c r="P619" s="10"/>
      <c r="Q619" s="10"/>
      <c r="R619" s="86"/>
      <c r="S619" s="10"/>
      <c r="T619" s="10"/>
      <c r="U619" s="10"/>
      <c r="V619" s="10"/>
      <c r="W619" s="10"/>
      <c r="X619" s="10"/>
      <c r="Y619" s="10"/>
      <c r="Z619" s="53"/>
    </row>
    <row r="620" spans="1:26" ht="15">
      <c r="A620" s="31">
        <v>341</v>
      </c>
      <c r="B620" s="29" t="s">
        <v>50</v>
      </c>
      <c r="C620" s="10"/>
      <c r="D620" s="78">
        <v>12198192.02</v>
      </c>
      <c r="E620" s="10"/>
      <c r="F620" s="10"/>
      <c r="G620" s="10"/>
      <c r="H620" s="10"/>
      <c r="I620" s="10"/>
      <c r="J620" s="10"/>
      <c r="K620" s="10"/>
      <c r="L620" s="78">
        <v>222226.46063787112</v>
      </c>
      <c r="M620" s="10"/>
      <c r="N620" s="53">
        <f t="shared" ref="N620:N626" si="326">-L620/D620*100</f>
        <v>-1.8217983474396162</v>
      </c>
      <c r="O620" s="10"/>
      <c r="P620" s="78">
        <v>665604.90999999992</v>
      </c>
      <c r="Q620" s="10"/>
      <c r="R620" s="86">
        <v>-20</v>
      </c>
      <c r="S620" s="10"/>
      <c r="T620" s="78">
        <f t="shared" ref="T620:T625" si="327">-P620*R620/100</f>
        <v>133120.98199999999</v>
      </c>
      <c r="U620" s="10"/>
      <c r="V620" s="78">
        <f t="shared" ref="V620:V625" si="328">-D620*N620/100+T620</f>
        <v>355347.44263787114</v>
      </c>
      <c r="W620" s="10"/>
      <c r="X620" s="78">
        <f t="shared" ref="X620:X625" si="329">+D620+P620</f>
        <v>12863796.93</v>
      </c>
      <c r="Y620" s="10"/>
      <c r="Z620" s="53">
        <f t="shared" ref="Z620:Z626" si="330">-ROUND(V620/X620*100,0)</f>
        <v>-3</v>
      </c>
    </row>
    <row r="621" spans="1:26" ht="15">
      <c r="A621" s="31">
        <v>342</v>
      </c>
      <c r="B621" s="29" t="s">
        <v>113</v>
      </c>
      <c r="C621" s="10"/>
      <c r="D621" s="78">
        <v>20113.189999999999</v>
      </c>
      <c r="E621" s="10"/>
      <c r="F621" s="10"/>
      <c r="G621" s="10"/>
      <c r="H621" s="10"/>
      <c r="I621" s="10"/>
      <c r="J621" s="10"/>
      <c r="K621" s="10"/>
      <c r="L621" s="78">
        <v>366.42176303739006</v>
      </c>
      <c r="M621" s="10"/>
      <c r="N621" s="53">
        <f t="shared" si="326"/>
        <v>-1.8217983474396158</v>
      </c>
      <c r="O621" s="10"/>
      <c r="P621" s="78">
        <v>5208.43</v>
      </c>
      <c r="Q621" s="10"/>
      <c r="R621" s="86">
        <v>-5</v>
      </c>
      <c r="S621" s="10"/>
      <c r="T621" s="78">
        <f t="shared" si="327"/>
        <v>260.42150000000004</v>
      </c>
      <c r="U621" s="10"/>
      <c r="V621" s="78">
        <f t="shared" si="328"/>
        <v>626.8432630373901</v>
      </c>
      <c r="W621" s="10"/>
      <c r="X621" s="78">
        <f t="shared" si="329"/>
        <v>25321.62</v>
      </c>
      <c r="Y621" s="10"/>
      <c r="Z621" s="53">
        <f t="shared" si="330"/>
        <v>-2</v>
      </c>
    </row>
    <row r="622" spans="1:26" ht="15">
      <c r="A622" s="31">
        <v>343</v>
      </c>
      <c r="B622" s="29" t="s">
        <v>114</v>
      </c>
      <c r="C622" s="10"/>
      <c r="D622" s="78">
        <v>73707815.530000016</v>
      </c>
      <c r="E622" s="10"/>
      <c r="F622" s="10"/>
      <c r="G622" s="10"/>
      <c r="H622" s="10"/>
      <c r="I622" s="10"/>
      <c r="J622" s="10"/>
      <c r="K622" s="10"/>
      <c r="L622" s="78">
        <v>1342807.7652593809</v>
      </c>
      <c r="M622" s="10"/>
      <c r="N622" s="53">
        <f t="shared" si="326"/>
        <v>-1.8217983474396162</v>
      </c>
      <c r="O622" s="10"/>
      <c r="P622" s="78">
        <v>39298982.520000003</v>
      </c>
      <c r="Q622" s="10"/>
      <c r="R622" s="86">
        <v>-10</v>
      </c>
      <c r="S622" s="10"/>
      <c r="T622" s="78">
        <f t="shared" si="327"/>
        <v>3929898.2520000003</v>
      </c>
      <c r="U622" s="10"/>
      <c r="V622" s="78">
        <f t="shared" si="328"/>
        <v>5272706.0172593817</v>
      </c>
      <c r="W622" s="10"/>
      <c r="X622" s="78">
        <f t="shared" si="329"/>
        <v>113006798.05000001</v>
      </c>
      <c r="Y622" s="10"/>
      <c r="Z622" s="53">
        <f t="shared" si="330"/>
        <v>-5</v>
      </c>
    </row>
    <row r="623" spans="1:26" ht="15">
      <c r="A623" s="31">
        <v>344</v>
      </c>
      <c r="B623" s="29" t="s">
        <v>115</v>
      </c>
      <c r="C623" s="10"/>
      <c r="D623" s="78">
        <v>34753238.830000006</v>
      </c>
      <c r="E623" s="10"/>
      <c r="F623" s="10"/>
      <c r="G623" s="10"/>
      <c r="H623" s="10"/>
      <c r="I623" s="10"/>
      <c r="J623" s="10"/>
      <c r="K623" s="10"/>
      <c r="L623" s="78">
        <v>633133.93068668304</v>
      </c>
      <c r="M623" s="10"/>
      <c r="N623" s="53">
        <f t="shared" si="326"/>
        <v>-1.8217983474396162</v>
      </c>
      <c r="O623" s="10"/>
      <c r="P623" s="78">
        <v>7579920.3100000005</v>
      </c>
      <c r="Q623" s="10"/>
      <c r="R623" s="86">
        <v>-15</v>
      </c>
      <c r="S623" s="10"/>
      <c r="T623" s="78">
        <f t="shared" si="327"/>
        <v>1136988.0465000002</v>
      </c>
      <c r="U623" s="10"/>
      <c r="V623" s="78">
        <f t="shared" si="328"/>
        <v>1770121.9771866833</v>
      </c>
      <c r="W623" s="10"/>
      <c r="X623" s="78">
        <f t="shared" si="329"/>
        <v>42333159.140000008</v>
      </c>
      <c r="Y623" s="10"/>
      <c r="Z623" s="53">
        <f t="shared" si="330"/>
        <v>-4</v>
      </c>
    </row>
    <row r="624" spans="1:26" ht="15">
      <c r="A624" s="31">
        <v>345</v>
      </c>
      <c r="B624" s="87" t="s">
        <v>53</v>
      </c>
      <c r="C624" s="10"/>
      <c r="D624" s="78">
        <v>9215840.370000001</v>
      </c>
      <c r="E624" s="10"/>
      <c r="F624" s="10"/>
      <c r="G624" s="10"/>
      <c r="H624" s="10"/>
      <c r="I624" s="10"/>
      <c r="J624" s="10"/>
      <c r="K624" s="10"/>
      <c r="L624" s="78">
        <v>167894.02756333299</v>
      </c>
      <c r="M624" s="10"/>
      <c r="N624" s="53">
        <f t="shared" si="326"/>
        <v>-1.8217983474396158</v>
      </c>
      <c r="O624" s="10"/>
      <c r="P624" s="78">
        <v>565347.57999999973</v>
      </c>
      <c r="Q624" s="10"/>
      <c r="R624" s="86">
        <v>-5</v>
      </c>
      <c r="S624" s="10"/>
      <c r="T624" s="78">
        <f t="shared" si="327"/>
        <v>28267.378999999986</v>
      </c>
      <c r="U624" s="10"/>
      <c r="V624" s="78">
        <f t="shared" si="328"/>
        <v>196161.40656333297</v>
      </c>
      <c r="W624" s="10"/>
      <c r="X624" s="78">
        <f t="shared" si="329"/>
        <v>9781187.9500000011</v>
      </c>
      <c r="Y624" s="10"/>
      <c r="Z624" s="53">
        <f t="shared" si="330"/>
        <v>-2</v>
      </c>
    </row>
    <row r="625" spans="1:26" ht="15">
      <c r="A625" s="31">
        <v>346</v>
      </c>
      <c r="B625" s="29" t="s">
        <v>54</v>
      </c>
      <c r="C625" s="10"/>
      <c r="D625" s="88">
        <v>196036.74</v>
      </c>
      <c r="E625" s="10"/>
      <c r="F625" s="10"/>
      <c r="G625" s="10"/>
      <c r="H625" s="10"/>
      <c r="I625" s="10"/>
      <c r="J625" s="10"/>
      <c r="K625" s="10"/>
      <c r="L625" s="88">
        <v>3571.3940896944969</v>
      </c>
      <c r="M625" s="10"/>
      <c r="N625" s="53">
        <f t="shared" si="326"/>
        <v>-1.8217983474396162</v>
      </c>
      <c r="O625" s="10"/>
      <c r="P625" s="88">
        <v>13802.190000000002</v>
      </c>
      <c r="Q625" s="10"/>
      <c r="R625" s="86">
        <v>0</v>
      </c>
      <c r="S625" s="10"/>
      <c r="T625" s="88">
        <f t="shared" si="327"/>
        <v>0</v>
      </c>
      <c r="U625" s="10"/>
      <c r="V625" s="88">
        <f t="shared" si="328"/>
        <v>3571.3940896944969</v>
      </c>
      <c r="W625" s="10"/>
      <c r="X625" s="88">
        <f t="shared" si="329"/>
        <v>209838.93</v>
      </c>
      <c r="Y625" s="10"/>
      <c r="Z625" s="53">
        <f t="shared" si="330"/>
        <v>-2</v>
      </c>
    </row>
    <row r="626" spans="1:26" ht="15">
      <c r="A626" s="31"/>
      <c r="B626" s="32" t="s">
        <v>87</v>
      </c>
      <c r="C626" s="10"/>
      <c r="D626" s="90">
        <f>+SUBTOTAL(9,D620:D625)</f>
        <v>130091236.68000002</v>
      </c>
      <c r="E626" s="10"/>
      <c r="F626" s="10"/>
      <c r="G626" s="10"/>
      <c r="H626" s="43">
        <v>237</v>
      </c>
      <c r="I626" s="10"/>
      <c r="J626" s="43">
        <v>10</v>
      </c>
      <c r="K626" s="10"/>
      <c r="L626" s="90">
        <f>+SUBTOTAL(9,L620:L625)</f>
        <v>2370000</v>
      </c>
      <c r="M626" s="10"/>
      <c r="N626" s="53">
        <f t="shared" si="326"/>
        <v>-1.8217983474396162</v>
      </c>
      <c r="O626" s="10"/>
      <c r="P626" s="90">
        <f>+SUBTOTAL(9,P620:P625)</f>
        <v>48128865.940000005</v>
      </c>
      <c r="Q626" s="10"/>
      <c r="R626" s="86"/>
      <c r="S626" s="10"/>
      <c r="T626" s="90">
        <f>+SUBTOTAL(9,T620:T625)</f>
        <v>5228535.0810000002</v>
      </c>
      <c r="U626" s="10"/>
      <c r="V626" s="90">
        <f>+SUBTOTAL(9,V620:V625)</f>
        <v>7598535.0810000012</v>
      </c>
      <c r="W626" s="10"/>
      <c r="X626" s="90">
        <f>+SUBTOTAL(9,X620:X625)</f>
        <v>178220102.62</v>
      </c>
      <c r="Y626" s="10"/>
      <c r="Z626" s="44">
        <f t="shared" si="330"/>
        <v>-4</v>
      </c>
    </row>
    <row r="627" spans="1:26" ht="15">
      <c r="A627" s="31"/>
      <c r="B627" s="32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53"/>
      <c r="O627" s="10"/>
      <c r="P627" s="10"/>
      <c r="Q627" s="10"/>
      <c r="R627" s="86"/>
      <c r="S627" s="10"/>
      <c r="T627" s="10"/>
      <c r="U627" s="10"/>
      <c r="V627" s="10"/>
      <c r="W627" s="10"/>
      <c r="X627" s="10"/>
      <c r="Y627" s="10"/>
      <c r="Z627" s="53"/>
    </row>
    <row r="628" spans="1:26" ht="15">
      <c r="A628" s="28"/>
      <c r="B628" s="99" t="s">
        <v>121</v>
      </c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53"/>
      <c r="O628" s="10"/>
      <c r="P628" s="10"/>
      <c r="Q628" s="10"/>
      <c r="R628" s="86"/>
      <c r="S628" s="10"/>
      <c r="T628" s="10"/>
      <c r="U628" s="10"/>
      <c r="V628" s="10"/>
      <c r="W628" s="10"/>
      <c r="X628" s="10"/>
      <c r="Y628" s="10"/>
      <c r="Z628" s="53"/>
    </row>
    <row r="629" spans="1:26" ht="15">
      <c r="A629" s="31">
        <v>341</v>
      </c>
      <c r="B629" s="29" t="s">
        <v>50</v>
      </c>
      <c r="C629" s="10"/>
      <c r="D629" s="78">
        <v>2470056.7599999998</v>
      </c>
      <c r="E629" s="10"/>
      <c r="F629" s="10"/>
      <c r="G629" s="10"/>
      <c r="H629" s="10"/>
      <c r="I629" s="10"/>
      <c r="J629" s="10"/>
      <c r="K629" s="10"/>
      <c r="L629" s="78">
        <v>64063.549849567637</v>
      </c>
      <c r="M629" s="10"/>
      <c r="N629" s="53">
        <f t="shared" ref="N629:N634" si="331">-L629/D629*100</f>
        <v>-2.5936063853677456</v>
      </c>
      <c r="O629" s="10"/>
      <c r="P629" s="78">
        <v>136424.86000000002</v>
      </c>
      <c r="Q629" s="10"/>
      <c r="R629" s="86">
        <v>-20</v>
      </c>
      <c r="S629" s="10"/>
      <c r="T629" s="78">
        <f t="shared" ref="T629:T633" si="332">-P629*R629/100</f>
        <v>27284.972000000002</v>
      </c>
      <c r="U629" s="10"/>
      <c r="V629" s="78">
        <f t="shared" ref="V629:V633" si="333">-D629*N629/100+T629</f>
        <v>91348.521849567653</v>
      </c>
      <c r="W629" s="10"/>
      <c r="X629" s="78">
        <f t="shared" ref="X629:X633" si="334">+D629+P629</f>
        <v>2606481.6199999996</v>
      </c>
      <c r="Y629" s="10"/>
      <c r="Z629" s="53">
        <f t="shared" ref="Z629:Z634" si="335">-ROUND(V629/X629*100,0)</f>
        <v>-4</v>
      </c>
    </row>
    <row r="630" spans="1:26" ht="15">
      <c r="A630" s="31">
        <v>343</v>
      </c>
      <c r="B630" s="29" t="s">
        <v>114</v>
      </c>
      <c r="C630" s="10"/>
      <c r="D630" s="78">
        <v>115127381.5</v>
      </c>
      <c r="E630" s="10"/>
      <c r="F630" s="10"/>
      <c r="G630" s="10"/>
      <c r="H630" s="10"/>
      <c r="I630" s="10"/>
      <c r="J630" s="10"/>
      <c r="K630" s="10"/>
      <c r="L630" s="78">
        <v>2985951.1178906839</v>
      </c>
      <c r="M630" s="10"/>
      <c r="N630" s="53">
        <f t="shared" si="331"/>
        <v>-2.5936063853677451</v>
      </c>
      <c r="O630" s="10"/>
      <c r="P630" s="78">
        <v>103448901.96000001</v>
      </c>
      <c r="Q630" s="10"/>
      <c r="R630" s="86">
        <v>-10</v>
      </c>
      <c r="S630" s="10"/>
      <c r="T630" s="78">
        <f t="shared" si="332"/>
        <v>10344890.196000002</v>
      </c>
      <c r="U630" s="10"/>
      <c r="V630" s="78">
        <f t="shared" si="333"/>
        <v>13330841.313890686</v>
      </c>
      <c r="W630" s="10"/>
      <c r="X630" s="78">
        <f t="shared" si="334"/>
        <v>218576283.46000001</v>
      </c>
      <c r="Y630" s="10"/>
      <c r="Z630" s="53">
        <f t="shared" si="335"/>
        <v>-6</v>
      </c>
    </row>
    <row r="631" spans="1:26" ht="15">
      <c r="A631" s="31">
        <v>344</v>
      </c>
      <c r="B631" s="29" t="s">
        <v>115</v>
      </c>
      <c r="C631" s="10"/>
      <c r="D631" s="78">
        <v>53729568.999999993</v>
      </c>
      <c r="E631" s="10"/>
      <c r="F631" s="10"/>
      <c r="G631" s="10"/>
      <c r="H631" s="10"/>
      <c r="I631" s="10"/>
      <c r="J631" s="10"/>
      <c r="K631" s="10"/>
      <c r="L631" s="78">
        <v>1393533.5324145684</v>
      </c>
      <c r="M631" s="10"/>
      <c r="N631" s="53">
        <f t="shared" si="331"/>
        <v>-2.5936063853677451</v>
      </c>
      <c r="O631" s="10"/>
      <c r="P631" s="78">
        <v>15499132.46000001</v>
      </c>
      <c r="Q631" s="10"/>
      <c r="R631" s="86">
        <v>-15</v>
      </c>
      <c r="S631" s="10"/>
      <c r="T631" s="78">
        <f t="shared" si="332"/>
        <v>2324869.8690000013</v>
      </c>
      <c r="U631" s="10"/>
      <c r="V631" s="78">
        <f t="shared" si="333"/>
        <v>3718403.4014145695</v>
      </c>
      <c r="W631" s="10"/>
      <c r="X631" s="78">
        <f t="shared" si="334"/>
        <v>69228701.460000008</v>
      </c>
      <c r="Y631" s="10"/>
      <c r="Z631" s="53">
        <f t="shared" si="335"/>
        <v>-5</v>
      </c>
    </row>
    <row r="632" spans="1:26" ht="15">
      <c r="A632" s="31">
        <v>345</v>
      </c>
      <c r="B632" s="87" t="s">
        <v>53</v>
      </c>
      <c r="C632" s="10"/>
      <c r="D632" s="78">
        <v>41649816.289999999</v>
      </c>
      <c r="E632" s="10"/>
      <c r="F632" s="10"/>
      <c r="G632" s="10"/>
      <c r="H632" s="10"/>
      <c r="I632" s="10"/>
      <c r="J632" s="10"/>
      <c r="K632" s="10"/>
      <c r="L632" s="78">
        <v>1080232.2947913753</v>
      </c>
      <c r="M632" s="10"/>
      <c r="N632" s="53">
        <f t="shared" si="331"/>
        <v>-2.5936063853677451</v>
      </c>
      <c r="O632" s="10"/>
      <c r="P632" s="78">
        <v>3257772.36</v>
      </c>
      <c r="Q632" s="10"/>
      <c r="R632" s="86">
        <v>-5</v>
      </c>
      <c r="S632" s="10"/>
      <c r="T632" s="78">
        <f t="shared" si="332"/>
        <v>162888.61799999999</v>
      </c>
      <c r="U632" s="10"/>
      <c r="V632" s="78">
        <f t="shared" si="333"/>
        <v>1243120.9127913753</v>
      </c>
      <c r="W632" s="10"/>
      <c r="X632" s="78">
        <f t="shared" si="334"/>
        <v>44907588.649999999</v>
      </c>
      <c r="Y632" s="10"/>
      <c r="Z632" s="53">
        <f t="shared" si="335"/>
        <v>-3</v>
      </c>
    </row>
    <row r="633" spans="1:26" ht="15">
      <c r="A633" s="31">
        <v>346</v>
      </c>
      <c r="B633" s="29" t="s">
        <v>54</v>
      </c>
      <c r="C633" s="10"/>
      <c r="D633" s="88">
        <v>2167619.0099999998</v>
      </c>
      <c r="E633" s="10"/>
      <c r="F633" s="10"/>
      <c r="G633" s="10"/>
      <c r="H633" s="10"/>
      <c r="I633" s="10"/>
      <c r="J633" s="10"/>
      <c r="K633" s="10"/>
      <c r="L633" s="88">
        <v>56219.5050538051</v>
      </c>
      <c r="M633" s="10"/>
      <c r="N633" s="53">
        <f t="shared" si="331"/>
        <v>-2.5936063853677456</v>
      </c>
      <c r="O633" s="10"/>
      <c r="P633" s="88">
        <v>283865.25999999995</v>
      </c>
      <c r="Q633" s="10"/>
      <c r="R633" s="86">
        <v>0</v>
      </c>
      <c r="S633" s="10"/>
      <c r="T633" s="88">
        <f t="shared" si="332"/>
        <v>0</v>
      </c>
      <c r="U633" s="10"/>
      <c r="V633" s="88">
        <f t="shared" si="333"/>
        <v>56219.5050538051</v>
      </c>
      <c r="W633" s="10"/>
      <c r="X633" s="88">
        <f t="shared" si="334"/>
        <v>2451484.2699999996</v>
      </c>
      <c r="Y633" s="10"/>
      <c r="Z633" s="53">
        <f t="shared" si="335"/>
        <v>-2</v>
      </c>
    </row>
    <row r="634" spans="1:26" ht="15">
      <c r="A634" s="31"/>
      <c r="B634" s="32" t="s">
        <v>122</v>
      </c>
      <c r="C634" s="10"/>
      <c r="D634" s="90">
        <f>+SUBTOTAL(9,D629:D633)</f>
        <v>215144442.55999997</v>
      </c>
      <c r="E634" s="10"/>
      <c r="F634" s="10"/>
      <c r="G634" s="10"/>
      <c r="H634" s="43">
        <v>558</v>
      </c>
      <c r="I634" s="10"/>
      <c r="J634" s="43">
        <v>10</v>
      </c>
      <c r="K634" s="10"/>
      <c r="L634" s="90">
        <f>+SUBTOTAL(9,L629:L633)</f>
        <v>5580000</v>
      </c>
      <c r="M634" s="10"/>
      <c r="N634" s="53">
        <f t="shared" si="331"/>
        <v>-2.5936063853677451</v>
      </c>
      <c r="O634" s="10"/>
      <c r="P634" s="90">
        <f>+SUBTOTAL(9,P629:P633)</f>
        <v>122626096.90000002</v>
      </c>
      <c r="Q634" s="10"/>
      <c r="R634" s="86"/>
      <c r="S634" s="10"/>
      <c r="T634" s="90">
        <f>+SUBTOTAL(9,T629:T633)</f>
        <v>12859933.655000003</v>
      </c>
      <c r="U634" s="10"/>
      <c r="V634" s="90">
        <f>+SUBTOTAL(9,V629:V633)</f>
        <v>18439933.655000001</v>
      </c>
      <c r="W634" s="10"/>
      <c r="X634" s="90">
        <f>+SUBTOTAL(9,X629:X633)</f>
        <v>337770539.45999998</v>
      </c>
      <c r="Y634" s="10"/>
      <c r="Z634" s="44">
        <f t="shared" si="335"/>
        <v>-5</v>
      </c>
    </row>
    <row r="635" spans="1:26" ht="15">
      <c r="A635" s="31"/>
      <c r="B635" s="32"/>
      <c r="C635" s="10"/>
      <c r="D635" s="90"/>
      <c r="E635" s="10"/>
      <c r="F635" s="10"/>
      <c r="G635" s="10"/>
      <c r="H635" s="10"/>
      <c r="I635" s="10"/>
      <c r="J635" s="10"/>
      <c r="K635" s="10"/>
      <c r="L635" s="90"/>
      <c r="M635" s="10"/>
      <c r="N635" s="53"/>
      <c r="O635" s="10"/>
      <c r="P635" s="90"/>
      <c r="Q635" s="10"/>
      <c r="R635" s="86"/>
      <c r="S635" s="10"/>
      <c r="T635" s="90"/>
      <c r="U635" s="10"/>
      <c r="V635" s="90"/>
      <c r="W635" s="10"/>
      <c r="X635" s="90"/>
      <c r="Y635" s="10"/>
      <c r="Z635" s="53"/>
    </row>
    <row r="636" spans="1:26" ht="15">
      <c r="A636" s="28"/>
      <c r="B636" s="99" t="s">
        <v>88</v>
      </c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53"/>
      <c r="O636" s="10"/>
      <c r="P636" s="10"/>
      <c r="Q636" s="10"/>
      <c r="R636" s="86"/>
      <c r="S636" s="10"/>
      <c r="T636" s="10"/>
      <c r="U636" s="10"/>
      <c r="V636" s="10"/>
      <c r="W636" s="10"/>
      <c r="X636" s="10"/>
      <c r="Y636" s="10"/>
      <c r="Z636" s="53"/>
    </row>
    <row r="637" spans="1:26" ht="15">
      <c r="A637" s="31">
        <v>341</v>
      </c>
      <c r="B637" s="29" t="s">
        <v>50</v>
      </c>
      <c r="C637" s="10"/>
      <c r="D637" s="78">
        <v>79496327.059999987</v>
      </c>
      <c r="E637" s="10"/>
      <c r="F637" s="10"/>
      <c r="G637" s="10"/>
      <c r="H637" s="10"/>
      <c r="I637" s="10"/>
      <c r="J637" s="10"/>
      <c r="K637" s="10"/>
      <c r="L637" s="78">
        <v>1191676.0926046812</v>
      </c>
      <c r="M637" s="10"/>
      <c r="N637" s="53">
        <f t="shared" ref="N637:N643" si="336">-L637/D637*100</f>
        <v>-1.4990328945704141</v>
      </c>
      <c r="O637" s="10"/>
      <c r="P637" s="78">
        <v>6744503.9600000009</v>
      </c>
      <c r="Q637" s="10"/>
      <c r="R637" s="86">
        <v>-20</v>
      </c>
      <c r="S637" s="10"/>
      <c r="T637" s="78">
        <f t="shared" ref="T637:T642" si="337">-P637*R637/100</f>
        <v>1348900.7920000001</v>
      </c>
      <c r="U637" s="10"/>
      <c r="V637" s="78">
        <f t="shared" ref="V637:V642" si="338">-D637*N637/100+T637</f>
        <v>2540576.8846046813</v>
      </c>
      <c r="W637" s="10"/>
      <c r="X637" s="78">
        <f t="shared" ref="X637:X642" si="339">+D637+P637</f>
        <v>86240831.019999981</v>
      </c>
      <c r="Y637" s="10"/>
      <c r="Z637" s="53">
        <f t="shared" ref="Z637:Z643" si="340">-ROUND(V637/X637*100,0)</f>
        <v>-3</v>
      </c>
    </row>
    <row r="638" spans="1:26" ht="15">
      <c r="A638" s="31">
        <v>342</v>
      </c>
      <c r="B638" s="29" t="s">
        <v>113</v>
      </c>
      <c r="C638" s="10"/>
      <c r="D638" s="78">
        <v>5866243.2599999998</v>
      </c>
      <c r="E638" s="10"/>
      <c r="F638" s="10"/>
      <c r="G638" s="10"/>
      <c r="H638" s="10"/>
      <c r="I638" s="10"/>
      <c r="J638" s="10"/>
      <c r="K638" s="10"/>
      <c r="L638" s="78">
        <v>87936.916142919843</v>
      </c>
      <c r="M638" s="10"/>
      <c r="N638" s="53">
        <f t="shared" si="336"/>
        <v>-1.4990328945704143</v>
      </c>
      <c r="O638" s="10"/>
      <c r="P638" s="78">
        <v>2640269.5999999996</v>
      </c>
      <c r="Q638" s="10"/>
      <c r="R638" s="86">
        <v>-5</v>
      </c>
      <c r="S638" s="10"/>
      <c r="T638" s="78">
        <f t="shared" si="337"/>
        <v>132013.47999999998</v>
      </c>
      <c r="U638" s="10"/>
      <c r="V638" s="78">
        <f t="shared" si="338"/>
        <v>219950.39614291981</v>
      </c>
      <c r="W638" s="10"/>
      <c r="X638" s="78">
        <f t="shared" si="339"/>
        <v>8506512.8599999994</v>
      </c>
      <c r="Y638" s="10"/>
      <c r="Z638" s="53">
        <f t="shared" si="340"/>
        <v>-3</v>
      </c>
    </row>
    <row r="639" spans="1:26" ht="15">
      <c r="A639" s="48">
        <v>343</v>
      </c>
      <c r="B639" s="49" t="s">
        <v>114</v>
      </c>
      <c r="C639" s="41"/>
      <c r="D639" s="50">
        <v>154609498.69</v>
      </c>
      <c r="E639" s="41"/>
      <c r="F639" s="41"/>
      <c r="G639" s="41"/>
      <c r="H639" s="41"/>
      <c r="I639" s="41"/>
      <c r="J639" s="41"/>
      <c r="K639" s="41"/>
      <c r="L639" s="50">
        <v>2317647.2434935137</v>
      </c>
      <c r="M639" s="41"/>
      <c r="N639" s="53">
        <f t="shared" si="336"/>
        <v>-1.4990328945704143</v>
      </c>
      <c r="O639" s="41"/>
      <c r="P639" s="50">
        <v>176534912.28000003</v>
      </c>
      <c r="Q639" s="41"/>
      <c r="R639" s="53">
        <v>-10</v>
      </c>
      <c r="S639" s="41"/>
      <c r="T639" s="50">
        <f t="shared" si="337"/>
        <v>17653491.228</v>
      </c>
      <c r="U639" s="41"/>
      <c r="V639" s="50">
        <f t="shared" si="338"/>
        <v>19971138.471493512</v>
      </c>
      <c r="W639" s="41"/>
      <c r="X639" s="50">
        <f t="shared" si="339"/>
        <v>331144410.97000003</v>
      </c>
      <c r="Y639" s="41"/>
      <c r="Z639" s="53">
        <f t="shared" si="340"/>
        <v>-6</v>
      </c>
    </row>
    <row r="640" spans="1:26" ht="15">
      <c r="A640" s="31">
        <v>344</v>
      </c>
      <c r="B640" s="29" t="s">
        <v>115</v>
      </c>
      <c r="C640" s="10"/>
      <c r="D640" s="78">
        <v>117457247.73</v>
      </c>
      <c r="E640" s="10"/>
      <c r="F640" s="10"/>
      <c r="G640" s="10"/>
      <c r="H640" s="10"/>
      <c r="I640" s="10"/>
      <c r="J640" s="10"/>
      <c r="K640" s="10"/>
      <c r="L640" s="78">
        <v>1760722.780529761</v>
      </c>
      <c r="M640" s="10"/>
      <c r="N640" s="53">
        <f t="shared" si="336"/>
        <v>-1.4990328945704141</v>
      </c>
      <c r="O640" s="10"/>
      <c r="P640" s="78">
        <v>36713583.409999989</v>
      </c>
      <c r="Q640" s="10"/>
      <c r="R640" s="86">
        <v>-15</v>
      </c>
      <c r="S640" s="10"/>
      <c r="T640" s="78">
        <f t="shared" si="337"/>
        <v>5507037.5114999982</v>
      </c>
      <c r="U640" s="10"/>
      <c r="V640" s="78">
        <f t="shared" si="338"/>
        <v>7267760.2920297589</v>
      </c>
      <c r="W640" s="10"/>
      <c r="X640" s="78">
        <f t="shared" si="339"/>
        <v>154170831.13999999</v>
      </c>
      <c r="Y640" s="10"/>
      <c r="Z640" s="53">
        <f t="shared" si="340"/>
        <v>-5</v>
      </c>
    </row>
    <row r="641" spans="1:28" ht="15">
      <c r="A641" s="31">
        <v>345</v>
      </c>
      <c r="B641" s="87" t="s">
        <v>53</v>
      </c>
      <c r="C641" s="10"/>
      <c r="D641" s="78">
        <v>69669275.190000013</v>
      </c>
      <c r="E641" s="10"/>
      <c r="F641" s="10"/>
      <c r="G641" s="10"/>
      <c r="H641" s="10"/>
      <c r="I641" s="10"/>
      <c r="J641" s="10"/>
      <c r="K641" s="10"/>
      <c r="L641" s="78">
        <v>1044365.3525068844</v>
      </c>
      <c r="M641" s="10"/>
      <c r="N641" s="53">
        <f t="shared" si="336"/>
        <v>-1.4990328945704139</v>
      </c>
      <c r="O641" s="10"/>
      <c r="P641" s="78">
        <v>5764086.3899999997</v>
      </c>
      <c r="Q641" s="10"/>
      <c r="R641" s="86">
        <v>-5</v>
      </c>
      <c r="S641" s="10"/>
      <c r="T641" s="78">
        <f t="shared" si="337"/>
        <v>288204.31949999998</v>
      </c>
      <c r="U641" s="10"/>
      <c r="V641" s="78">
        <f t="shared" si="338"/>
        <v>1332569.6720068844</v>
      </c>
      <c r="W641" s="10"/>
      <c r="X641" s="78">
        <f t="shared" si="339"/>
        <v>75433361.580000013</v>
      </c>
      <c r="Y641" s="10"/>
      <c r="Z641" s="53">
        <f t="shared" si="340"/>
        <v>-2</v>
      </c>
    </row>
    <row r="642" spans="1:28" ht="15">
      <c r="A642" s="31">
        <v>346</v>
      </c>
      <c r="B642" s="29" t="s">
        <v>54</v>
      </c>
      <c r="C642" s="10"/>
      <c r="D642" s="88">
        <v>3178823.82</v>
      </c>
      <c r="E642" s="10"/>
      <c r="F642" s="10"/>
      <c r="G642" s="10"/>
      <c r="H642" s="10"/>
      <c r="I642" s="10"/>
      <c r="J642" s="10"/>
      <c r="K642" s="10"/>
      <c r="L642" s="88">
        <v>47651.614722239807</v>
      </c>
      <c r="M642" s="10"/>
      <c r="N642" s="53">
        <f t="shared" si="336"/>
        <v>-1.4990328945704141</v>
      </c>
      <c r="O642" s="10"/>
      <c r="P642" s="88">
        <v>491584.17000000004</v>
      </c>
      <c r="Q642" s="10"/>
      <c r="R642" s="86">
        <v>0</v>
      </c>
      <c r="S642" s="10"/>
      <c r="T642" s="88">
        <f t="shared" si="337"/>
        <v>0</v>
      </c>
      <c r="U642" s="10"/>
      <c r="V642" s="88">
        <f t="shared" si="338"/>
        <v>47651.614722239807</v>
      </c>
      <c r="W642" s="10"/>
      <c r="X642" s="88">
        <f t="shared" si="339"/>
        <v>3670407.9899999998</v>
      </c>
      <c r="Y642" s="10"/>
      <c r="Z642" s="53">
        <f t="shared" si="340"/>
        <v>-1</v>
      </c>
    </row>
    <row r="643" spans="1:28" ht="15">
      <c r="A643" s="31"/>
      <c r="B643" s="32" t="s">
        <v>89</v>
      </c>
      <c r="C643" s="10"/>
      <c r="D643" s="90">
        <f>+SUBTOTAL(9,D637:D642)</f>
        <v>430277415.75</v>
      </c>
      <c r="E643" s="10"/>
      <c r="F643" s="10"/>
      <c r="G643" s="10"/>
      <c r="H643" s="43">
        <v>645</v>
      </c>
      <c r="I643" s="10"/>
      <c r="J643" s="43">
        <v>10</v>
      </c>
      <c r="K643" s="10"/>
      <c r="L643" s="90">
        <f>+SUBTOTAL(9,L637:L642)</f>
        <v>6450000</v>
      </c>
      <c r="M643" s="10"/>
      <c r="N643" s="53">
        <f t="shared" si="336"/>
        <v>-1.4990328945704141</v>
      </c>
      <c r="O643" s="10"/>
      <c r="P643" s="90">
        <f>+SUBTOTAL(9,P637:P642)</f>
        <v>228888939.81</v>
      </c>
      <c r="Q643" s="10"/>
      <c r="R643" s="86"/>
      <c r="S643" s="10"/>
      <c r="T643" s="90">
        <f>+SUBTOTAL(9,T637:T642)</f>
        <v>24929647.330999997</v>
      </c>
      <c r="U643" s="10"/>
      <c r="V643" s="90">
        <f>+SUBTOTAL(9,V637:V642)</f>
        <v>31379647.330999997</v>
      </c>
      <c r="W643" s="10"/>
      <c r="X643" s="90">
        <f>+SUBTOTAL(9,X637:X642)</f>
        <v>659166355.56000006</v>
      </c>
      <c r="Y643" s="10"/>
      <c r="Z643" s="44">
        <f t="shared" si="340"/>
        <v>-5</v>
      </c>
    </row>
    <row r="644" spans="1:28" ht="15">
      <c r="A644" s="31"/>
      <c r="B644" s="32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53"/>
      <c r="O644" s="10"/>
      <c r="P644" s="10"/>
      <c r="Q644" s="10"/>
      <c r="R644" s="86"/>
      <c r="S644" s="10"/>
      <c r="T644" s="10"/>
      <c r="U644" s="10"/>
      <c r="V644" s="10"/>
      <c r="W644" s="10"/>
      <c r="X644" s="10"/>
      <c r="Y644" s="10"/>
      <c r="Z644" s="53"/>
    </row>
    <row r="645" spans="1:28" ht="15">
      <c r="A645" s="28"/>
      <c r="B645" s="99" t="s">
        <v>90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53"/>
      <c r="O645" s="10"/>
      <c r="P645" s="10"/>
      <c r="Q645" s="10"/>
      <c r="R645" s="86"/>
      <c r="S645" s="10"/>
      <c r="T645" s="10"/>
      <c r="U645" s="10"/>
      <c r="V645" s="10"/>
      <c r="W645" s="10"/>
      <c r="X645" s="10"/>
      <c r="Y645" s="10"/>
      <c r="Z645" s="53"/>
    </row>
    <row r="646" spans="1:28" ht="15">
      <c r="A646" s="31">
        <v>341</v>
      </c>
      <c r="B646" s="29" t="s">
        <v>50</v>
      </c>
      <c r="C646" s="10"/>
      <c r="D646" s="78">
        <v>4208465.9700000007</v>
      </c>
      <c r="E646" s="10"/>
      <c r="F646" s="10"/>
      <c r="G646" s="10"/>
      <c r="H646" s="10"/>
      <c r="I646" s="10"/>
      <c r="J646" s="10"/>
      <c r="K646" s="10"/>
      <c r="L646" s="78">
        <v>72800.539790714873</v>
      </c>
      <c r="M646" s="10"/>
      <c r="N646" s="53">
        <f t="shared" ref="N646:N651" si="341">-L646/D646*100</f>
        <v>-1.7298592957546206</v>
      </c>
      <c r="O646" s="10"/>
      <c r="P646" s="78">
        <v>64534.1</v>
      </c>
      <c r="Q646" s="10"/>
      <c r="R646" s="86">
        <v>-20</v>
      </c>
      <c r="S646" s="10"/>
      <c r="T646" s="78">
        <f t="shared" ref="T646:T650" si="342">-P646*R646/100</f>
        <v>12906.82</v>
      </c>
      <c r="U646" s="10"/>
      <c r="V646" s="78">
        <f t="shared" ref="V646:V650" si="343">-D646*N646/100+T646</f>
        <v>85707.359790714865</v>
      </c>
      <c r="W646" s="10"/>
      <c r="X646" s="78">
        <f t="shared" ref="X646:X650" si="344">+D646+P646</f>
        <v>4273000.07</v>
      </c>
      <c r="Y646" s="10"/>
      <c r="Z646" s="53">
        <f t="shared" ref="Z646:Z651" si="345">-ROUND(V646/X646*100,0)</f>
        <v>-2</v>
      </c>
    </row>
    <row r="647" spans="1:28" ht="15">
      <c r="A647" s="31">
        <v>342</v>
      </c>
      <c r="B647" s="29" t="s">
        <v>113</v>
      </c>
      <c r="C647" s="10"/>
      <c r="D647" s="78">
        <v>2541106.7600000002</v>
      </c>
      <c r="E647" s="10"/>
      <c r="F647" s="10"/>
      <c r="G647" s="10"/>
      <c r="H647" s="10"/>
      <c r="I647" s="10"/>
      <c r="J647" s="10"/>
      <c r="K647" s="10"/>
      <c r="L647" s="78">
        <v>43957.571502909064</v>
      </c>
      <c r="M647" s="10"/>
      <c r="N647" s="53">
        <f t="shared" si="341"/>
        <v>-1.7298592957546206</v>
      </c>
      <c r="O647" s="10"/>
      <c r="P647" s="78">
        <v>217909.93999999992</v>
      </c>
      <c r="Q647" s="10"/>
      <c r="R647" s="86">
        <v>-5</v>
      </c>
      <c r="S647" s="10"/>
      <c r="T647" s="78">
        <f t="shared" si="342"/>
        <v>10895.496999999996</v>
      </c>
      <c r="U647" s="10"/>
      <c r="V647" s="78">
        <f t="shared" si="343"/>
        <v>54853.06850290906</v>
      </c>
      <c r="W647" s="10"/>
      <c r="X647" s="78">
        <f t="shared" si="344"/>
        <v>2759016.7</v>
      </c>
      <c r="Y647" s="10"/>
      <c r="Z647" s="53">
        <f t="shared" si="345"/>
        <v>-2</v>
      </c>
    </row>
    <row r="648" spans="1:28" ht="15">
      <c r="A648" s="48">
        <v>343</v>
      </c>
      <c r="B648" s="49" t="s">
        <v>114</v>
      </c>
      <c r="C648" s="41"/>
      <c r="D648" s="50">
        <v>43271748.780000009</v>
      </c>
      <c r="E648" s="41"/>
      <c r="F648" s="41"/>
      <c r="G648" s="41"/>
      <c r="H648" s="41"/>
      <c r="I648" s="41"/>
      <c r="J648" s="41"/>
      <c r="K648" s="41"/>
      <c r="L648" s="50">
        <v>748540.36870641704</v>
      </c>
      <c r="M648" s="41"/>
      <c r="N648" s="53">
        <f t="shared" si="341"/>
        <v>-1.7298592957546211</v>
      </c>
      <c r="O648" s="41"/>
      <c r="P648" s="50">
        <v>12158858.959999999</v>
      </c>
      <c r="Q648" s="41"/>
      <c r="R648" s="53">
        <v>-10</v>
      </c>
      <c r="S648" s="41"/>
      <c r="T648" s="50">
        <f t="shared" si="342"/>
        <v>1215885.8959999999</v>
      </c>
      <c r="U648" s="41"/>
      <c r="V648" s="50">
        <f t="shared" si="343"/>
        <v>1964426.264706417</v>
      </c>
      <c r="W648" s="41"/>
      <c r="X648" s="50">
        <f t="shared" si="344"/>
        <v>55430607.74000001</v>
      </c>
      <c r="Y648" s="41"/>
      <c r="Z648" s="53">
        <f t="shared" si="345"/>
        <v>-4</v>
      </c>
    </row>
    <row r="649" spans="1:28" ht="15">
      <c r="A649" s="31">
        <v>344</v>
      </c>
      <c r="B649" s="29" t="s">
        <v>115</v>
      </c>
      <c r="C649" s="10"/>
      <c r="D649" s="78">
        <v>16465232.550000001</v>
      </c>
      <c r="E649" s="10"/>
      <c r="F649" s="10"/>
      <c r="G649" s="10"/>
      <c r="H649" s="10"/>
      <c r="I649" s="10"/>
      <c r="J649" s="10"/>
      <c r="K649" s="10"/>
      <c r="L649" s="78">
        <v>284825.35583379056</v>
      </c>
      <c r="M649" s="10"/>
      <c r="N649" s="53">
        <f t="shared" si="341"/>
        <v>-1.7298592957546204</v>
      </c>
      <c r="O649" s="10"/>
      <c r="P649" s="78">
        <v>1374794.5500000003</v>
      </c>
      <c r="Q649" s="10"/>
      <c r="R649" s="86">
        <v>-15</v>
      </c>
      <c r="S649" s="10"/>
      <c r="T649" s="78">
        <f t="shared" si="342"/>
        <v>206219.18250000002</v>
      </c>
      <c r="U649" s="10"/>
      <c r="V649" s="78">
        <f t="shared" si="343"/>
        <v>491044.53833379049</v>
      </c>
      <c r="W649" s="10"/>
      <c r="X649" s="78">
        <f t="shared" si="344"/>
        <v>17840027.100000001</v>
      </c>
      <c r="Y649" s="10"/>
      <c r="Z649" s="53">
        <f t="shared" si="345"/>
        <v>-3</v>
      </c>
    </row>
    <row r="650" spans="1:28" ht="15">
      <c r="A650" s="31">
        <v>345</v>
      </c>
      <c r="B650" s="87" t="s">
        <v>53</v>
      </c>
      <c r="C650" s="10"/>
      <c r="D650" s="88">
        <v>2883249.7699999996</v>
      </c>
      <c r="E650" s="10"/>
      <c r="F650" s="10"/>
      <c r="G650" s="10"/>
      <c r="H650" s="10"/>
      <c r="I650" s="10"/>
      <c r="J650" s="10"/>
      <c r="K650" s="10"/>
      <c r="L650" s="88">
        <v>49876.164166168717</v>
      </c>
      <c r="M650" s="10"/>
      <c r="N650" s="53">
        <f t="shared" si="341"/>
        <v>-1.7298592957546206</v>
      </c>
      <c r="O650" s="10"/>
      <c r="P650" s="88">
        <v>68870.209999999992</v>
      </c>
      <c r="Q650" s="10"/>
      <c r="R650" s="86">
        <v>-5</v>
      </c>
      <c r="S650" s="10"/>
      <c r="T650" s="88">
        <f t="shared" si="342"/>
        <v>3443.5104999999994</v>
      </c>
      <c r="U650" s="10"/>
      <c r="V650" s="88">
        <f t="shared" si="343"/>
        <v>53319.674666168707</v>
      </c>
      <c r="W650" s="10"/>
      <c r="X650" s="88">
        <f t="shared" si="344"/>
        <v>2952119.9799999995</v>
      </c>
      <c r="Y650" s="10"/>
      <c r="Z650" s="53">
        <f t="shared" si="345"/>
        <v>-2</v>
      </c>
    </row>
    <row r="651" spans="1:28" ht="15">
      <c r="A651" s="31"/>
      <c r="B651" s="32" t="s">
        <v>91</v>
      </c>
      <c r="C651" s="10"/>
      <c r="D651" s="90">
        <f>+SUBTOTAL(9,D646:D650)</f>
        <v>69369803.829999998</v>
      </c>
      <c r="E651" s="10"/>
      <c r="F651" s="10"/>
      <c r="G651" s="10"/>
      <c r="H651" s="43">
        <v>120</v>
      </c>
      <c r="I651" s="10"/>
      <c r="J651" s="43">
        <v>10</v>
      </c>
      <c r="K651" s="10"/>
      <c r="L651" s="90">
        <f>+SUBTOTAL(9,L646:L650)</f>
        <v>1200000.0000000002</v>
      </c>
      <c r="M651" s="10"/>
      <c r="N651" s="53">
        <f t="shared" si="341"/>
        <v>-1.7298592957546215</v>
      </c>
      <c r="O651" s="10"/>
      <c r="P651" s="90">
        <f>+SUBTOTAL(9,P646:P650)</f>
        <v>13884967.76</v>
      </c>
      <c r="Q651" s="10"/>
      <c r="R651" s="86"/>
      <c r="S651" s="10"/>
      <c r="T651" s="90">
        <f>+SUBTOTAL(9,T646:T650)</f>
        <v>1449350.9060000002</v>
      </c>
      <c r="U651" s="10"/>
      <c r="V651" s="90">
        <f>+SUBTOTAL(9,V646:V650)</f>
        <v>2649350.906</v>
      </c>
      <c r="W651" s="10"/>
      <c r="X651" s="90">
        <f>+SUBTOTAL(9,X646:X650)</f>
        <v>83254771.590000018</v>
      </c>
      <c r="Y651" s="10"/>
      <c r="Z651" s="44">
        <f t="shared" si="345"/>
        <v>-3</v>
      </c>
    </row>
    <row r="652" spans="1:28" ht="15">
      <c r="A652" s="31"/>
      <c r="B652" s="32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53"/>
      <c r="O652" s="10"/>
      <c r="P652" s="10"/>
      <c r="Q652" s="10"/>
      <c r="R652" s="86"/>
      <c r="S652" s="10"/>
      <c r="T652" s="10"/>
      <c r="U652" s="10"/>
      <c r="V652" s="10"/>
      <c r="W652" s="10"/>
      <c r="X652" s="10"/>
      <c r="Y652" s="10"/>
      <c r="Z652" s="53"/>
    </row>
    <row r="653" spans="1:28" ht="15">
      <c r="A653" s="28"/>
      <c r="B653" s="99" t="s">
        <v>92</v>
      </c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53"/>
      <c r="O653" s="10"/>
      <c r="P653" s="10"/>
      <c r="Q653" s="10"/>
      <c r="R653" s="86"/>
      <c r="S653" s="10"/>
      <c r="T653" s="10"/>
      <c r="U653" s="10"/>
      <c r="V653" s="10"/>
      <c r="W653" s="10"/>
      <c r="X653" s="10"/>
      <c r="Y653" s="10"/>
      <c r="Z653" s="53"/>
    </row>
    <row r="654" spans="1:28" ht="15">
      <c r="A654" s="48">
        <v>341.02</v>
      </c>
      <c r="B654" s="49" t="s">
        <v>50</v>
      </c>
      <c r="C654" s="10"/>
      <c r="D654" s="78">
        <v>6663517.7600000007</v>
      </c>
      <c r="E654" s="10"/>
      <c r="F654" s="10"/>
      <c r="G654" s="10"/>
      <c r="H654" s="10"/>
      <c r="I654" s="10"/>
      <c r="J654" s="10"/>
      <c r="K654" s="10"/>
      <c r="L654" s="78">
        <v>27222.179731014687</v>
      </c>
      <c r="M654" s="10"/>
      <c r="N654" s="53">
        <f t="shared" ref="N654:N658" si="346">-L654/D654*100</f>
        <v>-0.40852565734010565</v>
      </c>
      <c r="O654" s="10"/>
      <c r="P654" s="78">
        <v>1135762.4800000004</v>
      </c>
      <c r="Q654" s="10"/>
      <c r="R654" s="86">
        <v>-5</v>
      </c>
      <c r="S654" s="10"/>
      <c r="T654" s="78">
        <f t="shared" ref="T654:T658" si="347">-P654*R654/100</f>
        <v>56788.124000000025</v>
      </c>
      <c r="U654" s="10"/>
      <c r="V654" s="78">
        <f t="shared" ref="V654:V658" si="348">-D654*N654/100+T654</f>
        <v>84010.303731014719</v>
      </c>
      <c r="W654" s="10"/>
      <c r="X654" s="78">
        <f t="shared" ref="X654:X658" si="349">+D654+P654</f>
        <v>7799280.2400000012</v>
      </c>
      <c r="Y654" s="10"/>
      <c r="Z654" s="53">
        <f t="shared" ref="Z654:Z659" si="350">-ROUND(V654/X654*100,0)</f>
        <v>-1</v>
      </c>
      <c r="AB654" s="4"/>
    </row>
    <row r="655" spans="1:28" ht="15">
      <c r="A655" s="48">
        <v>343.02</v>
      </c>
      <c r="B655" s="49" t="s">
        <v>114</v>
      </c>
      <c r="C655" s="10"/>
      <c r="D655" s="78">
        <v>170390406.81</v>
      </c>
      <c r="E655" s="10"/>
      <c r="F655" s="10"/>
      <c r="G655" s="10"/>
      <c r="H655" s="10"/>
      <c r="I655" s="10"/>
      <c r="J655" s="10"/>
      <c r="K655" s="10"/>
      <c r="L655" s="78">
        <v>696088.52946503263</v>
      </c>
      <c r="M655" s="10"/>
      <c r="N655" s="53">
        <f t="shared" si="346"/>
        <v>-0.40852565734010565</v>
      </c>
      <c r="O655" s="10"/>
      <c r="P655" s="78">
        <v>37599733.030000001</v>
      </c>
      <c r="Q655" s="10"/>
      <c r="R655" s="86">
        <v>-5</v>
      </c>
      <c r="S655" s="10"/>
      <c r="T655" s="78">
        <f t="shared" si="347"/>
        <v>1879986.6515000002</v>
      </c>
      <c r="U655" s="10"/>
      <c r="V655" s="78">
        <f t="shared" si="348"/>
        <v>2576075.1809650329</v>
      </c>
      <c r="W655" s="10"/>
      <c r="X655" s="78">
        <f t="shared" si="349"/>
        <v>207990139.84</v>
      </c>
      <c r="Y655" s="10"/>
      <c r="Z655" s="53">
        <f t="shared" si="350"/>
        <v>-1</v>
      </c>
      <c r="AB655" s="4"/>
    </row>
    <row r="656" spans="1:28" ht="15">
      <c r="A656" s="48">
        <v>344.02</v>
      </c>
      <c r="B656" s="49" t="s">
        <v>115</v>
      </c>
      <c r="C656" s="41"/>
      <c r="D656" s="50">
        <v>3557943.1200000006</v>
      </c>
      <c r="E656" s="41"/>
      <c r="F656" s="41"/>
      <c r="G656" s="41"/>
      <c r="H656" s="41"/>
      <c r="I656" s="41"/>
      <c r="J656" s="41"/>
      <c r="K656" s="41"/>
      <c r="L656" s="50">
        <v>14535.110518767066</v>
      </c>
      <c r="M656" s="41"/>
      <c r="N656" s="53">
        <f t="shared" si="346"/>
        <v>-0.40852565734010565</v>
      </c>
      <c r="O656" s="41"/>
      <c r="P656" s="50">
        <v>3075305.11</v>
      </c>
      <c r="Q656" s="41"/>
      <c r="R656" s="53">
        <v>-5</v>
      </c>
      <c r="S656" s="41"/>
      <c r="T656" s="50">
        <f t="shared" si="347"/>
        <v>153765.2555</v>
      </c>
      <c r="U656" s="41"/>
      <c r="V656" s="50">
        <f t="shared" si="348"/>
        <v>168300.36601876706</v>
      </c>
      <c r="W656" s="41"/>
      <c r="X656" s="50">
        <f t="shared" si="349"/>
        <v>6633248.2300000004</v>
      </c>
      <c r="Y656" s="41"/>
      <c r="Z656" s="53">
        <f t="shared" si="350"/>
        <v>-3</v>
      </c>
      <c r="AB656" s="4"/>
    </row>
    <row r="657" spans="1:28" ht="15">
      <c r="A657" s="48">
        <v>345.02</v>
      </c>
      <c r="B657" s="92" t="s">
        <v>53</v>
      </c>
      <c r="C657" s="10"/>
      <c r="D657" s="78">
        <v>9452738.8399999999</v>
      </c>
      <c r="E657" s="10"/>
      <c r="F657" s="10"/>
      <c r="G657" s="10"/>
      <c r="H657" s="10"/>
      <c r="I657" s="10"/>
      <c r="J657" s="10"/>
      <c r="K657" s="10"/>
      <c r="L657" s="78">
        <v>38616.86348275347</v>
      </c>
      <c r="M657" s="10"/>
      <c r="N657" s="53">
        <f t="shared" si="346"/>
        <v>-0.40852565734010554</v>
      </c>
      <c r="O657" s="10"/>
      <c r="P657" s="78">
        <v>2862572.9800000014</v>
      </c>
      <c r="Q657" s="10"/>
      <c r="R657" s="86">
        <v>-5</v>
      </c>
      <c r="S657" s="10"/>
      <c r="T657" s="78">
        <f t="shared" si="347"/>
        <v>143128.64900000006</v>
      </c>
      <c r="U657" s="10"/>
      <c r="V657" s="78">
        <f t="shared" si="348"/>
        <v>181745.51248275355</v>
      </c>
      <c r="W657" s="10"/>
      <c r="X657" s="78">
        <f t="shared" si="349"/>
        <v>12315311.82</v>
      </c>
      <c r="Y657" s="10"/>
      <c r="Z657" s="53">
        <f t="shared" si="350"/>
        <v>-1</v>
      </c>
      <c r="AB657" s="4"/>
    </row>
    <row r="658" spans="1:28" ht="15">
      <c r="A658" s="48">
        <v>346.02</v>
      </c>
      <c r="B658" s="49" t="s">
        <v>54</v>
      </c>
      <c r="C658" s="10"/>
      <c r="D658" s="88">
        <v>131525.84</v>
      </c>
      <c r="E658" s="10"/>
      <c r="F658" s="10"/>
      <c r="G658" s="10"/>
      <c r="H658" s="10"/>
      <c r="I658" s="10"/>
      <c r="J658" s="10"/>
      <c r="K658" s="10"/>
      <c r="L658" s="88">
        <v>537.31680243209553</v>
      </c>
      <c r="M658" s="10"/>
      <c r="N658" s="53">
        <f t="shared" si="346"/>
        <v>-0.40852565734010554</v>
      </c>
      <c r="O658" s="10"/>
      <c r="P658" s="88">
        <v>17573.96</v>
      </c>
      <c r="Q658" s="10"/>
      <c r="R658" s="86">
        <v>0</v>
      </c>
      <c r="S658" s="10"/>
      <c r="T658" s="88">
        <f t="shared" si="347"/>
        <v>0</v>
      </c>
      <c r="U658" s="10"/>
      <c r="V658" s="88">
        <f t="shared" si="348"/>
        <v>537.31680243209541</v>
      </c>
      <c r="W658" s="10"/>
      <c r="X658" s="88">
        <f t="shared" si="349"/>
        <v>149099.79999999999</v>
      </c>
      <c r="Y658" s="10"/>
      <c r="Z658" s="53">
        <f t="shared" si="350"/>
        <v>0</v>
      </c>
      <c r="AB658" s="4"/>
    </row>
    <row r="659" spans="1:28" ht="15">
      <c r="A659" s="48"/>
      <c r="B659" s="40" t="s">
        <v>93</v>
      </c>
      <c r="C659" s="10"/>
      <c r="D659" s="90">
        <f>+SUBTOTAL(9,D654:D658)</f>
        <v>190196132.37</v>
      </c>
      <c r="E659" s="10"/>
      <c r="F659" s="10"/>
      <c r="G659" s="10"/>
      <c r="H659" s="43">
        <v>111</v>
      </c>
      <c r="I659" s="10"/>
      <c r="J659" s="43">
        <v>7</v>
      </c>
      <c r="K659" s="10"/>
      <c r="L659" s="90">
        <f>+SUBTOTAL(9,L654:L658)</f>
        <v>776999.99999999988</v>
      </c>
      <c r="M659" s="10"/>
      <c r="N659" s="53">
        <f t="shared" ref="N659" si="351">-L659/D659*100</f>
        <v>-0.40852565734010554</v>
      </c>
      <c r="O659" s="10"/>
      <c r="P659" s="90">
        <f>+SUBTOTAL(9,P654:P658)</f>
        <v>44690947.56000001</v>
      </c>
      <c r="Q659" s="10"/>
      <c r="R659" s="86"/>
      <c r="S659" s="10"/>
      <c r="T659" s="90">
        <f>+SUBTOTAL(9,T654:T658)</f>
        <v>2233668.6800000002</v>
      </c>
      <c r="U659" s="10"/>
      <c r="V659" s="90">
        <f>+SUBTOTAL(9,V654:V658)</f>
        <v>3010668.68</v>
      </c>
      <c r="W659" s="10"/>
      <c r="X659" s="90">
        <f>+SUBTOTAL(9,X654:X658)</f>
        <v>234887079.93000001</v>
      </c>
      <c r="Y659" s="10"/>
      <c r="Z659" s="44">
        <f t="shared" si="350"/>
        <v>-1</v>
      </c>
      <c r="AB659" s="4"/>
    </row>
    <row r="660" spans="1:28" ht="15">
      <c r="A660" s="48"/>
      <c r="B660" s="4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53"/>
      <c r="O660" s="10"/>
      <c r="P660" s="10"/>
      <c r="Q660" s="10"/>
      <c r="R660" s="86"/>
      <c r="S660" s="10"/>
      <c r="T660" s="10"/>
      <c r="U660" s="10"/>
      <c r="V660" s="10"/>
      <c r="W660" s="10"/>
      <c r="X660" s="10"/>
      <c r="Y660" s="10"/>
      <c r="Z660" s="53"/>
      <c r="AB660" s="4"/>
    </row>
    <row r="661" spans="1:28" ht="15">
      <c r="A661" s="39"/>
      <c r="B661" s="51" t="s">
        <v>94</v>
      </c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53"/>
      <c r="O661" s="10"/>
      <c r="P661" s="10"/>
      <c r="Q661" s="10"/>
      <c r="R661" s="86"/>
      <c r="S661" s="10"/>
      <c r="T661" s="10"/>
      <c r="U661" s="10"/>
      <c r="V661" s="10"/>
      <c r="W661" s="10"/>
      <c r="X661" s="10"/>
      <c r="Y661" s="10"/>
      <c r="Z661" s="53"/>
      <c r="AB661" s="4"/>
    </row>
    <row r="662" spans="1:28" ht="15">
      <c r="A662" s="48">
        <v>341.02</v>
      </c>
      <c r="B662" s="49" t="s">
        <v>50</v>
      </c>
      <c r="C662" s="10"/>
      <c r="D662" s="78">
        <v>130990.37000000001</v>
      </c>
      <c r="E662" s="10"/>
      <c r="F662" s="10"/>
      <c r="G662" s="10"/>
      <c r="H662" s="10"/>
      <c r="I662" s="10"/>
      <c r="J662" s="10"/>
      <c r="K662" s="10"/>
      <c r="L662" s="78">
        <v>853.19851473872609</v>
      </c>
      <c r="M662" s="10"/>
      <c r="N662" s="53">
        <f t="shared" ref="N662:N666" si="352">-L662/D662*100</f>
        <v>-0.6513444574121946</v>
      </c>
      <c r="O662" s="10"/>
      <c r="P662" s="78">
        <v>6321.1799999999985</v>
      </c>
      <c r="Q662" s="10"/>
      <c r="R662" s="86">
        <v>-5</v>
      </c>
      <c r="S662" s="10"/>
      <c r="T662" s="78">
        <f t="shared" ref="T662:T665" si="353">-P662*R662/100</f>
        <v>316.05899999999997</v>
      </c>
      <c r="U662" s="10"/>
      <c r="V662" s="78">
        <f t="shared" ref="V662:V665" si="354">-D662*N662/100+T662</f>
        <v>1169.2575147387261</v>
      </c>
      <c r="W662" s="10"/>
      <c r="X662" s="78">
        <f t="shared" ref="X662:X665" si="355">+D662+P662</f>
        <v>137311.55000000002</v>
      </c>
      <c r="Y662" s="10"/>
      <c r="Z662" s="53">
        <f t="shared" ref="Z662:Z666" si="356">-ROUND(V662/X662*100,0)</f>
        <v>-1</v>
      </c>
      <c r="AB662" s="4"/>
    </row>
    <row r="663" spans="1:28" ht="15">
      <c r="A663" s="48">
        <v>343.02</v>
      </c>
      <c r="B663" s="49" t="s">
        <v>114</v>
      </c>
      <c r="C663" s="10"/>
      <c r="D663" s="78">
        <v>30570350.619999997</v>
      </c>
      <c r="E663" s="10"/>
      <c r="F663" s="10"/>
      <c r="G663" s="10"/>
      <c r="H663" s="10"/>
      <c r="I663" s="10"/>
      <c r="J663" s="10"/>
      <c r="K663" s="10"/>
      <c r="L663" s="78">
        <v>199118.28437484446</v>
      </c>
      <c r="M663" s="10"/>
      <c r="N663" s="53">
        <f t="shared" si="352"/>
        <v>-0.6513444574121946</v>
      </c>
      <c r="O663" s="10"/>
      <c r="P663" s="78">
        <v>2030951.2700000003</v>
      </c>
      <c r="Q663" s="10"/>
      <c r="R663" s="86">
        <v>-5</v>
      </c>
      <c r="S663" s="10"/>
      <c r="T663" s="78">
        <f t="shared" si="353"/>
        <v>101547.56350000002</v>
      </c>
      <c r="U663" s="10"/>
      <c r="V663" s="78">
        <f t="shared" si="354"/>
        <v>300665.84787484445</v>
      </c>
      <c r="W663" s="10"/>
      <c r="X663" s="78">
        <f t="shared" si="355"/>
        <v>32601301.889999997</v>
      </c>
      <c r="Y663" s="10"/>
      <c r="Z663" s="53">
        <f t="shared" si="356"/>
        <v>-1</v>
      </c>
      <c r="AB663" s="4"/>
    </row>
    <row r="664" spans="1:28" ht="15">
      <c r="A664" s="48">
        <v>344.02</v>
      </c>
      <c r="B664" s="49" t="s">
        <v>115</v>
      </c>
      <c r="C664" s="10"/>
      <c r="D664" s="78">
        <v>1668930.53</v>
      </c>
      <c r="E664" s="10"/>
      <c r="F664" s="10"/>
      <c r="G664" s="10"/>
      <c r="H664" s="10"/>
      <c r="I664" s="10"/>
      <c r="J664" s="10"/>
      <c r="K664" s="10"/>
      <c r="L664" s="78">
        <v>10870.486505214962</v>
      </c>
      <c r="M664" s="10"/>
      <c r="N664" s="53">
        <f t="shared" si="352"/>
        <v>-0.65134445741219449</v>
      </c>
      <c r="O664" s="10"/>
      <c r="P664" s="78">
        <v>347565.8</v>
      </c>
      <c r="Q664" s="10"/>
      <c r="R664" s="86">
        <v>-5</v>
      </c>
      <c r="S664" s="10"/>
      <c r="T664" s="78">
        <f t="shared" si="353"/>
        <v>17378.29</v>
      </c>
      <c r="U664" s="10"/>
      <c r="V664" s="78">
        <f t="shared" si="354"/>
        <v>28248.776505214963</v>
      </c>
      <c r="W664" s="10"/>
      <c r="X664" s="78">
        <f t="shared" si="355"/>
        <v>2016496.33</v>
      </c>
      <c r="Y664" s="10"/>
      <c r="Z664" s="53">
        <f t="shared" si="356"/>
        <v>-1</v>
      </c>
      <c r="AB664" s="4"/>
    </row>
    <row r="665" spans="1:28" ht="15">
      <c r="A665" s="48">
        <v>345.02</v>
      </c>
      <c r="B665" s="92" t="s">
        <v>53</v>
      </c>
      <c r="C665" s="10"/>
      <c r="D665" s="88">
        <v>2686448.07</v>
      </c>
      <c r="E665" s="10"/>
      <c r="F665" s="10"/>
      <c r="G665" s="10"/>
      <c r="H665" s="10"/>
      <c r="I665" s="10"/>
      <c r="J665" s="10"/>
      <c r="K665" s="10"/>
      <c r="L665" s="88">
        <v>17498.030605201868</v>
      </c>
      <c r="M665" s="10"/>
      <c r="N665" s="53">
        <f t="shared" si="352"/>
        <v>-0.65134445741219438</v>
      </c>
      <c r="O665" s="10"/>
      <c r="P665" s="88">
        <v>262758.67</v>
      </c>
      <c r="Q665" s="10"/>
      <c r="R665" s="86">
        <v>-5</v>
      </c>
      <c r="S665" s="10"/>
      <c r="T665" s="88">
        <f t="shared" si="353"/>
        <v>13137.933499999999</v>
      </c>
      <c r="U665" s="10"/>
      <c r="V665" s="88">
        <f t="shared" si="354"/>
        <v>30635.964105201863</v>
      </c>
      <c r="W665" s="10"/>
      <c r="X665" s="88">
        <f t="shared" si="355"/>
        <v>2949206.7399999998</v>
      </c>
      <c r="Y665" s="10"/>
      <c r="Z665" s="53">
        <f t="shared" si="356"/>
        <v>-1</v>
      </c>
      <c r="AB665" s="4"/>
    </row>
    <row r="666" spans="1:28" ht="15">
      <c r="A666" s="48"/>
      <c r="B666" s="40" t="s">
        <v>95</v>
      </c>
      <c r="C666" s="10"/>
      <c r="D666" s="90">
        <f>+SUBTOTAL(9,D662:D665)</f>
        <v>35056719.589999996</v>
      </c>
      <c r="E666" s="10"/>
      <c r="F666" s="10"/>
      <c r="G666" s="10"/>
      <c r="H666" s="43">
        <v>32.619999999999997</v>
      </c>
      <c r="I666" s="10"/>
      <c r="J666" s="43">
        <v>7</v>
      </c>
      <c r="K666" s="10"/>
      <c r="L666" s="90">
        <f>+SUBTOTAL(9,L662:L665)</f>
        <v>228340.00000000003</v>
      </c>
      <c r="M666" s="10"/>
      <c r="N666" s="53">
        <f t="shared" si="352"/>
        <v>-0.6513444574121946</v>
      </c>
      <c r="O666" s="10"/>
      <c r="P666" s="90">
        <f>+SUBTOTAL(9,P662:P665)</f>
        <v>2647596.92</v>
      </c>
      <c r="Q666" s="10"/>
      <c r="R666" s="86"/>
      <c r="S666" s="10"/>
      <c r="T666" s="90">
        <f>+SUBTOTAL(9,T662:T665)</f>
        <v>132379.84600000002</v>
      </c>
      <c r="U666" s="10"/>
      <c r="V666" s="90">
        <f>+SUBTOTAL(9,V662:V665)</f>
        <v>360719.84600000002</v>
      </c>
      <c r="W666" s="10"/>
      <c r="X666" s="90">
        <f>+SUBTOTAL(9,X662:X665)</f>
        <v>37704316.509999998</v>
      </c>
      <c r="Y666" s="10"/>
      <c r="Z666" s="44">
        <f t="shared" si="356"/>
        <v>-1</v>
      </c>
      <c r="AB666" s="4"/>
    </row>
    <row r="667" spans="1:28" ht="15">
      <c r="A667" s="48"/>
      <c r="B667" s="4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53"/>
      <c r="O667" s="10"/>
      <c r="P667" s="10"/>
      <c r="Q667" s="10"/>
      <c r="R667" s="86"/>
      <c r="S667" s="10"/>
      <c r="T667" s="10"/>
      <c r="U667" s="10"/>
      <c r="V667" s="10"/>
      <c r="W667" s="10"/>
      <c r="X667" s="10"/>
      <c r="Y667" s="10"/>
      <c r="Z667" s="53"/>
      <c r="AB667" s="4"/>
    </row>
    <row r="668" spans="1:28" ht="15">
      <c r="A668" s="39"/>
      <c r="B668" s="51" t="s">
        <v>96</v>
      </c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53"/>
      <c r="O668" s="10"/>
      <c r="P668" s="10"/>
      <c r="Q668" s="10"/>
      <c r="R668" s="86"/>
      <c r="S668" s="10"/>
      <c r="T668" s="10"/>
      <c r="U668" s="10"/>
      <c r="V668" s="10"/>
      <c r="W668" s="10"/>
      <c r="X668" s="10"/>
      <c r="Y668" s="10"/>
      <c r="Z668" s="53"/>
      <c r="AB668" s="4"/>
    </row>
    <row r="669" spans="1:28" ht="15">
      <c r="A669" s="48">
        <v>341.02</v>
      </c>
      <c r="B669" s="49" t="s">
        <v>50</v>
      </c>
      <c r="C669" s="10"/>
      <c r="D669" s="78">
        <v>9065391.8999999985</v>
      </c>
      <c r="E669" s="10"/>
      <c r="F669" s="10"/>
      <c r="G669" s="10"/>
      <c r="H669" s="10"/>
      <c r="I669" s="10"/>
      <c r="J669" s="10"/>
      <c r="K669" s="10"/>
      <c r="L669" s="78">
        <v>37378.054311711145</v>
      </c>
      <c r="M669" s="10"/>
      <c r="N669" s="53">
        <f t="shared" ref="N669:N674" si="357">-L669/D669*100</f>
        <v>-0.41231592328304256</v>
      </c>
      <c r="O669" s="10"/>
      <c r="P669" s="78">
        <v>1585036.3599999992</v>
      </c>
      <c r="Q669" s="10"/>
      <c r="R669" s="86">
        <v>-5</v>
      </c>
      <c r="S669" s="10"/>
      <c r="T669" s="78">
        <f t="shared" ref="T669:T673" si="358">-P669*R669/100</f>
        <v>79251.817999999956</v>
      </c>
      <c r="U669" s="10"/>
      <c r="V669" s="78">
        <f t="shared" ref="V669:V673" si="359">-D669*N669/100+T669</f>
        <v>116629.87231171111</v>
      </c>
      <c r="W669" s="10"/>
      <c r="X669" s="78">
        <f t="shared" ref="X669:X673" si="360">+D669+P669</f>
        <v>10650428.259999998</v>
      </c>
      <c r="Y669" s="10"/>
      <c r="Z669" s="53">
        <f t="shared" ref="Z669:Z674" si="361">-ROUND(V669/X669*100,0)</f>
        <v>-1</v>
      </c>
      <c r="AB669" s="4"/>
    </row>
    <row r="670" spans="1:28" ht="15">
      <c r="A670" s="48">
        <v>343.02</v>
      </c>
      <c r="B670" s="49" t="s">
        <v>114</v>
      </c>
      <c r="C670" s="10"/>
      <c r="D670" s="78">
        <v>361858377.62000006</v>
      </c>
      <c r="E670" s="10"/>
      <c r="F670" s="10"/>
      <c r="G670" s="10"/>
      <c r="H670" s="10"/>
      <c r="I670" s="10"/>
      <c r="J670" s="10"/>
      <c r="K670" s="10"/>
      <c r="L670" s="78">
        <v>1491999.7106609419</v>
      </c>
      <c r="M670" s="10"/>
      <c r="N670" s="53">
        <f t="shared" si="357"/>
        <v>-0.41231592328304256</v>
      </c>
      <c r="O670" s="10"/>
      <c r="P670" s="78">
        <v>80765070.639999956</v>
      </c>
      <c r="Q670" s="10"/>
      <c r="R670" s="86">
        <v>-5</v>
      </c>
      <c r="S670" s="10"/>
      <c r="T670" s="78">
        <f t="shared" si="358"/>
        <v>4038253.5319999983</v>
      </c>
      <c r="U670" s="10"/>
      <c r="V670" s="78">
        <f t="shared" si="359"/>
        <v>5530253.2426609397</v>
      </c>
      <c r="W670" s="10"/>
      <c r="X670" s="78">
        <f t="shared" si="360"/>
        <v>442623448.25999999</v>
      </c>
      <c r="Y670" s="10"/>
      <c r="Z670" s="53">
        <f t="shared" si="361"/>
        <v>-1</v>
      </c>
      <c r="AB670" s="4"/>
    </row>
    <row r="671" spans="1:28" ht="15">
      <c r="A671" s="48">
        <v>344.02</v>
      </c>
      <c r="B671" s="49" t="s">
        <v>115</v>
      </c>
      <c r="C671" s="10"/>
      <c r="D671" s="78">
        <v>7231261.8899999997</v>
      </c>
      <c r="E671" s="10"/>
      <c r="F671" s="10"/>
      <c r="G671" s="10"/>
      <c r="H671" s="10"/>
      <c r="I671" s="10"/>
      <c r="J671" s="10"/>
      <c r="K671" s="10"/>
      <c r="L671" s="78">
        <v>29815.644226768287</v>
      </c>
      <c r="M671" s="10"/>
      <c r="N671" s="53">
        <f t="shared" si="357"/>
        <v>-0.41231592328304245</v>
      </c>
      <c r="O671" s="10"/>
      <c r="P671" s="78">
        <v>6481502.290000001</v>
      </c>
      <c r="Q671" s="10"/>
      <c r="R671" s="86">
        <v>-5</v>
      </c>
      <c r="S671" s="10"/>
      <c r="T671" s="78">
        <f t="shared" si="358"/>
        <v>324075.11450000003</v>
      </c>
      <c r="U671" s="10"/>
      <c r="V671" s="78">
        <f t="shared" si="359"/>
        <v>353890.75872676831</v>
      </c>
      <c r="W671" s="10"/>
      <c r="X671" s="78">
        <f t="shared" si="360"/>
        <v>13712764.18</v>
      </c>
      <c r="Y671" s="10"/>
      <c r="Z671" s="53">
        <f t="shared" si="361"/>
        <v>-3</v>
      </c>
      <c r="AB671" s="4"/>
    </row>
    <row r="672" spans="1:28" ht="15">
      <c r="A672" s="48">
        <v>345.02</v>
      </c>
      <c r="B672" s="92" t="s">
        <v>53</v>
      </c>
      <c r="C672" s="10"/>
      <c r="D672" s="78">
        <v>22718354.110000003</v>
      </c>
      <c r="E672" s="10"/>
      <c r="F672" s="10"/>
      <c r="G672" s="10"/>
      <c r="H672" s="10"/>
      <c r="I672" s="10"/>
      <c r="J672" s="10"/>
      <c r="K672" s="10"/>
      <c r="L672" s="78">
        <v>93671.391503357561</v>
      </c>
      <c r="M672" s="10"/>
      <c r="N672" s="53">
        <f t="shared" si="357"/>
        <v>-0.41231592328304256</v>
      </c>
      <c r="O672" s="10"/>
      <c r="P672" s="78">
        <v>6900166.8899999987</v>
      </c>
      <c r="Q672" s="10"/>
      <c r="R672" s="86">
        <v>-5</v>
      </c>
      <c r="S672" s="10"/>
      <c r="T672" s="78">
        <f t="shared" si="358"/>
        <v>345008.34449999995</v>
      </c>
      <c r="U672" s="10"/>
      <c r="V672" s="78">
        <f t="shared" si="359"/>
        <v>438679.73600335751</v>
      </c>
      <c r="W672" s="10"/>
      <c r="X672" s="78">
        <f t="shared" si="360"/>
        <v>29618521</v>
      </c>
      <c r="Y672" s="10"/>
      <c r="Z672" s="53">
        <f t="shared" si="361"/>
        <v>-1</v>
      </c>
      <c r="AB672" s="4"/>
    </row>
    <row r="673" spans="1:28" ht="15">
      <c r="A673" s="48">
        <v>346.02</v>
      </c>
      <c r="B673" s="49" t="s">
        <v>54</v>
      </c>
      <c r="C673" s="10"/>
      <c r="D673" s="88">
        <v>1487985.0500000003</v>
      </c>
      <c r="E673" s="10"/>
      <c r="F673" s="10"/>
      <c r="G673" s="10"/>
      <c r="H673" s="10"/>
      <c r="I673" s="10"/>
      <c r="J673" s="10"/>
      <c r="K673" s="10"/>
      <c r="L673" s="88">
        <v>6135.1992972211438</v>
      </c>
      <c r="M673" s="10"/>
      <c r="N673" s="53">
        <f t="shared" si="357"/>
        <v>-0.41231592328304256</v>
      </c>
      <c r="O673" s="10"/>
      <c r="P673" s="88">
        <v>177781.83</v>
      </c>
      <c r="Q673" s="10"/>
      <c r="R673" s="86">
        <v>0</v>
      </c>
      <c r="S673" s="10"/>
      <c r="T673" s="88">
        <f t="shared" si="358"/>
        <v>0</v>
      </c>
      <c r="U673" s="10"/>
      <c r="V673" s="88">
        <f t="shared" si="359"/>
        <v>6135.1992972211438</v>
      </c>
      <c r="W673" s="10"/>
      <c r="X673" s="88">
        <f t="shared" si="360"/>
        <v>1665766.8800000004</v>
      </c>
      <c r="Y673" s="10"/>
      <c r="Z673" s="53">
        <f t="shared" si="361"/>
        <v>0</v>
      </c>
      <c r="AB673" s="4"/>
    </row>
    <row r="674" spans="1:28" ht="15">
      <c r="A674" s="48"/>
      <c r="B674" s="40" t="s">
        <v>97</v>
      </c>
      <c r="C674" s="10"/>
      <c r="D674" s="90">
        <f>+SUBTOTAL(9,D669:D673)</f>
        <v>402361370.57000005</v>
      </c>
      <c r="E674" s="10"/>
      <c r="F674" s="10"/>
      <c r="G674" s="10"/>
      <c r="H674" s="43">
        <v>237</v>
      </c>
      <c r="I674" s="10"/>
      <c r="J674" s="43">
        <v>7</v>
      </c>
      <c r="K674" s="10"/>
      <c r="L674" s="90">
        <f>+SUBTOTAL(9,L669:L673)</f>
        <v>1659000</v>
      </c>
      <c r="M674" s="10"/>
      <c r="N674" s="53">
        <f t="shared" si="357"/>
        <v>-0.41231592328304256</v>
      </c>
      <c r="O674" s="10"/>
      <c r="P674" s="90">
        <f>+SUBTOTAL(9,P669:P673)</f>
        <v>95909558.009999961</v>
      </c>
      <c r="Q674" s="10"/>
      <c r="R674" s="86"/>
      <c r="S674" s="10"/>
      <c r="T674" s="90">
        <f>+SUBTOTAL(9,T669:T673)</f>
        <v>4786588.8089999976</v>
      </c>
      <c r="U674" s="10"/>
      <c r="V674" s="90">
        <f>+SUBTOTAL(9,V669:V673)</f>
        <v>6445588.8089999985</v>
      </c>
      <c r="W674" s="10"/>
      <c r="X674" s="90">
        <f>+SUBTOTAL(9,X669:X673)</f>
        <v>498270928.57999998</v>
      </c>
      <c r="Y674" s="10"/>
      <c r="Z674" s="44">
        <f t="shared" si="361"/>
        <v>-1</v>
      </c>
      <c r="AB674" s="4"/>
    </row>
    <row r="675" spans="1:28" ht="15">
      <c r="A675" s="48"/>
      <c r="B675" s="4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53"/>
      <c r="O675" s="10"/>
      <c r="P675" s="10"/>
      <c r="Q675" s="10"/>
      <c r="R675" s="86"/>
      <c r="S675" s="10"/>
      <c r="T675" s="10"/>
      <c r="U675" s="10"/>
      <c r="V675" s="10"/>
      <c r="W675" s="10"/>
      <c r="X675" s="10"/>
      <c r="Y675" s="10"/>
      <c r="Z675" s="53"/>
      <c r="AB675" s="4"/>
    </row>
    <row r="676" spans="1:28" ht="15">
      <c r="A676" s="39"/>
      <c r="B676" s="51" t="s">
        <v>98</v>
      </c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53"/>
      <c r="O676" s="10"/>
      <c r="P676" s="10"/>
      <c r="Q676" s="10"/>
      <c r="R676" s="86"/>
      <c r="S676" s="10"/>
      <c r="T676" s="10"/>
      <c r="U676" s="10"/>
      <c r="V676" s="10"/>
      <c r="W676" s="10"/>
      <c r="X676" s="10"/>
      <c r="Y676" s="10"/>
      <c r="Z676" s="53"/>
      <c r="AB676" s="4"/>
    </row>
    <row r="677" spans="1:28" ht="15">
      <c r="A677" s="48">
        <v>341.02</v>
      </c>
      <c r="B677" s="49" t="s">
        <v>50</v>
      </c>
      <c r="C677" s="10"/>
      <c r="D677" s="78">
        <v>4663966.5799999991</v>
      </c>
      <c r="E677" s="10"/>
      <c r="F677" s="10"/>
      <c r="G677" s="10"/>
      <c r="H677" s="10"/>
      <c r="I677" s="10"/>
      <c r="J677" s="10"/>
      <c r="K677" s="10"/>
      <c r="L677" s="78">
        <v>20550.685778446114</v>
      </c>
      <c r="M677" s="10"/>
      <c r="N677" s="53">
        <f t="shared" ref="N677:N682" si="362">-L677/D677*100</f>
        <v>-0.44062678035840719</v>
      </c>
      <c r="O677" s="10"/>
      <c r="P677" s="78">
        <v>823575.79999999993</v>
      </c>
      <c r="Q677" s="10"/>
      <c r="R677" s="86">
        <v>-5</v>
      </c>
      <c r="S677" s="10"/>
      <c r="T677" s="78">
        <f t="shared" ref="T677:T681" si="363">-P677*R677/100</f>
        <v>41178.789999999994</v>
      </c>
      <c r="U677" s="10"/>
      <c r="V677" s="78">
        <f t="shared" ref="V677:V681" si="364">-D677*N677/100+T677</f>
        <v>61729.475778446104</v>
      </c>
      <c r="W677" s="10"/>
      <c r="X677" s="78">
        <f t="shared" ref="X677:X681" si="365">+D677+P677</f>
        <v>5487542.379999999</v>
      </c>
      <c r="Y677" s="10"/>
      <c r="Z677" s="53">
        <f t="shared" ref="Z677:Z682" si="366">-ROUND(V677/X677*100,0)</f>
        <v>-1</v>
      </c>
      <c r="AB677" s="4"/>
    </row>
    <row r="678" spans="1:28" ht="15">
      <c r="A678" s="48">
        <v>343.02</v>
      </c>
      <c r="B678" s="49" t="s">
        <v>114</v>
      </c>
      <c r="C678" s="10"/>
      <c r="D678" s="78">
        <v>133353055.59000002</v>
      </c>
      <c r="E678" s="10"/>
      <c r="F678" s="10"/>
      <c r="G678" s="10"/>
      <c r="H678" s="10"/>
      <c r="I678" s="10"/>
      <c r="J678" s="10"/>
      <c r="K678" s="10"/>
      <c r="L678" s="78">
        <v>587589.27535577409</v>
      </c>
      <c r="M678" s="10"/>
      <c r="N678" s="53">
        <f t="shared" si="362"/>
        <v>-0.4406267803584073</v>
      </c>
      <c r="O678" s="10"/>
      <c r="P678" s="78">
        <v>30838049.519999996</v>
      </c>
      <c r="Q678" s="10"/>
      <c r="R678" s="86">
        <v>-5</v>
      </c>
      <c r="S678" s="10"/>
      <c r="T678" s="78">
        <f t="shared" si="363"/>
        <v>1541902.4759999996</v>
      </c>
      <c r="U678" s="10"/>
      <c r="V678" s="78">
        <f t="shared" si="364"/>
        <v>2129491.7513557738</v>
      </c>
      <c r="W678" s="10"/>
      <c r="X678" s="78">
        <f t="shared" si="365"/>
        <v>164191105.11000001</v>
      </c>
      <c r="Y678" s="10"/>
      <c r="Z678" s="53">
        <f t="shared" si="366"/>
        <v>-1</v>
      </c>
      <c r="AB678" s="4"/>
    </row>
    <row r="679" spans="1:28" ht="15">
      <c r="A679" s="48">
        <v>344.02</v>
      </c>
      <c r="B679" s="49" t="s">
        <v>115</v>
      </c>
      <c r="C679" s="10"/>
      <c r="D679" s="78">
        <v>2304895.36</v>
      </c>
      <c r="E679" s="10"/>
      <c r="F679" s="10"/>
      <c r="G679" s="10"/>
      <c r="H679" s="10"/>
      <c r="I679" s="10"/>
      <c r="J679" s="10"/>
      <c r="K679" s="10"/>
      <c r="L679" s="78">
        <v>10155.986215398318</v>
      </c>
      <c r="M679" s="10"/>
      <c r="N679" s="53">
        <f t="shared" si="362"/>
        <v>-0.44062678035840719</v>
      </c>
      <c r="O679" s="10"/>
      <c r="P679" s="78">
        <v>2123016.9899999998</v>
      </c>
      <c r="Q679" s="10"/>
      <c r="R679" s="86">
        <v>-5</v>
      </c>
      <c r="S679" s="10"/>
      <c r="T679" s="78">
        <f t="shared" si="363"/>
        <v>106150.8495</v>
      </c>
      <c r="U679" s="10"/>
      <c r="V679" s="78">
        <f t="shared" si="364"/>
        <v>116306.83571539831</v>
      </c>
      <c r="W679" s="10"/>
      <c r="X679" s="78">
        <f t="shared" si="365"/>
        <v>4427912.3499999996</v>
      </c>
      <c r="Y679" s="10"/>
      <c r="Z679" s="53">
        <f t="shared" si="366"/>
        <v>-3</v>
      </c>
      <c r="AB679" s="4"/>
    </row>
    <row r="680" spans="1:28" ht="15">
      <c r="A680" s="48">
        <v>345.02</v>
      </c>
      <c r="B680" s="92" t="s">
        <v>53</v>
      </c>
      <c r="C680" s="10"/>
      <c r="D680" s="78">
        <v>8860545.5100000016</v>
      </c>
      <c r="E680" s="10"/>
      <c r="F680" s="10"/>
      <c r="G680" s="10"/>
      <c r="H680" s="10"/>
      <c r="I680" s="10"/>
      <c r="J680" s="10"/>
      <c r="K680" s="10"/>
      <c r="L680" s="78">
        <v>39041.936402904423</v>
      </c>
      <c r="M680" s="10"/>
      <c r="N680" s="53">
        <f t="shared" si="362"/>
        <v>-0.4406267803584073</v>
      </c>
      <c r="O680" s="10"/>
      <c r="P680" s="78">
        <v>2446755.5100000007</v>
      </c>
      <c r="Q680" s="10"/>
      <c r="R680" s="86">
        <v>-5</v>
      </c>
      <c r="S680" s="10"/>
      <c r="T680" s="78">
        <f t="shared" si="363"/>
        <v>122337.77550000005</v>
      </c>
      <c r="U680" s="10"/>
      <c r="V680" s="78">
        <f t="shared" si="364"/>
        <v>161379.71190290447</v>
      </c>
      <c r="W680" s="10"/>
      <c r="X680" s="78">
        <f t="shared" si="365"/>
        <v>11307301.020000003</v>
      </c>
      <c r="Y680" s="10"/>
      <c r="Z680" s="53">
        <f t="shared" si="366"/>
        <v>-1</v>
      </c>
      <c r="AB680" s="4"/>
    </row>
    <row r="681" spans="1:28" ht="15">
      <c r="A681" s="48">
        <v>346.02</v>
      </c>
      <c r="B681" s="49" t="s">
        <v>54</v>
      </c>
      <c r="C681" s="10"/>
      <c r="D681" s="88">
        <v>150266.91</v>
      </c>
      <c r="E681" s="10"/>
      <c r="F681" s="10"/>
      <c r="G681" s="10"/>
      <c r="H681" s="10"/>
      <c r="I681" s="10"/>
      <c r="J681" s="10"/>
      <c r="K681" s="10"/>
      <c r="L681" s="88">
        <v>662.11624747706549</v>
      </c>
      <c r="M681" s="10"/>
      <c r="N681" s="53">
        <f t="shared" si="362"/>
        <v>-0.4406267803584073</v>
      </c>
      <c r="O681" s="10"/>
      <c r="P681" s="88">
        <v>21656.090000000004</v>
      </c>
      <c r="Q681" s="10"/>
      <c r="R681" s="86">
        <v>0</v>
      </c>
      <c r="S681" s="10"/>
      <c r="T681" s="88">
        <f t="shared" si="363"/>
        <v>0</v>
      </c>
      <c r="U681" s="10"/>
      <c r="V681" s="88">
        <f t="shared" si="364"/>
        <v>662.1162474770656</v>
      </c>
      <c r="W681" s="10"/>
      <c r="X681" s="88">
        <f t="shared" si="365"/>
        <v>171923</v>
      </c>
      <c r="Y681" s="10"/>
      <c r="Z681" s="53">
        <f t="shared" si="366"/>
        <v>0</v>
      </c>
      <c r="AB681" s="4"/>
    </row>
    <row r="682" spans="1:28" ht="15">
      <c r="A682" s="48"/>
      <c r="B682" s="40" t="s">
        <v>99</v>
      </c>
      <c r="C682" s="10"/>
      <c r="D682" s="90">
        <f>+SUBTOTAL(9,D677:D681)</f>
        <v>149332729.95000002</v>
      </c>
      <c r="E682" s="10"/>
      <c r="F682" s="10"/>
      <c r="G682" s="10"/>
      <c r="H682" s="43">
        <v>94</v>
      </c>
      <c r="I682" s="10"/>
      <c r="J682" s="43">
        <v>7</v>
      </c>
      <c r="K682" s="10"/>
      <c r="L682" s="90">
        <f>+SUBTOTAL(9,L677:L681)</f>
        <v>658000</v>
      </c>
      <c r="M682" s="10"/>
      <c r="N682" s="53">
        <f t="shared" si="362"/>
        <v>-0.4406267803584073</v>
      </c>
      <c r="O682" s="10"/>
      <c r="P682" s="90">
        <f>+SUBTOTAL(9,P677:P681)</f>
        <v>36253053.909999996</v>
      </c>
      <c r="Q682" s="10"/>
      <c r="R682" s="86"/>
      <c r="S682" s="10"/>
      <c r="T682" s="90">
        <f>+SUBTOTAL(9,T677:T681)</f>
        <v>1811569.8909999996</v>
      </c>
      <c r="U682" s="10"/>
      <c r="V682" s="90">
        <f>+SUBTOTAL(9,V677:V681)</f>
        <v>2469569.8909999994</v>
      </c>
      <c r="W682" s="10"/>
      <c r="X682" s="90">
        <f>+SUBTOTAL(9,X677:X681)</f>
        <v>185585783.86000001</v>
      </c>
      <c r="Y682" s="10"/>
      <c r="Z682" s="44">
        <f t="shared" si="366"/>
        <v>-1</v>
      </c>
      <c r="AB682" s="4"/>
    </row>
    <row r="683" spans="1:28" ht="15">
      <c r="A683" s="48"/>
      <c r="B683" s="4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53"/>
      <c r="O683" s="10"/>
      <c r="P683" s="10"/>
      <c r="Q683" s="10"/>
      <c r="R683" s="86"/>
      <c r="S683" s="10"/>
      <c r="T683" s="10"/>
      <c r="U683" s="10"/>
      <c r="V683" s="10"/>
      <c r="W683" s="10"/>
      <c r="X683" s="10"/>
      <c r="Y683" s="10"/>
      <c r="Z683" s="53"/>
      <c r="AB683" s="4"/>
    </row>
    <row r="684" spans="1:28" ht="15">
      <c r="A684" s="39"/>
      <c r="B684" s="51" t="s">
        <v>100</v>
      </c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53"/>
      <c r="O684" s="10"/>
      <c r="P684" s="10"/>
      <c r="Q684" s="10"/>
      <c r="R684" s="86"/>
      <c r="S684" s="10"/>
      <c r="T684" s="10"/>
      <c r="U684" s="10"/>
      <c r="V684" s="10"/>
      <c r="W684" s="10"/>
      <c r="X684" s="10"/>
      <c r="Y684" s="10"/>
      <c r="Z684" s="53"/>
      <c r="AB684" s="4"/>
    </row>
    <row r="685" spans="1:28" ht="15">
      <c r="A685" s="48">
        <v>341.02</v>
      </c>
      <c r="B685" s="49" t="s">
        <v>50</v>
      </c>
      <c r="C685" s="10"/>
      <c r="D685" s="78">
        <v>6687701.79</v>
      </c>
      <c r="E685" s="10"/>
      <c r="F685" s="10"/>
      <c r="G685" s="10"/>
      <c r="H685" s="10"/>
      <c r="I685" s="10"/>
      <c r="J685" s="10"/>
      <c r="K685" s="10"/>
      <c r="L685" s="78">
        <v>26646.997176660141</v>
      </c>
      <c r="M685" s="10"/>
      <c r="N685" s="53">
        <f t="shared" ref="N685:N690" si="367">-L685/D685*100</f>
        <v>-0.39844774802167338</v>
      </c>
      <c r="O685" s="10"/>
      <c r="P685" s="78">
        <v>1126835.1300000001</v>
      </c>
      <c r="Q685" s="10"/>
      <c r="R685" s="86">
        <v>-5</v>
      </c>
      <c r="S685" s="10"/>
      <c r="T685" s="78">
        <f t="shared" ref="T685:T689" si="368">-P685*R685/100</f>
        <v>56341.756500000003</v>
      </c>
      <c r="U685" s="10"/>
      <c r="V685" s="78">
        <f t="shared" ref="V685:V689" si="369">-D685*N685/100+T685</f>
        <v>82988.753676660141</v>
      </c>
      <c r="W685" s="10"/>
      <c r="X685" s="78">
        <f t="shared" ref="X685:X689" si="370">+D685+P685</f>
        <v>7814536.9199999999</v>
      </c>
      <c r="Y685" s="10"/>
      <c r="Z685" s="53">
        <f t="shared" ref="Z685:Z690" si="371">-ROUND(V685/X685*100,0)</f>
        <v>-1</v>
      </c>
      <c r="AB685" s="4"/>
    </row>
    <row r="686" spans="1:28" ht="15">
      <c r="A686" s="48">
        <v>343.02</v>
      </c>
      <c r="B686" s="49" t="s">
        <v>114</v>
      </c>
      <c r="C686" s="10"/>
      <c r="D686" s="78">
        <v>202912611.78</v>
      </c>
      <c r="E686" s="10"/>
      <c r="F686" s="10"/>
      <c r="G686" s="10"/>
      <c r="H686" s="10"/>
      <c r="I686" s="10"/>
      <c r="J686" s="10"/>
      <c r="K686" s="10"/>
      <c r="L686" s="78">
        <v>808500.73208937084</v>
      </c>
      <c r="M686" s="10"/>
      <c r="N686" s="53">
        <f t="shared" si="367"/>
        <v>-0.39844774802167349</v>
      </c>
      <c r="O686" s="10"/>
      <c r="P686" s="78">
        <v>44159489.280000001</v>
      </c>
      <c r="Q686" s="10"/>
      <c r="R686" s="86">
        <v>-5</v>
      </c>
      <c r="S686" s="10"/>
      <c r="T686" s="78">
        <f t="shared" si="368"/>
        <v>2207974.4640000002</v>
      </c>
      <c r="U686" s="10"/>
      <c r="V686" s="78">
        <f t="shared" si="369"/>
        <v>3016475.1960893711</v>
      </c>
      <c r="W686" s="10"/>
      <c r="X686" s="78">
        <f t="shared" si="370"/>
        <v>247072101.06</v>
      </c>
      <c r="Y686" s="10"/>
      <c r="Z686" s="53">
        <f t="shared" si="371"/>
        <v>-1</v>
      </c>
      <c r="AB686" s="4"/>
    </row>
    <row r="687" spans="1:28" ht="15">
      <c r="A687" s="48">
        <v>344.02</v>
      </c>
      <c r="B687" s="49" t="s">
        <v>115</v>
      </c>
      <c r="C687" s="41"/>
      <c r="D687" s="50">
        <v>3789471.1699999995</v>
      </c>
      <c r="E687" s="41"/>
      <c r="F687" s="41"/>
      <c r="G687" s="41"/>
      <c r="H687" s="41"/>
      <c r="I687" s="41"/>
      <c r="J687" s="41"/>
      <c r="K687" s="41"/>
      <c r="L687" s="50">
        <v>15099.062538795553</v>
      </c>
      <c r="M687" s="41"/>
      <c r="N687" s="53">
        <f t="shared" si="367"/>
        <v>-0.39844774802167326</v>
      </c>
      <c r="O687" s="41"/>
      <c r="P687" s="50">
        <v>3297190.3800000004</v>
      </c>
      <c r="Q687" s="41"/>
      <c r="R687" s="53">
        <v>-5</v>
      </c>
      <c r="S687" s="41"/>
      <c r="T687" s="50">
        <f t="shared" si="368"/>
        <v>164859.51900000003</v>
      </c>
      <c r="U687" s="41"/>
      <c r="V687" s="50">
        <f t="shared" si="369"/>
        <v>179958.58153879558</v>
      </c>
      <c r="W687" s="41"/>
      <c r="X687" s="50">
        <f t="shared" si="370"/>
        <v>7086661.5499999998</v>
      </c>
      <c r="Y687" s="41"/>
      <c r="Z687" s="53">
        <f t="shared" si="371"/>
        <v>-3</v>
      </c>
      <c r="AB687" s="4"/>
    </row>
    <row r="688" spans="1:28" ht="15">
      <c r="A688" s="48">
        <v>345.02</v>
      </c>
      <c r="B688" s="92" t="s">
        <v>53</v>
      </c>
      <c r="C688" s="10"/>
      <c r="D688" s="78">
        <v>11382480.15</v>
      </c>
      <c r="E688" s="10"/>
      <c r="F688" s="10"/>
      <c r="G688" s="10"/>
      <c r="H688" s="10"/>
      <c r="I688" s="10"/>
      <c r="J688" s="10"/>
      <c r="K688" s="10"/>
      <c r="L688" s="78">
        <v>45353.235826688986</v>
      </c>
      <c r="M688" s="10"/>
      <c r="N688" s="53">
        <f t="shared" si="367"/>
        <v>-0.39844774802167338</v>
      </c>
      <c r="O688" s="10"/>
      <c r="P688" s="78">
        <v>3403572.7200000007</v>
      </c>
      <c r="Q688" s="10"/>
      <c r="R688" s="86">
        <v>-5</v>
      </c>
      <c r="S688" s="10"/>
      <c r="T688" s="78">
        <f t="shared" si="368"/>
        <v>170178.63600000003</v>
      </c>
      <c r="U688" s="10"/>
      <c r="V688" s="78">
        <f t="shared" si="369"/>
        <v>215531.87182668902</v>
      </c>
      <c r="W688" s="10"/>
      <c r="X688" s="78">
        <f t="shared" si="370"/>
        <v>14786052.870000001</v>
      </c>
      <c r="Y688" s="10"/>
      <c r="Z688" s="53">
        <f t="shared" si="371"/>
        <v>-1</v>
      </c>
      <c r="AB688" s="4"/>
    </row>
    <row r="689" spans="1:28" ht="15">
      <c r="A689" s="48">
        <v>346.02</v>
      </c>
      <c r="B689" s="49" t="s">
        <v>54</v>
      </c>
      <c r="C689" s="10"/>
      <c r="D689" s="88">
        <v>100382.64</v>
      </c>
      <c r="E689" s="10"/>
      <c r="F689" s="10"/>
      <c r="G689" s="10"/>
      <c r="H689" s="10"/>
      <c r="I689" s="10"/>
      <c r="J689" s="10"/>
      <c r="K689" s="10"/>
      <c r="L689" s="88">
        <v>399.97236848470345</v>
      </c>
      <c r="M689" s="10"/>
      <c r="N689" s="53">
        <f t="shared" si="367"/>
        <v>-0.39844774802167326</v>
      </c>
      <c r="O689" s="10"/>
      <c r="P689" s="88">
        <v>13333.86</v>
      </c>
      <c r="Q689" s="10"/>
      <c r="R689" s="86">
        <v>0</v>
      </c>
      <c r="S689" s="10"/>
      <c r="T689" s="88">
        <f t="shared" si="368"/>
        <v>0</v>
      </c>
      <c r="U689" s="10"/>
      <c r="V689" s="88">
        <f t="shared" si="369"/>
        <v>399.9723684847034</v>
      </c>
      <c r="W689" s="10"/>
      <c r="X689" s="88">
        <f t="shared" si="370"/>
        <v>113716.5</v>
      </c>
      <c r="Y689" s="10"/>
      <c r="Z689" s="53">
        <f t="shared" si="371"/>
        <v>0</v>
      </c>
      <c r="AB689" s="4"/>
    </row>
    <row r="690" spans="1:28" ht="15">
      <c r="A690" s="48"/>
      <c r="B690" s="40" t="s">
        <v>101</v>
      </c>
      <c r="C690" s="10"/>
      <c r="D690" s="90">
        <f>+SUBTOTAL(9,D685:D689)</f>
        <v>224872647.52999997</v>
      </c>
      <c r="E690" s="10"/>
      <c r="F690" s="10"/>
      <c r="G690" s="10"/>
      <c r="H690" s="43">
        <v>128</v>
      </c>
      <c r="I690" s="10"/>
      <c r="J690" s="43">
        <v>7</v>
      </c>
      <c r="K690" s="10"/>
      <c r="L690" s="90">
        <f>+SUBTOTAL(9,L685:L689)</f>
        <v>896000.00000000012</v>
      </c>
      <c r="M690" s="10"/>
      <c r="N690" s="53">
        <f t="shared" si="367"/>
        <v>-0.39844774802167349</v>
      </c>
      <c r="O690" s="10"/>
      <c r="P690" s="90">
        <f>+SUBTOTAL(9,P685:P689)</f>
        <v>52000421.370000005</v>
      </c>
      <c r="Q690" s="10"/>
      <c r="R690" s="86"/>
      <c r="S690" s="10"/>
      <c r="T690" s="90">
        <f>+SUBTOTAL(9,T685:T689)</f>
        <v>2599354.3755000001</v>
      </c>
      <c r="U690" s="10"/>
      <c r="V690" s="90">
        <f>+SUBTOTAL(9,V685:V689)</f>
        <v>3495354.375500001</v>
      </c>
      <c r="W690" s="10"/>
      <c r="X690" s="90">
        <f>+SUBTOTAL(9,X685:X689)</f>
        <v>276873068.89999998</v>
      </c>
      <c r="Y690" s="10"/>
      <c r="Z690" s="44">
        <f t="shared" si="371"/>
        <v>-1</v>
      </c>
      <c r="AB690" s="4"/>
    </row>
    <row r="691" spans="1:28" ht="15">
      <c r="A691" s="48"/>
      <c r="B691" s="4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53"/>
      <c r="O691" s="10"/>
      <c r="P691" s="10"/>
      <c r="Q691" s="10"/>
      <c r="R691" s="86"/>
      <c r="S691" s="10"/>
      <c r="T691" s="10"/>
      <c r="U691" s="10"/>
      <c r="V691" s="10"/>
      <c r="W691" s="10"/>
      <c r="X691" s="10"/>
      <c r="Y691" s="10"/>
      <c r="Z691" s="53"/>
      <c r="AB691" s="4"/>
    </row>
    <row r="692" spans="1:28" ht="15">
      <c r="A692" s="39"/>
      <c r="B692" s="51" t="s">
        <v>112</v>
      </c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53"/>
      <c r="O692" s="10"/>
      <c r="P692" s="10"/>
      <c r="Q692" s="10"/>
      <c r="R692" s="86"/>
      <c r="S692" s="10"/>
      <c r="T692" s="10"/>
      <c r="U692" s="10"/>
      <c r="V692" s="10"/>
      <c r="W692" s="10"/>
      <c r="X692" s="10"/>
      <c r="Y692" s="10"/>
      <c r="Z692" s="53"/>
      <c r="AB692" s="4"/>
    </row>
    <row r="693" spans="1:28" ht="15">
      <c r="A693" s="48">
        <v>341.02</v>
      </c>
      <c r="B693" s="49" t="s">
        <v>50</v>
      </c>
      <c r="C693" s="10"/>
      <c r="D693" s="78">
        <v>4167333.0399999996</v>
      </c>
      <c r="E693" s="10"/>
      <c r="F693" s="10"/>
      <c r="G693" s="10"/>
      <c r="H693" s="10"/>
      <c r="I693" s="10"/>
      <c r="J693" s="10"/>
      <c r="K693" s="10"/>
      <c r="L693" s="78">
        <v>20999.906166135064</v>
      </c>
      <c r="M693" s="10"/>
      <c r="N693" s="53">
        <f t="shared" ref="N693:N698" si="372">-L693/D693*100</f>
        <v>-0.50391715671793458</v>
      </c>
      <c r="O693" s="10"/>
      <c r="P693" s="78">
        <v>809801.26999999979</v>
      </c>
      <c r="Q693" s="10"/>
      <c r="R693" s="86">
        <v>-5</v>
      </c>
      <c r="S693" s="10"/>
      <c r="T693" s="78">
        <f t="shared" ref="T693:T697" si="373">-P693*R693/100</f>
        <v>40490.063499999989</v>
      </c>
      <c r="U693" s="10"/>
      <c r="V693" s="78">
        <f t="shared" ref="V693:V697" si="374">-D693*N693/100+T693</f>
        <v>61489.969666135054</v>
      </c>
      <c r="W693" s="10"/>
      <c r="X693" s="78">
        <f t="shared" ref="X693:X697" si="375">+D693+P693</f>
        <v>4977134.3099999996</v>
      </c>
      <c r="Y693" s="10"/>
      <c r="Z693" s="53">
        <f t="shared" ref="Z693:Z698" si="376">-ROUND(V693/X693*100,0)</f>
        <v>-1</v>
      </c>
      <c r="AB693" s="4"/>
    </row>
    <row r="694" spans="1:28" ht="15">
      <c r="A694" s="48">
        <v>343.02</v>
      </c>
      <c r="B694" s="49" t="s">
        <v>114</v>
      </c>
      <c r="C694" s="10"/>
      <c r="D694" s="78">
        <v>126401180.49999999</v>
      </c>
      <c r="E694" s="10"/>
      <c r="F694" s="10"/>
      <c r="G694" s="10"/>
      <c r="H694" s="10"/>
      <c r="I694" s="10"/>
      <c r="J694" s="10"/>
      <c r="K694" s="10"/>
      <c r="L694" s="78">
        <v>636957.23483350431</v>
      </c>
      <c r="M694" s="10"/>
      <c r="N694" s="53">
        <f t="shared" si="372"/>
        <v>-0.50391715671793458</v>
      </c>
      <c r="O694" s="10"/>
      <c r="P694" s="78">
        <v>33288527.850000016</v>
      </c>
      <c r="Q694" s="10"/>
      <c r="R694" s="86">
        <v>-5</v>
      </c>
      <c r="S694" s="10"/>
      <c r="T694" s="78">
        <f t="shared" si="373"/>
        <v>1664426.392500001</v>
      </c>
      <c r="U694" s="10"/>
      <c r="V694" s="78">
        <f t="shared" si="374"/>
        <v>2301383.6273335051</v>
      </c>
      <c r="W694" s="10"/>
      <c r="X694" s="78">
        <f t="shared" si="375"/>
        <v>159689708.34999999</v>
      </c>
      <c r="Y694" s="10"/>
      <c r="Z694" s="53">
        <f t="shared" si="376"/>
        <v>-1</v>
      </c>
      <c r="AB694" s="4"/>
    </row>
    <row r="695" spans="1:28" ht="15">
      <c r="A695" s="48">
        <v>344.02</v>
      </c>
      <c r="B695" s="49" t="s">
        <v>115</v>
      </c>
      <c r="C695" s="10"/>
      <c r="D695" s="78">
        <v>2758081.5000000005</v>
      </c>
      <c r="E695" s="10"/>
      <c r="F695" s="10"/>
      <c r="G695" s="10"/>
      <c r="H695" s="10"/>
      <c r="I695" s="10"/>
      <c r="J695" s="10"/>
      <c r="K695" s="10"/>
      <c r="L695" s="78">
        <v>13898.445874763365</v>
      </c>
      <c r="M695" s="10"/>
      <c r="N695" s="53">
        <f t="shared" si="372"/>
        <v>-0.50391715671793458</v>
      </c>
      <c r="O695" s="10"/>
      <c r="P695" s="78">
        <v>2753587.47</v>
      </c>
      <c r="Q695" s="10"/>
      <c r="R695" s="86">
        <v>-5</v>
      </c>
      <c r="S695" s="10"/>
      <c r="T695" s="78">
        <f t="shared" si="373"/>
        <v>137679.37350000002</v>
      </c>
      <c r="U695" s="10"/>
      <c r="V695" s="78">
        <f t="shared" si="374"/>
        <v>151577.81937476338</v>
      </c>
      <c r="W695" s="10"/>
      <c r="X695" s="78">
        <f t="shared" si="375"/>
        <v>5511668.9700000007</v>
      </c>
      <c r="Y695" s="10"/>
      <c r="Z695" s="53">
        <f t="shared" si="376"/>
        <v>-3</v>
      </c>
      <c r="AB695" s="4"/>
    </row>
    <row r="696" spans="1:28" ht="15">
      <c r="A696" s="48">
        <v>345.02</v>
      </c>
      <c r="B696" s="92" t="s">
        <v>53</v>
      </c>
      <c r="C696" s="10"/>
      <c r="D696" s="78">
        <v>6904946.7999999989</v>
      </c>
      <c r="E696" s="10"/>
      <c r="F696" s="10"/>
      <c r="G696" s="10"/>
      <c r="H696" s="10"/>
      <c r="I696" s="10"/>
      <c r="J696" s="10"/>
      <c r="K696" s="10"/>
      <c r="L696" s="78">
        <v>34795.211587446007</v>
      </c>
      <c r="M696" s="10"/>
      <c r="N696" s="53">
        <f t="shared" si="372"/>
        <v>-0.50391715671793458</v>
      </c>
      <c r="O696" s="10"/>
      <c r="P696" s="78">
        <v>2354057.91</v>
      </c>
      <c r="Q696" s="10"/>
      <c r="R696" s="86">
        <v>-5</v>
      </c>
      <c r="S696" s="10"/>
      <c r="T696" s="78">
        <f t="shared" si="373"/>
        <v>117702.89550000001</v>
      </c>
      <c r="U696" s="10"/>
      <c r="V696" s="78">
        <f t="shared" si="374"/>
        <v>152498.10708744603</v>
      </c>
      <c r="W696" s="10"/>
      <c r="X696" s="78">
        <f t="shared" si="375"/>
        <v>9259004.709999999</v>
      </c>
      <c r="Y696" s="10"/>
      <c r="Z696" s="53">
        <f t="shared" si="376"/>
        <v>-2</v>
      </c>
      <c r="AB696" s="4"/>
    </row>
    <row r="697" spans="1:28" ht="15">
      <c r="A697" s="48">
        <v>346.02</v>
      </c>
      <c r="B697" s="49" t="s">
        <v>54</v>
      </c>
      <c r="C697" s="10"/>
      <c r="D697" s="88">
        <v>69297.41</v>
      </c>
      <c r="E697" s="10"/>
      <c r="F697" s="10"/>
      <c r="G697" s="10"/>
      <c r="H697" s="10"/>
      <c r="I697" s="10"/>
      <c r="J697" s="10"/>
      <c r="K697" s="10"/>
      <c r="L697" s="88">
        <v>349.2015381511697</v>
      </c>
      <c r="M697" s="10"/>
      <c r="N697" s="53">
        <f t="shared" si="372"/>
        <v>-0.50391715671793458</v>
      </c>
      <c r="O697" s="10"/>
      <c r="P697" s="88">
        <v>11738.32</v>
      </c>
      <c r="Q697" s="10"/>
      <c r="R697" s="86">
        <v>0</v>
      </c>
      <c r="S697" s="10"/>
      <c r="T697" s="88">
        <f t="shared" si="373"/>
        <v>0</v>
      </c>
      <c r="U697" s="10"/>
      <c r="V697" s="88">
        <f t="shared" si="374"/>
        <v>349.20153815116964</v>
      </c>
      <c r="W697" s="10"/>
      <c r="X697" s="88">
        <f t="shared" si="375"/>
        <v>81035.73000000001</v>
      </c>
      <c r="Y697" s="10"/>
      <c r="Z697" s="53">
        <f t="shared" si="376"/>
        <v>0</v>
      </c>
      <c r="AB697" s="4"/>
    </row>
    <row r="698" spans="1:28" ht="15">
      <c r="A698" s="48"/>
      <c r="B698" s="40" t="s">
        <v>124</v>
      </c>
      <c r="C698" s="10"/>
      <c r="D698" s="90">
        <f>+SUBTOTAL(9,D693:D697)</f>
        <v>140300839.25</v>
      </c>
      <c r="E698" s="10"/>
      <c r="F698" s="10"/>
      <c r="G698" s="10"/>
      <c r="H698" s="43">
        <v>101</v>
      </c>
      <c r="I698" s="10"/>
      <c r="J698" s="43">
        <v>7</v>
      </c>
      <c r="K698" s="10"/>
      <c r="L698" s="90">
        <f>+SUBTOTAL(9,L693:L697)</f>
        <v>707000</v>
      </c>
      <c r="M698" s="10"/>
      <c r="N698" s="53">
        <f t="shared" si="372"/>
        <v>-0.50391715671793458</v>
      </c>
      <c r="O698" s="10"/>
      <c r="P698" s="90">
        <f>+SUBTOTAL(9,P693:P697)</f>
        <v>39217712.820000015</v>
      </c>
      <c r="Q698" s="10"/>
      <c r="R698" s="86"/>
      <c r="S698" s="10"/>
      <c r="T698" s="90">
        <f>+SUBTOTAL(9,T693:T697)</f>
        <v>1960298.725000001</v>
      </c>
      <c r="U698" s="10"/>
      <c r="V698" s="90">
        <f>+SUBTOTAL(9,V693:V697)</f>
        <v>2667298.7250000006</v>
      </c>
      <c r="W698" s="10"/>
      <c r="X698" s="90">
        <f>+SUBTOTAL(9,X693:X697)</f>
        <v>179518552.06999999</v>
      </c>
      <c r="Y698" s="10"/>
      <c r="Z698" s="44">
        <f t="shared" si="376"/>
        <v>-1</v>
      </c>
      <c r="AB698" s="4"/>
    </row>
    <row r="699" spans="1:28" ht="15">
      <c r="A699" s="48"/>
      <c r="B699" s="4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53"/>
      <c r="O699" s="10"/>
      <c r="P699" s="10"/>
      <c r="Q699" s="10"/>
      <c r="R699" s="86"/>
      <c r="S699" s="10"/>
      <c r="T699" s="10"/>
      <c r="U699" s="10"/>
      <c r="V699" s="10"/>
      <c r="W699" s="10"/>
      <c r="X699" s="10"/>
      <c r="Y699" s="10"/>
      <c r="Z699" s="53"/>
      <c r="AB699" s="4"/>
    </row>
    <row r="700" spans="1:28" ht="15">
      <c r="A700" s="39"/>
      <c r="B700" s="51" t="s">
        <v>102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53"/>
      <c r="O700" s="10"/>
      <c r="P700" s="10"/>
      <c r="Q700" s="10"/>
      <c r="R700" s="86"/>
      <c r="S700" s="10"/>
      <c r="T700" s="10"/>
      <c r="U700" s="10"/>
      <c r="V700" s="10"/>
      <c r="W700" s="10"/>
      <c r="X700" s="10"/>
      <c r="Y700" s="10"/>
      <c r="Z700" s="53"/>
      <c r="AB700" s="4"/>
    </row>
    <row r="701" spans="1:28" ht="15">
      <c r="A701" s="48">
        <v>341.02</v>
      </c>
      <c r="B701" s="49" t="s">
        <v>50</v>
      </c>
      <c r="C701" s="10"/>
      <c r="D701" s="78">
        <v>8659444.9099999983</v>
      </c>
      <c r="E701" s="10"/>
      <c r="F701" s="10"/>
      <c r="G701" s="10"/>
      <c r="H701" s="10"/>
      <c r="I701" s="10"/>
      <c r="J701" s="10"/>
      <c r="K701" s="10"/>
      <c r="L701" s="78">
        <v>43161.794747756168</v>
      </c>
      <c r="M701" s="10"/>
      <c r="N701" s="53">
        <f t="shared" ref="N701:N706" si="377">-L701/D701*100</f>
        <v>-0.49843604522401397</v>
      </c>
      <c r="O701" s="10"/>
      <c r="P701" s="78">
        <v>1577005.9599999995</v>
      </c>
      <c r="Q701" s="10"/>
      <c r="R701" s="86">
        <v>-5</v>
      </c>
      <c r="S701" s="10"/>
      <c r="T701" s="78">
        <f t="shared" ref="T701:T705" si="378">-P701*R701/100</f>
        <v>78850.297999999966</v>
      </c>
      <c r="U701" s="10"/>
      <c r="V701" s="78">
        <f t="shared" ref="V701:V705" si="379">-D701*N701/100+T701</f>
        <v>122012.09274775613</v>
      </c>
      <c r="W701" s="10"/>
      <c r="X701" s="78">
        <f t="shared" ref="X701:X705" si="380">+D701+P701</f>
        <v>10236450.869999997</v>
      </c>
      <c r="Y701" s="10"/>
      <c r="Z701" s="53">
        <f t="shared" ref="Z701:Z706" si="381">-ROUND(V701/X701*100,0)</f>
        <v>-1</v>
      </c>
      <c r="AB701" s="4"/>
    </row>
    <row r="702" spans="1:28" ht="15">
      <c r="A702" s="48">
        <v>343.02</v>
      </c>
      <c r="B702" s="49" t="s">
        <v>114</v>
      </c>
      <c r="C702" s="10"/>
      <c r="D702" s="78">
        <v>265389432.33000001</v>
      </c>
      <c r="E702" s="10"/>
      <c r="F702" s="10"/>
      <c r="G702" s="10"/>
      <c r="H702" s="10"/>
      <c r="I702" s="10"/>
      <c r="J702" s="10"/>
      <c r="K702" s="10"/>
      <c r="L702" s="78">
        <v>1322796.590948113</v>
      </c>
      <c r="M702" s="10"/>
      <c r="N702" s="53">
        <f t="shared" si="377"/>
        <v>-0.49843604522401402</v>
      </c>
      <c r="O702" s="10"/>
      <c r="P702" s="78">
        <v>64912252.25</v>
      </c>
      <c r="Q702" s="10"/>
      <c r="R702" s="86">
        <v>-5</v>
      </c>
      <c r="S702" s="10"/>
      <c r="T702" s="78">
        <f t="shared" si="378"/>
        <v>3245612.6124999998</v>
      </c>
      <c r="U702" s="10"/>
      <c r="V702" s="78">
        <f t="shared" si="379"/>
        <v>4568409.2034481131</v>
      </c>
      <c r="W702" s="10"/>
      <c r="X702" s="78">
        <f t="shared" si="380"/>
        <v>330301684.58000004</v>
      </c>
      <c r="Y702" s="10"/>
      <c r="Z702" s="53">
        <f t="shared" si="381"/>
        <v>-1</v>
      </c>
      <c r="AB702" s="4"/>
    </row>
    <row r="703" spans="1:28" ht="15">
      <c r="A703" s="48">
        <v>344.02</v>
      </c>
      <c r="B703" s="49" t="s">
        <v>115</v>
      </c>
      <c r="C703" s="41"/>
      <c r="D703" s="50">
        <v>7063232.25</v>
      </c>
      <c r="E703" s="41"/>
      <c r="F703" s="41"/>
      <c r="G703" s="41"/>
      <c r="H703" s="41"/>
      <c r="I703" s="41"/>
      <c r="J703" s="41"/>
      <c r="K703" s="41"/>
      <c r="L703" s="50">
        <v>35205.695491887142</v>
      </c>
      <c r="M703" s="41"/>
      <c r="N703" s="53">
        <f t="shared" si="377"/>
        <v>-0.49843604522401397</v>
      </c>
      <c r="O703" s="41"/>
      <c r="P703" s="50">
        <v>5667255.5300000003</v>
      </c>
      <c r="Q703" s="41"/>
      <c r="R703" s="53">
        <v>-5</v>
      </c>
      <c r="S703" s="41"/>
      <c r="T703" s="50">
        <f t="shared" si="378"/>
        <v>283362.77650000004</v>
      </c>
      <c r="U703" s="41"/>
      <c r="V703" s="50">
        <f t="shared" si="379"/>
        <v>318568.4719918872</v>
      </c>
      <c r="W703" s="41"/>
      <c r="X703" s="50">
        <f t="shared" si="380"/>
        <v>12730487.780000001</v>
      </c>
      <c r="Y703" s="41"/>
      <c r="Z703" s="53">
        <f t="shared" si="381"/>
        <v>-3</v>
      </c>
      <c r="AB703" s="4"/>
    </row>
    <row r="704" spans="1:28" ht="15">
      <c r="A704" s="48">
        <v>345.02</v>
      </c>
      <c r="B704" s="92" t="s">
        <v>53</v>
      </c>
      <c r="C704" s="10"/>
      <c r="D704" s="78">
        <v>14921614.980000002</v>
      </c>
      <c r="E704" s="10"/>
      <c r="F704" s="10"/>
      <c r="G704" s="10"/>
      <c r="H704" s="10"/>
      <c r="I704" s="10"/>
      <c r="J704" s="10"/>
      <c r="K704" s="10"/>
      <c r="L704" s="78">
        <v>74374.70758986607</v>
      </c>
      <c r="M704" s="10"/>
      <c r="N704" s="53">
        <f t="shared" si="377"/>
        <v>-0.49843604522401402</v>
      </c>
      <c r="O704" s="10"/>
      <c r="P704" s="78">
        <v>4844849.0100000007</v>
      </c>
      <c r="Q704" s="10"/>
      <c r="R704" s="86">
        <v>-5</v>
      </c>
      <c r="S704" s="10"/>
      <c r="T704" s="78">
        <f t="shared" si="378"/>
        <v>242242.45050000004</v>
      </c>
      <c r="U704" s="10"/>
      <c r="V704" s="78">
        <f t="shared" si="379"/>
        <v>316617.15808986611</v>
      </c>
      <c r="W704" s="10"/>
      <c r="X704" s="78">
        <f t="shared" si="380"/>
        <v>19766463.990000002</v>
      </c>
      <c r="Y704" s="10"/>
      <c r="Z704" s="53">
        <f t="shared" si="381"/>
        <v>-2</v>
      </c>
      <c r="AB704" s="4"/>
    </row>
    <row r="705" spans="1:28" ht="15">
      <c r="A705" s="48">
        <v>346.02</v>
      </c>
      <c r="B705" s="49" t="s">
        <v>54</v>
      </c>
      <c r="C705" s="10"/>
      <c r="D705" s="88">
        <v>293159.21999999997</v>
      </c>
      <c r="E705" s="10"/>
      <c r="F705" s="10"/>
      <c r="G705" s="10"/>
      <c r="H705" s="10"/>
      <c r="I705" s="10"/>
      <c r="J705" s="10"/>
      <c r="K705" s="10"/>
      <c r="L705" s="88">
        <v>1461.2112223775664</v>
      </c>
      <c r="M705" s="10"/>
      <c r="N705" s="53">
        <f t="shared" si="377"/>
        <v>-0.49843604522401397</v>
      </c>
      <c r="O705" s="10"/>
      <c r="P705" s="88">
        <v>43959.459999999992</v>
      </c>
      <c r="Q705" s="10"/>
      <c r="R705" s="86">
        <v>0</v>
      </c>
      <c r="S705" s="10"/>
      <c r="T705" s="88">
        <f t="shared" si="378"/>
        <v>0</v>
      </c>
      <c r="U705" s="10"/>
      <c r="V705" s="88">
        <f t="shared" si="379"/>
        <v>1461.2112223775664</v>
      </c>
      <c r="W705" s="10"/>
      <c r="X705" s="88">
        <f t="shared" si="380"/>
        <v>337118.67999999993</v>
      </c>
      <c r="Y705" s="10"/>
      <c r="Z705" s="53">
        <f t="shared" si="381"/>
        <v>0</v>
      </c>
      <c r="AB705" s="4"/>
    </row>
    <row r="706" spans="1:28" ht="15">
      <c r="A706" s="48"/>
      <c r="B706" s="40" t="s">
        <v>103</v>
      </c>
      <c r="C706" s="10"/>
      <c r="D706" s="90">
        <f>+SUBTOTAL(9,D701:D705)</f>
        <v>296326883.69000006</v>
      </c>
      <c r="E706" s="10"/>
      <c r="F706" s="10"/>
      <c r="G706" s="10"/>
      <c r="H706" s="43">
        <v>211</v>
      </c>
      <c r="I706" s="10"/>
      <c r="J706" s="43">
        <v>7</v>
      </c>
      <c r="K706" s="10"/>
      <c r="L706" s="90">
        <f>+SUBTOTAL(9,L701:L705)</f>
        <v>1477000</v>
      </c>
      <c r="M706" s="10"/>
      <c r="N706" s="53">
        <f t="shared" si="377"/>
        <v>-0.49843604522401397</v>
      </c>
      <c r="O706" s="10"/>
      <c r="P706" s="90">
        <f>+SUBTOTAL(9,P701:P705)</f>
        <v>77045322.209999993</v>
      </c>
      <c r="Q706" s="10"/>
      <c r="R706" s="86"/>
      <c r="S706" s="10"/>
      <c r="T706" s="90">
        <f>+SUBTOTAL(9,T701:T705)</f>
        <v>3850068.1375000002</v>
      </c>
      <c r="U706" s="10"/>
      <c r="V706" s="90">
        <f>+SUBTOTAL(9,V701:V705)</f>
        <v>5327068.1375000002</v>
      </c>
      <c r="W706" s="10"/>
      <c r="X706" s="90">
        <f>+SUBTOTAL(9,X701:X705)</f>
        <v>373372205.90000004</v>
      </c>
      <c r="Y706" s="10"/>
      <c r="Z706" s="44">
        <f t="shared" si="381"/>
        <v>-1</v>
      </c>
      <c r="AB706" s="4"/>
    </row>
    <row r="707" spans="1:28" ht="15">
      <c r="A707" s="48"/>
      <c r="B707" s="4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53"/>
      <c r="O707" s="10"/>
      <c r="P707" s="10"/>
      <c r="Q707" s="10"/>
      <c r="R707" s="86"/>
      <c r="S707" s="10"/>
      <c r="T707" s="10"/>
      <c r="U707" s="10"/>
      <c r="V707" s="10"/>
      <c r="W707" s="10"/>
      <c r="X707" s="10"/>
      <c r="Y707" s="10"/>
      <c r="Z707" s="53"/>
      <c r="AB707" s="4"/>
    </row>
    <row r="708" spans="1:28" ht="15">
      <c r="A708" s="48"/>
      <c r="B708" s="51" t="s">
        <v>104</v>
      </c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53"/>
      <c r="O708" s="10"/>
      <c r="P708" s="10"/>
      <c r="Q708" s="10"/>
      <c r="R708" s="86"/>
      <c r="S708" s="10"/>
      <c r="T708" s="10"/>
      <c r="U708" s="10"/>
      <c r="V708" s="10"/>
      <c r="W708" s="10"/>
      <c r="X708" s="10"/>
      <c r="Y708" s="10"/>
      <c r="Z708" s="53"/>
      <c r="AB708" s="4"/>
    </row>
    <row r="709" spans="1:28" ht="15">
      <c r="A709" s="48">
        <v>341.02</v>
      </c>
      <c r="B709" s="49" t="s">
        <v>50</v>
      </c>
      <c r="C709" s="10"/>
      <c r="D709" s="78">
        <v>5416079.0500000007</v>
      </c>
      <c r="E709" s="10"/>
      <c r="F709" s="10"/>
      <c r="G709" s="10"/>
      <c r="H709" s="10"/>
      <c r="I709" s="10"/>
      <c r="J709" s="10"/>
      <c r="K709" s="10"/>
      <c r="L709" s="78">
        <v>22924.485896249873</v>
      </c>
      <c r="M709" s="10"/>
      <c r="N709" s="53">
        <f t="shared" ref="N709:N714" si="382">-L709/D709*100</f>
        <v>-0.42326719541233188</v>
      </c>
      <c r="O709" s="10"/>
      <c r="P709" s="78">
        <v>939722.79999999923</v>
      </c>
      <c r="Q709" s="10"/>
      <c r="R709" s="86">
        <v>-5</v>
      </c>
      <c r="S709" s="10"/>
      <c r="T709" s="78">
        <f t="shared" ref="T709:T713" si="383">-P709*R709/100</f>
        <v>46986.139999999963</v>
      </c>
      <c r="U709" s="10"/>
      <c r="V709" s="78">
        <f t="shared" ref="V709:V713" si="384">-D709*N709/100+T709</f>
        <v>69910.62589624984</v>
      </c>
      <c r="W709" s="10"/>
      <c r="X709" s="78">
        <f t="shared" ref="X709:X713" si="385">+D709+P709</f>
        <v>6355801.8499999996</v>
      </c>
      <c r="Y709" s="10"/>
      <c r="Z709" s="53">
        <f t="shared" ref="Z709:Z714" si="386">-ROUND(V709/X709*100,0)</f>
        <v>-1</v>
      </c>
      <c r="AB709" s="4"/>
    </row>
    <row r="710" spans="1:28" ht="15">
      <c r="A710" s="48">
        <v>343.02</v>
      </c>
      <c r="B710" s="49" t="s">
        <v>114</v>
      </c>
      <c r="C710" s="10"/>
      <c r="D710" s="78">
        <v>176901442.64999995</v>
      </c>
      <c r="E710" s="10"/>
      <c r="F710" s="10"/>
      <c r="G710" s="10"/>
      <c r="H710" s="10"/>
      <c r="I710" s="10"/>
      <c r="J710" s="10"/>
      <c r="K710" s="10"/>
      <c r="L710" s="78">
        <v>748765.77494860953</v>
      </c>
      <c r="M710" s="10"/>
      <c r="N710" s="53">
        <f t="shared" si="382"/>
        <v>-0.42326719541233188</v>
      </c>
      <c r="O710" s="10"/>
      <c r="P710" s="78">
        <v>41057768.999999985</v>
      </c>
      <c r="Q710" s="10"/>
      <c r="R710" s="86">
        <v>-5</v>
      </c>
      <c r="S710" s="10"/>
      <c r="T710" s="78">
        <f t="shared" si="383"/>
        <v>2052888.4499999995</v>
      </c>
      <c r="U710" s="10"/>
      <c r="V710" s="78">
        <f t="shared" si="384"/>
        <v>2801654.2249486092</v>
      </c>
      <c r="W710" s="10"/>
      <c r="X710" s="78">
        <f t="shared" si="385"/>
        <v>217959211.64999992</v>
      </c>
      <c r="Y710" s="10"/>
      <c r="Z710" s="53">
        <f t="shared" si="386"/>
        <v>-1</v>
      </c>
      <c r="AB710" s="4"/>
    </row>
    <row r="711" spans="1:28" ht="15">
      <c r="A711" s="48">
        <v>344.02</v>
      </c>
      <c r="B711" s="49" t="s">
        <v>115</v>
      </c>
      <c r="C711" s="10"/>
      <c r="D711" s="78">
        <v>3476242.7</v>
      </c>
      <c r="E711" s="10"/>
      <c r="F711" s="10"/>
      <c r="G711" s="10"/>
      <c r="H711" s="10"/>
      <c r="I711" s="10"/>
      <c r="J711" s="10"/>
      <c r="K711" s="10"/>
      <c r="L711" s="78">
        <v>14713.794982015923</v>
      </c>
      <c r="M711" s="10"/>
      <c r="N711" s="53">
        <f t="shared" si="382"/>
        <v>-0.42326719541233188</v>
      </c>
      <c r="O711" s="10"/>
      <c r="P711" s="78">
        <v>3215647.5800000015</v>
      </c>
      <c r="Q711" s="10"/>
      <c r="R711" s="86">
        <v>-5</v>
      </c>
      <c r="S711" s="10"/>
      <c r="T711" s="78">
        <f t="shared" si="383"/>
        <v>160782.37900000007</v>
      </c>
      <c r="U711" s="10"/>
      <c r="V711" s="78">
        <f t="shared" si="384"/>
        <v>175496.17398201599</v>
      </c>
      <c r="W711" s="10"/>
      <c r="X711" s="78">
        <f t="shared" si="385"/>
        <v>6691890.2800000012</v>
      </c>
      <c r="Y711" s="10"/>
      <c r="Z711" s="53">
        <f t="shared" si="386"/>
        <v>-3</v>
      </c>
      <c r="AB711" s="4"/>
    </row>
    <row r="712" spans="1:28" ht="15">
      <c r="A712" s="48">
        <v>345.02</v>
      </c>
      <c r="B712" s="92" t="s">
        <v>53</v>
      </c>
      <c r="C712" s="10"/>
      <c r="D712" s="78">
        <v>10290668.699999997</v>
      </c>
      <c r="E712" s="10"/>
      <c r="F712" s="10"/>
      <c r="G712" s="10"/>
      <c r="H712" s="10"/>
      <c r="I712" s="10"/>
      <c r="J712" s="10"/>
      <c r="K712" s="10"/>
      <c r="L712" s="78">
        <v>43557.024795664656</v>
      </c>
      <c r="M712" s="10"/>
      <c r="N712" s="53">
        <f t="shared" si="382"/>
        <v>-0.42326719541233182</v>
      </c>
      <c r="O712" s="10"/>
      <c r="P712" s="78">
        <v>3205243.4999999986</v>
      </c>
      <c r="Q712" s="10"/>
      <c r="R712" s="86">
        <v>-5</v>
      </c>
      <c r="S712" s="10"/>
      <c r="T712" s="78">
        <f t="shared" si="383"/>
        <v>160262.17499999993</v>
      </c>
      <c r="U712" s="10"/>
      <c r="V712" s="78">
        <f t="shared" si="384"/>
        <v>203819.19979566458</v>
      </c>
      <c r="W712" s="10"/>
      <c r="X712" s="78">
        <f t="shared" si="385"/>
        <v>13495912.199999996</v>
      </c>
      <c r="Y712" s="10"/>
      <c r="Z712" s="53">
        <f t="shared" si="386"/>
        <v>-2</v>
      </c>
      <c r="AB712" s="4"/>
    </row>
    <row r="713" spans="1:28" ht="15">
      <c r="A713" s="48">
        <v>346.02</v>
      </c>
      <c r="B713" s="49" t="s">
        <v>54</v>
      </c>
      <c r="C713" s="10"/>
      <c r="D713" s="88">
        <v>717967.14</v>
      </c>
      <c r="E713" s="10"/>
      <c r="F713" s="10"/>
      <c r="G713" s="10"/>
      <c r="H713" s="10"/>
      <c r="I713" s="10"/>
      <c r="J713" s="10"/>
      <c r="K713" s="10"/>
      <c r="L713" s="88">
        <v>3038.9193774601308</v>
      </c>
      <c r="M713" s="10"/>
      <c r="N713" s="53">
        <f t="shared" si="382"/>
        <v>-0.42326719541233188</v>
      </c>
      <c r="O713" s="10"/>
      <c r="P713" s="88">
        <v>85854.63</v>
      </c>
      <c r="Q713" s="10"/>
      <c r="R713" s="86">
        <v>0</v>
      </c>
      <c r="S713" s="10"/>
      <c r="T713" s="88">
        <f t="shared" si="383"/>
        <v>0</v>
      </c>
      <c r="U713" s="10"/>
      <c r="V713" s="88">
        <f t="shared" si="384"/>
        <v>3038.9193774601304</v>
      </c>
      <c r="W713" s="10"/>
      <c r="X713" s="88">
        <f t="shared" si="385"/>
        <v>803821.77</v>
      </c>
      <c r="Y713" s="10"/>
      <c r="Z713" s="53">
        <f t="shared" si="386"/>
        <v>0</v>
      </c>
      <c r="AB713" s="4"/>
    </row>
    <row r="714" spans="1:28" ht="15">
      <c r="A714" s="31"/>
      <c r="B714" s="32" t="s">
        <v>105</v>
      </c>
      <c r="C714" s="10"/>
      <c r="D714" s="90">
        <f>+SUBTOTAL(9,D709:D713)</f>
        <v>196802400.23999992</v>
      </c>
      <c r="E714" s="10"/>
      <c r="F714" s="10"/>
      <c r="G714" s="10"/>
      <c r="H714" s="43">
        <v>119</v>
      </c>
      <c r="I714" s="10"/>
      <c r="J714" s="43">
        <v>7</v>
      </c>
      <c r="K714" s="10"/>
      <c r="L714" s="90">
        <f>+SUBTOTAL(9,L709:L713)</f>
        <v>833000.00000000023</v>
      </c>
      <c r="M714" s="10"/>
      <c r="N714" s="53">
        <f t="shared" si="382"/>
        <v>-0.42326719541233199</v>
      </c>
      <c r="O714" s="10"/>
      <c r="P714" s="90">
        <f>+SUBTOTAL(9,P709:P713)</f>
        <v>48504237.509999983</v>
      </c>
      <c r="Q714" s="10"/>
      <c r="R714" s="86"/>
      <c r="S714" s="10"/>
      <c r="T714" s="90">
        <f>+SUBTOTAL(9,T709:T713)</f>
        <v>2420919.1439999994</v>
      </c>
      <c r="U714" s="10"/>
      <c r="V714" s="90">
        <f>+SUBTOTAL(9,V709:V713)</f>
        <v>3253919.1439999999</v>
      </c>
      <c r="W714" s="10"/>
      <c r="X714" s="90">
        <f>+SUBTOTAL(9,X709:X713)</f>
        <v>245306637.74999991</v>
      </c>
      <c r="Y714" s="10"/>
      <c r="Z714" s="44">
        <f t="shared" si="386"/>
        <v>-1</v>
      </c>
      <c r="AB714" s="4"/>
    </row>
    <row r="715" spans="1:28" ht="15">
      <c r="A715" s="31"/>
      <c r="B715" s="32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53"/>
      <c r="O715" s="10"/>
      <c r="P715" s="10"/>
      <c r="Q715" s="10"/>
      <c r="R715" s="86"/>
      <c r="S715" s="10"/>
      <c r="T715" s="10"/>
      <c r="U715" s="10"/>
      <c r="V715" s="10"/>
      <c r="W715" s="10"/>
      <c r="X715" s="10"/>
      <c r="Y715" s="10"/>
      <c r="Z715" s="10"/>
    </row>
    <row r="716" spans="1:28" s="6" customFormat="1" ht="15">
      <c r="A716" s="48"/>
      <c r="B716" s="51" t="s">
        <v>106</v>
      </c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53"/>
      <c r="O716" s="41"/>
      <c r="P716" s="41"/>
      <c r="Q716" s="41"/>
      <c r="R716" s="53"/>
      <c r="S716" s="41"/>
      <c r="T716" s="41"/>
      <c r="U716" s="41"/>
      <c r="V716" s="41"/>
      <c r="W716" s="41"/>
      <c r="X716" s="41"/>
      <c r="Y716" s="41"/>
      <c r="Z716" s="41"/>
    </row>
    <row r="717" spans="1:28" s="6" customFormat="1" ht="15">
      <c r="A717" s="48">
        <v>344</v>
      </c>
      <c r="B717" s="49" t="s">
        <v>116</v>
      </c>
      <c r="C717" s="41"/>
      <c r="D717" s="50">
        <v>5545.93</v>
      </c>
      <c r="E717" s="41"/>
      <c r="F717" s="41"/>
      <c r="G717" s="41"/>
      <c r="H717" s="41"/>
      <c r="I717" s="41"/>
      <c r="J717" s="41"/>
      <c r="K717" s="41"/>
      <c r="L717" s="50">
        <v>0</v>
      </c>
      <c r="M717" s="41"/>
      <c r="N717" s="53">
        <f t="shared" ref="N717:N721" si="387">-L717/D717*100</f>
        <v>0</v>
      </c>
      <c r="O717" s="41"/>
      <c r="P717" s="50">
        <v>0</v>
      </c>
      <c r="Q717" s="41"/>
      <c r="R717" s="53">
        <v>0</v>
      </c>
      <c r="S717" s="41"/>
      <c r="T717" s="50">
        <f t="shared" ref="T717:T720" si="388">-P717*R717/100</f>
        <v>0</v>
      </c>
      <c r="U717" s="41"/>
      <c r="V717" s="50">
        <f t="shared" ref="V717:V720" si="389">-D717*N717/100+T717</f>
        <v>0</v>
      </c>
      <c r="W717" s="41"/>
      <c r="X717" s="50">
        <f t="shared" ref="X717:X720" si="390">+D717+P717</f>
        <v>5545.93</v>
      </c>
      <c r="Y717" s="41"/>
      <c r="Z717" s="100">
        <f t="shared" ref="Z717:Z721" si="391">-ROUND(V717/X717*100,0)</f>
        <v>0</v>
      </c>
    </row>
    <row r="718" spans="1:28" s="6" customFormat="1" ht="15">
      <c r="A718" s="48">
        <v>344</v>
      </c>
      <c r="B718" s="49" t="s">
        <v>117</v>
      </c>
      <c r="C718" s="41"/>
      <c r="D718" s="50">
        <v>36389.01</v>
      </c>
      <c r="E718" s="41"/>
      <c r="F718" s="41"/>
      <c r="G718" s="41"/>
      <c r="H718" s="41"/>
      <c r="I718" s="41"/>
      <c r="J718" s="41"/>
      <c r="K718" s="41"/>
      <c r="L718" s="50">
        <v>0</v>
      </c>
      <c r="M718" s="41"/>
      <c r="N718" s="53">
        <f t="shared" si="387"/>
        <v>0</v>
      </c>
      <c r="O718" s="41"/>
      <c r="P718" s="50">
        <v>0</v>
      </c>
      <c r="Q718" s="41"/>
      <c r="R718" s="53">
        <v>0</v>
      </c>
      <c r="S718" s="41"/>
      <c r="T718" s="50">
        <f t="shared" si="388"/>
        <v>0</v>
      </c>
      <c r="U718" s="41"/>
      <c r="V718" s="50">
        <f t="shared" si="389"/>
        <v>0</v>
      </c>
      <c r="W718" s="41"/>
      <c r="X718" s="50">
        <f t="shared" si="390"/>
        <v>36389.01</v>
      </c>
      <c r="Y718" s="41"/>
      <c r="Z718" s="100">
        <f t="shared" si="391"/>
        <v>0</v>
      </c>
    </row>
    <row r="719" spans="1:28" s="6" customFormat="1" ht="15">
      <c r="A719" s="48">
        <v>344</v>
      </c>
      <c r="B719" s="49" t="s">
        <v>118</v>
      </c>
      <c r="C719" s="41"/>
      <c r="D719" s="50">
        <v>55086.78</v>
      </c>
      <c r="E719" s="41"/>
      <c r="F719" s="41"/>
      <c r="G719" s="41"/>
      <c r="H719" s="41"/>
      <c r="I719" s="41"/>
      <c r="J719" s="41"/>
      <c r="K719" s="41"/>
      <c r="L719" s="50">
        <v>0</v>
      </c>
      <c r="M719" s="41"/>
      <c r="N719" s="101">
        <f t="shared" si="387"/>
        <v>0</v>
      </c>
      <c r="O719" s="41"/>
      <c r="P719" s="50">
        <v>0</v>
      </c>
      <c r="Q719" s="41"/>
      <c r="R719" s="53">
        <v>0</v>
      </c>
      <c r="S719" s="41"/>
      <c r="T719" s="50">
        <f t="shared" si="388"/>
        <v>0</v>
      </c>
      <c r="U719" s="41"/>
      <c r="V719" s="50">
        <f t="shared" si="389"/>
        <v>0</v>
      </c>
      <c r="W719" s="41"/>
      <c r="X719" s="50">
        <f t="shared" si="390"/>
        <v>55086.78</v>
      </c>
      <c r="Y719" s="41"/>
      <c r="Z719" s="100">
        <f t="shared" si="391"/>
        <v>0</v>
      </c>
    </row>
    <row r="720" spans="1:28" s="6" customFormat="1" ht="15">
      <c r="A720" s="48">
        <v>344</v>
      </c>
      <c r="B720" s="49" t="s">
        <v>119</v>
      </c>
      <c r="C720" s="41"/>
      <c r="D720" s="59">
        <v>56321.97</v>
      </c>
      <c r="E720" s="41"/>
      <c r="F720" s="41"/>
      <c r="G720" s="41"/>
      <c r="H720" s="41"/>
      <c r="I720" s="41"/>
      <c r="J720" s="41"/>
      <c r="K720" s="41"/>
      <c r="L720" s="59">
        <v>0</v>
      </c>
      <c r="M720" s="41"/>
      <c r="N720" s="101">
        <f t="shared" si="387"/>
        <v>0</v>
      </c>
      <c r="O720" s="41"/>
      <c r="P720" s="59">
        <v>0</v>
      </c>
      <c r="Q720" s="41"/>
      <c r="R720" s="53">
        <v>0</v>
      </c>
      <c r="S720" s="41"/>
      <c r="T720" s="59">
        <f t="shared" si="388"/>
        <v>0</v>
      </c>
      <c r="U720" s="41"/>
      <c r="V720" s="59">
        <f t="shared" si="389"/>
        <v>0</v>
      </c>
      <c r="W720" s="41"/>
      <c r="X720" s="59">
        <f t="shared" si="390"/>
        <v>56321.97</v>
      </c>
      <c r="Y720" s="41"/>
      <c r="Z720" s="100">
        <f t="shared" si="391"/>
        <v>0</v>
      </c>
    </row>
    <row r="721" spans="1:26" s="6" customFormat="1" ht="15">
      <c r="A721" s="48"/>
      <c r="B721" s="40" t="s">
        <v>107</v>
      </c>
      <c r="C721" s="41"/>
      <c r="D721" s="102">
        <f>+SUBTOTAL(9,D715:D720)</f>
        <v>153343.69</v>
      </c>
      <c r="E721" s="41"/>
      <c r="F721" s="41"/>
      <c r="G721" s="41"/>
      <c r="H721" s="41">
        <v>0</v>
      </c>
      <c r="I721" s="41"/>
      <c r="J721" s="41">
        <v>0</v>
      </c>
      <c r="K721" s="41"/>
      <c r="L721" s="102">
        <f>+SUBTOTAL(9,L715:L720)</f>
        <v>0</v>
      </c>
      <c r="M721" s="41"/>
      <c r="N721" s="101">
        <f t="shared" si="387"/>
        <v>0</v>
      </c>
      <c r="O721" s="41"/>
      <c r="P721" s="102">
        <f>+SUBTOTAL(9,P715:P720)</f>
        <v>0</v>
      </c>
      <c r="Q721" s="41"/>
      <c r="R721" s="103"/>
      <c r="S721" s="41"/>
      <c r="T721" s="102">
        <f>+SUBTOTAL(9,T715:T720)</f>
        <v>0</v>
      </c>
      <c r="U721" s="41"/>
      <c r="V721" s="102">
        <f>+SUBTOTAL(9,V715:V720)</f>
        <v>0</v>
      </c>
      <c r="W721" s="41"/>
      <c r="X721" s="102">
        <f>+SUBTOTAL(9,X715:X720)</f>
        <v>153343.69</v>
      </c>
      <c r="Y721" s="41"/>
      <c r="Z721" s="100">
        <f t="shared" si="391"/>
        <v>0</v>
      </c>
    </row>
    <row r="722" spans="1:26" s="6" customFormat="1" ht="15">
      <c r="A722" s="48"/>
      <c r="B722" s="40"/>
      <c r="C722" s="41"/>
      <c r="D722" s="67"/>
      <c r="E722" s="41"/>
      <c r="F722" s="41"/>
      <c r="G722" s="41"/>
      <c r="H722" s="41"/>
      <c r="I722" s="41"/>
      <c r="J722" s="41"/>
      <c r="K722" s="41"/>
      <c r="L722" s="67"/>
      <c r="M722" s="41"/>
      <c r="N722" s="53"/>
      <c r="O722" s="41"/>
      <c r="P722" s="67"/>
      <c r="Q722" s="41"/>
      <c r="R722" s="103"/>
      <c r="S722" s="41"/>
      <c r="T722" s="67"/>
      <c r="U722" s="41"/>
      <c r="V722" s="67"/>
      <c r="W722" s="41"/>
      <c r="X722" s="67"/>
      <c r="Y722" s="41"/>
      <c r="Z722" s="41"/>
    </row>
    <row r="723" spans="1:26" s="6" customFormat="1" ht="16.5" thickBot="1">
      <c r="A723" s="48"/>
      <c r="B723" s="104" t="s">
        <v>108</v>
      </c>
      <c r="C723" s="41"/>
      <c r="D723" s="105">
        <f>+SUBTOTAL(9,D601:D722)</f>
        <v>2962984399.0199986</v>
      </c>
      <c r="E723" s="41"/>
      <c r="F723" s="41"/>
      <c r="G723" s="41"/>
      <c r="H723" s="41"/>
      <c r="I723" s="41"/>
      <c r="J723" s="41"/>
      <c r="K723" s="41"/>
      <c r="L723" s="105">
        <f>+SUBTOTAL(9,L601:L722)</f>
        <v>33515339.999999989</v>
      </c>
      <c r="M723" s="41"/>
      <c r="N723" s="41"/>
      <c r="O723" s="41"/>
      <c r="P723" s="105">
        <f>+SUBTOTAL(9,P601:P722)</f>
        <v>1031899810.78</v>
      </c>
      <c r="Q723" s="41"/>
      <c r="R723" s="103"/>
      <c r="S723" s="41"/>
      <c r="T723" s="105">
        <f>+SUBTOTAL(9,T601:T722)</f>
        <v>87876344.685000062</v>
      </c>
      <c r="U723" s="41"/>
      <c r="V723" s="105">
        <f>+SUBTOTAL(9,V601:V722)</f>
        <v>121391684.68499997</v>
      </c>
      <c r="W723" s="41"/>
      <c r="X723" s="105">
        <f>+SUBTOTAL(9,X601:X722)</f>
        <v>3994884209.7999992</v>
      </c>
      <c r="Y723" s="41"/>
      <c r="Z723" s="41"/>
    </row>
    <row r="724" spans="1:26" s="6" customFormat="1" ht="15.75" thickTop="1">
      <c r="A724" s="48"/>
      <c r="B724" s="40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103"/>
      <c r="S724" s="41"/>
      <c r="T724" s="41"/>
      <c r="U724" s="41"/>
      <c r="V724" s="41"/>
      <c r="W724" s="41"/>
      <c r="X724" s="41"/>
      <c r="Y724" s="41"/>
      <c r="Z724" s="41"/>
    </row>
    <row r="725" spans="1:26" ht="16.5" thickBot="1">
      <c r="A725" s="10"/>
      <c r="B725" s="104" t="s">
        <v>126</v>
      </c>
      <c r="C725" s="10"/>
      <c r="D725" s="105">
        <f>SUBTOTAL(9,D17:D723)</f>
        <v>10085134953.280005</v>
      </c>
      <c r="E725" s="10"/>
      <c r="F725" s="10"/>
      <c r="G725" s="10"/>
      <c r="H725" s="10"/>
      <c r="I725" s="10"/>
      <c r="J725" s="10"/>
      <c r="K725" s="10"/>
      <c r="L725" s="105">
        <f>SUBTOTAL(9,L17:L723)</f>
        <v>323388340.02261883</v>
      </c>
      <c r="M725" s="10"/>
      <c r="N725" s="10"/>
      <c r="O725" s="10"/>
      <c r="P725" s="105">
        <f>SUBTOTAL(9,P17:P723)</f>
        <v>2068092697.0099995</v>
      </c>
      <c r="Q725" s="10"/>
      <c r="R725" s="11"/>
      <c r="S725" s="10"/>
      <c r="T725" s="105">
        <f>SUBTOTAL(9,T17:T723)</f>
        <v>302984697.0844999</v>
      </c>
      <c r="U725" s="10"/>
      <c r="V725" s="105">
        <f>SUBTOTAL(9,V17:V723)</f>
        <v>626373037.1071192</v>
      </c>
      <c r="W725" s="10"/>
      <c r="X725" s="105">
        <f>SUBTOTAL(9,X17:X723)</f>
        <v>12153227650.289999</v>
      </c>
      <c r="Y725" s="10"/>
      <c r="Z725" s="10"/>
    </row>
    <row r="726" spans="1:26" ht="13.5" thickTop="1"/>
  </sheetData>
  <pageMargins left="0.7" right="0.7" top="1" bottom="0.75" header="0.3" footer="0.3"/>
  <pageSetup scale="36" fitToHeight="0" orientation="landscape" r:id="rId1"/>
  <rowBreaks count="10" manualBreakCount="10">
    <brk id="65" max="25" man="1"/>
    <brk id="137" max="25" man="1"/>
    <brk id="212" max="25" man="1"/>
    <brk id="271" max="25" man="1"/>
    <brk id="335" max="25" man="1"/>
    <brk id="385" max="25" man="1"/>
    <brk id="456" max="25" man="1"/>
    <brk id="527" max="25" man="1"/>
    <brk id="598" max="25" man="1"/>
    <brk id="675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C45E22-22FE-41C0-A572-832DB07EAAA8}"/>
</file>

<file path=customXml/itemProps2.xml><?xml version="1.0" encoding="utf-8"?>
<ds:datastoreItem xmlns:ds="http://schemas.openxmlformats.org/officeDocument/2006/customXml" ds:itemID="{3C808C85-4E01-4DFB-8160-66E8408D7AB6}"/>
</file>

<file path=customXml/itemProps3.xml><?xml version="1.0" encoding="utf-8"?>
<ds:datastoreItem xmlns:ds="http://schemas.openxmlformats.org/officeDocument/2006/customXml" ds:itemID="{CCF2DB4C-118A-4AC7-BB7A-68638267CFB3}"/>
</file>

<file path=customXml/itemProps4.xml><?xml version="1.0" encoding="utf-8"?>
<ds:datastoreItem xmlns:ds="http://schemas.openxmlformats.org/officeDocument/2006/customXml" ds:itemID="{7872753C-E71D-4497-88A9-8FF3AC0F6F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>Gannett Fleming,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Richard</dc:creator>
  <cp:lastModifiedBy>Dimler, John C.</cp:lastModifiedBy>
  <cp:lastPrinted>2018-08-27T17:00:47Z</cp:lastPrinted>
  <dcterms:created xsi:type="dcterms:W3CDTF">2011-01-28T19:16:00Z</dcterms:created>
  <dcterms:modified xsi:type="dcterms:W3CDTF">2018-08-27T17:01:26Z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