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000"/>
  </bookViews>
  <sheets>
    <sheet name="SEF-23 Summary" sheetId="9" r:id="rId1"/>
    <sheet name="SEF-23 Plant Prov Proforma 1" sheetId="11" r:id="rId2"/>
    <sheet name="SEF-23 Plant Prov Proforma 2" sheetId="12" r:id="rId3"/>
    <sheet name="SEF-23 Retirements" sheetId="10" r:id="rId4"/>
  </sheets>
  <definedNames>
    <definedName name="_xlnm.Print_Area" localSheetId="1">'SEF-23 Plant Prov Proforma 1'!$A$1:$Q$66</definedName>
    <definedName name="_xlnm.Print_Area" localSheetId="2">'SEF-23 Plant Prov Proforma 2'!$A$1:$P$48</definedName>
    <definedName name="_xlnm.Print_Titles" localSheetId="1">'SEF-23 Plant Prov Proforma 1'!$1:$12</definedName>
    <definedName name="_xlnm.Print_Titles" localSheetId="2">'SEF-23 Plant Prov Proforma 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2" l="1"/>
  <c r="G45" i="12"/>
  <c r="A45" i="12"/>
  <c r="G44" i="12"/>
  <c r="A44" i="12"/>
  <c r="G43" i="12"/>
  <c r="A43" i="12"/>
  <c r="A42" i="12"/>
  <c r="A41" i="12"/>
  <c r="A40" i="12"/>
  <c r="A39" i="12"/>
  <c r="A38" i="12"/>
  <c r="A37" i="12"/>
  <c r="A36" i="12"/>
  <c r="A35" i="12"/>
  <c r="G34" i="12"/>
  <c r="A34" i="12"/>
  <c r="G33" i="12"/>
  <c r="A33" i="12"/>
  <c r="G32" i="12"/>
  <c r="A32" i="12"/>
  <c r="G31" i="12"/>
  <c r="A31" i="12"/>
  <c r="A30" i="12"/>
  <c r="A29" i="12"/>
  <c r="G28" i="12"/>
  <c r="A28" i="12"/>
  <c r="A27" i="12"/>
  <c r="A26" i="12"/>
  <c r="A25" i="12"/>
  <c r="A24" i="12"/>
  <c r="A23" i="12"/>
  <c r="A22" i="12"/>
  <c r="A21" i="12"/>
  <c r="A20" i="12"/>
  <c r="A19" i="12"/>
  <c r="A18" i="12"/>
  <c r="G17" i="12"/>
  <c r="G19" i="12" s="1"/>
  <c r="A17" i="12"/>
  <c r="A16" i="12"/>
  <c r="A15" i="12"/>
  <c r="A14" i="12"/>
  <c r="A13" i="12"/>
  <c r="A12" i="12"/>
  <c r="G46" i="12" l="1"/>
  <c r="G21" i="12"/>
  <c r="G23" i="12" s="1"/>
  <c r="G35" i="12"/>
  <c r="G37" i="12" s="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G39" i="12" l="1"/>
  <c r="G41" i="12" s="1"/>
  <c r="D27" i="10"/>
  <c r="C27" i="10"/>
  <c r="E32" i="10"/>
  <c r="G32" i="10"/>
  <c r="F32" i="10"/>
  <c r="E15" i="10"/>
  <c r="E19" i="10" s="1"/>
  <c r="E21" i="10" s="1"/>
  <c r="F15" i="10"/>
  <c r="F19" i="10" s="1"/>
  <c r="F21" i="10" s="1"/>
  <c r="H17" i="11"/>
  <c r="H19" i="11" s="1"/>
  <c r="H64" i="11"/>
  <c r="G64" i="11"/>
  <c r="H53" i="11"/>
  <c r="H55" i="11" s="1"/>
  <c r="H46" i="11"/>
  <c r="G46" i="11"/>
  <c r="H35" i="11"/>
  <c r="H37" i="11" s="1"/>
  <c r="H39" i="11" s="1"/>
  <c r="G35" i="11"/>
  <c r="G37" i="11" s="1"/>
  <c r="H28" i="11"/>
  <c r="G28" i="11"/>
  <c r="F27" i="10" l="1"/>
  <c r="F23" i="10"/>
  <c r="E23" i="10"/>
  <c r="E25" i="10"/>
  <c r="G17" i="11"/>
  <c r="G19" i="11" s="1"/>
  <c r="G21" i="11" s="1"/>
  <c r="G23" i="11" s="1"/>
  <c r="H21" i="11"/>
  <c r="H23" i="11" s="1"/>
  <c r="G39" i="11"/>
  <c r="G41" i="11" s="1"/>
  <c r="H57" i="11"/>
  <c r="H59" i="11" s="1"/>
  <c r="G53" i="11"/>
  <c r="G55" i="11" s="1"/>
  <c r="H41" i="11"/>
  <c r="E27" i="10" l="1"/>
  <c r="G15" i="10"/>
  <c r="G19" i="10" s="1"/>
  <c r="G21" i="10" s="1"/>
  <c r="G57" i="11"/>
  <c r="G59" i="11" s="1"/>
  <c r="G23" i="10" l="1"/>
  <c r="G27" i="10" s="1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</calcChain>
</file>

<file path=xl/sharedStrings.xml><?xml version="1.0" encoding="utf-8"?>
<sst xmlns="http://schemas.openxmlformats.org/spreadsheetml/2006/main" count="306" uniqueCount="101">
  <si>
    <t xml:space="preserve">DETERMINATION OF DEFICIENCY ASSOCIATED WITH </t>
  </si>
  <si>
    <t xml:space="preserve">PROVISIONAL PROFORMA ADJUSTMENTS - FOR RATES </t>
  </si>
  <si>
    <t>SUBJECT TO REFUND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</si>
  <si>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</si>
  <si>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</si>
  <si>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</si>
  <si>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</si>
  <si>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</si>
  <si>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</si>
  <si>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</si>
  <si>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</si>
  <si>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</si>
  <si>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</si>
  <si>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</si>
  <si>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</si>
  <si>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</si>
  <si>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</si>
  <si>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</si>
  <si>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</si>
  <si>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</si>
  <si>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Rate Base Associated with Post 2021 Plant Additions</t>
  </si>
  <si>
    <t>Rate Base Associated with Post 2021 Plant Retirements</t>
  </si>
  <si>
    <t>Total Rate Base Proposed Subject to Refund</t>
  </si>
  <si>
    <t>Depr/Amort Expense Associated with Post 2021 Plant Additions</t>
  </si>
  <si>
    <t>Depr/Amort Expense Associated with Post 2021 Plant Retirements</t>
  </si>
  <si>
    <t xml:space="preserve"> Line 9 x Line 11 x Line 16</t>
  </si>
  <si>
    <t>Line 27 + Line 29</t>
  </si>
  <si>
    <t>Line 10 x Line 16</t>
  </si>
  <si>
    <t>Line 33 - Line 31</t>
  </si>
  <si>
    <t>Line 35 / Line 12</t>
  </si>
  <si>
    <t>Line 36</t>
  </si>
  <si>
    <t>Line 38 - Prior Year Line 38</t>
  </si>
  <si>
    <t>ELECTRIC</t>
  </si>
  <si>
    <t>Exh. SEF-3 page 2</t>
  </si>
  <si>
    <t>Exh. SEF-3 page 3</t>
  </si>
  <si>
    <t>Income Tax Expense Associated with Post 2021 Plant Additions</t>
  </si>
  <si>
    <t>Income Tax Expense Associated with Post 2021 Plant Retirements</t>
  </si>
  <si>
    <t>AMA</t>
  </si>
  <si>
    <t>EOP</t>
  </si>
  <si>
    <t>DEC 2021</t>
  </si>
  <si>
    <t>ADJUSTED</t>
  </si>
  <si>
    <t>12ME JUNE 2021</t>
  </si>
  <si>
    <t>RESTATED</t>
  </si>
  <si>
    <t>PROFORMA</t>
  </si>
  <si>
    <t>GAP YEAR</t>
  </si>
  <si>
    <t>RESULTS</t>
  </si>
  <si>
    <t>RATE YEAR 1</t>
  </si>
  <si>
    <t>RATE YEAR 2</t>
  </si>
  <si>
    <t>RATE YEAR 3</t>
  </si>
  <si>
    <t>TEST</t>
  </si>
  <si>
    <t>RESTATING</t>
  </si>
  <si>
    <t>RESULTS OF</t>
  </si>
  <si>
    <t>PERIOD</t>
  </si>
  <si>
    <t>PROVISIONAL</t>
  </si>
  <si>
    <t>START OF</t>
  </si>
  <si>
    <t>END OF</t>
  </si>
  <si>
    <t>DESCRIPTION</t>
  </si>
  <si>
    <t>%'s</t>
  </si>
  <si>
    <t>YEAR</t>
  </si>
  <si>
    <t>ADJUSTMENTS</t>
  </si>
  <si>
    <t>OPERATIONS</t>
  </si>
  <si>
    <t>403 ELEC. DEPRECIATION EXPENSE</t>
  </si>
  <si>
    <t>403 ELEC. PORTION OF COMMON</t>
  </si>
  <si>
    <t>404 ELEC. AMORTIZATION EXPENSE</t>
  </si>
  <si>
    <t>404 ELEC. PORTION OF COMMON</t>
  </si>
  <si>
    <t>TOTAL DEPRECIATION AND AMORTIZATION EXPENSE</t>
  </si>
  <si>
    <t>INCREASE (DECREASE) EXPENSE</t>
  </si>
  <si>
    <t>INCREASE (DECREASE) FIT</t>
  </si>
  <si>
    <t>INCREASE (DECREASE) NOI</t>
  </si>
  <si>
    <t>INCREASE TO GROSS PLANT</t>
  </si>
  <si>
    <t>INCREASE TO ACCUM. DEPRECIATION &amp; AMORTIZATION</t>
  </si>
  <si>
    <t>INCREASE TO ACCUMULATED DEFERRED INCOME TAXES</t>
  </si>
  <si>
    <t>TOTAL ADJUSTMENT TO RATE BASE</t>
  </si>
  <si>
    <t>TOTAL ALL PROVISIONAL PROFORMAS</t>
  </si>
  <si>
    <t xml:space="preserve">PROGRAMMATC </t>
  </si>
  <si>
    <t xml:space="preserve">CUSTOMER DRIVEN PROGRAMMATIC PROVISIONAL PROFORMA </t>
  </si>
  <si>
    <t xml:space="preserve">SPECIFIC </t>
  </si>
  <si>
    <t xml:space="preserve">PROJECTED </t>
  </si>
  <si>
    <t>SUBTOTAL DEPRECIATION EXPENSE 403</t>
  </si>
  <si>
    <t>403.1 ELEC. ASSET RETIREMENT COST DEPRECIATION</t>
  </si>
  <si>
    <t>403.1 ELEC. PORTION OF COMMON</t>
  </si>
  <si>
    <t>411.10 ELEC. ASSET RETIREMENT OBLIGATION ACCRETION</t>
  </si>
  <si>
    <t>TOTAL DEPRECIATION AND ACCRETION</t>
  </si>
  <si>
    <t>ADJUSTMENT TO RATE BASE:</t>
  </si>
  <si>
    <t>ADJUSTMENT TO ACCUM. DEPREC.</t>
  </si>
  <si>
    <t>ADJUSTMENT TO ADIT IS IN ADJ 6.29 AND TO EDIT IS IN 6.04</t>
  </si>
  <si>
    <t>TOTAL ADJUSTMENT TO RATEBASE</t>
  </si>
  <si>
    <t>INCREASE (DECREASE) EDIT</t>
  </si>
  <si>
    <t>INCREASE (DECREASE) FLOW-THROUGH</t>
  </si>
  <si>
    <t>SEF-23 page 2 line 103</t>
  </si>
  <si>
    <t>SEF-23 page 3 line 37</t>
  </si>
  <si>
    <t>SEF-23 page 2 line 92</t>
  </si>
  <si>
    <t>SEF-23 page 3 line 24</t>
  </si>
  <si>
    <t>SEF-23 page 2 line 96</t>
  </si>
  <si>
    <t>SEF-23 page 3 28-30</t>
  </si>
  <si>
    <t>NO.</t>
  </si>
  <si>
    <t>Exh. SEF-23 page 4 of 4</t>
  </si>
  <si>
    <t>Exh. SEF-23 pages 3 of 4</t>
  </si>
  <si>
    <t>Exh. SEF-23 pages 2 of 4</t>
  </si>
  <si>
    <t>Exh. SEF-23 page 1 of 4</t>
  </si>
  <si>
    <t>UE-__________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</si>
</sst>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ADJ&quot;\ 0.00\ &quot;ER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0" fontId="3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4" xfId="0" applyNumberFormat="1" applyFont="1" applyFill="1" applyBorder="1"/>
    <xf numFmtId="164" fontId="3" fillId="0" borderId="1" xfId="0" applyNumberFormat="1" applyFont="1" applyFill="1" applyBorder="1"/>
    <xf numFmtId="164" fontId="4" fillId="0" borderId="0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5" fontId="3" fillId="0" borderId="0" xfId="0" applyNumberFormat="1" applyFont="1" applyFill="1" applyBorder="1"/>
    <xf numFmtId="0" fontId="2" fillId="0" borderId="0" xfId="0" quotePrefix="1" applyFont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43" fontId="2" fillId="0" borderId="0" xfId="0" applyNumberFormat="1" applyFont="1"/>
    <xf numFmtId="10" fontId="3" fillId="0" borderId="0" xfId="0" applyNumberFormat="1" applyFont="1" applyFill="1" applyBorder="1"/>
    <xf numFmtId="165" fontId="5" fillId="0" borderId="0" xfId="0" applyNumberFormat="1" applyFont="1"/>
    <xf numFmtId="164" fontId="5" fillId="0" borderId="0" xfId="0" applyNumberFormat="1" applyFont="1"/>
    <xf numFmtId="164" fontId="5" fillId="0" borderId="1" xfId="0" applyNumberFormat="1" applyFont="1" applyBorder="1"/>
    <xf numFmtId="43" fontId="5" fillId="0" borderId="0" xfId="0" applyNumberFormat="1" applyFont="1"/>
    <xf numFmtId="0" fontId="5" fillId="0" borderId="2" xfId="0" applyFont="1" applyBorder="1"/>
    <xf numFmtId="165" fontId="5" fillId="0" borderId="4" xfId="0" applyNumberFormat="1" applyFont="1" applyBorder="1"/>
    <xf numFmtId="0" fontId="5" fillId="0" borderId="0" xfId="0" applyFont="1"/>
    <xf numFmtId="165" fontId="5" fillId="0" borderId="15" xfId="0" applyNumberFormat="1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9" fontId="5" fillId="0" borderId="0" xfId="0" applyNumberFormat="1" applyFont="1"/>
    <xf numFmtId="164" fontId="5" fillId="0" borderId="2" xfId="0" applyNumberFormat="1" applyFont="1" applyBorder="1"/>
    <xf numFmtId="164" fontId="5" fillId="0" borderId="1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Continuous"/>
    </xf>
    <xf numFmtId="0" fontId="6" fillId="2" borderId="5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/>
    <xf numFmtId="0" fontId="5" fillId="0" borderId="8" xfId="0" applyFont="1" applyBorder="1"/>
    <xf numFmtId="0" fontId="5" fillId="2" borderId="8" xfId="0" applyFont="1" applyFill="1" applyBorder="1"/>
    <xf numFmtId="0" fontId="6" fillId="0" borderId="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 applyProtection="1">
      <protection locked="0"/>
    </xf>
    <xf numFmtId="0" fontId="6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2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NumberFormat="1" applyFont="1" applyFill="1" applyAlignment="1"/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5" fillId="0" borderId="0" xfId="0" applyNumberFormat="1" applyFont="1" applyFill="1"/>
    <xf numFmtId="164" fontId="5" fillId="0" borderId="0" xfId="0" applyNumberFormat="1" applyFont="1" applyBorder="1"/>
    <xf numFmtId="164" fontId="5" fillId="0" borderId="15" xfId="0" applyNumberFormat="1" applyFont="1" applyBorder="1"/>
    <xf numFmtId="43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Continuous"/>
    </xf>
    <xf numFmtId="0" fontId="6" fillId="0" borderId="17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7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2" borderId="21" xfId="0" quotePrefix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Continuous"/>
    </xf>
    <xf numFmtId="0" fontId="7" fillId="0" borderId="0" xfId="0" applyFo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26" xfId="0" applyNumberFormat="1" applyFont="1" applyFill="1" applyBorder="1" applyAlignment="1">
      <alignment horizontal="right"/>
    </xf>
    <xf numFmtId="0" fontId="2" fillId="0" borderId="27" xfId="0" applyFont="1" applyBorder="1"/>
    <xf numFmtId="166" fontId="1" fillId="0" borderId="28" xfId="0" applyNumberFormat="1" applyFont="1" applyFill="1" applyBorder="1" applyAlignment="1">
      <alignment horizontal="right"/>
    </xf>
    <xf numFmtId="0" fontId="3" fillId="0" borderId="25" xfId="0" applyFont="1" applyBorder="1"/>
    <xf numFmtId="0" fontId="4" fillId="0" borderId="26" xfId="0" applyNumberFormat="1" applyFont="1" applyFill="1" applyBorder="1" applyAlignment="1">
      <alignment horizontal="right"/>
    </xf>
    <xf numFmtId="0" fontId="3" fillId="0" borderId="27" xfId="0" applyFont="1" applyBorder="1"/>
    <xf numFmtId="166" fontId="4" fillId="0" borderId="2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G2" sqref="G2"/>
    </sheetView>
  </sheetViews>
  <sheetFormatPr defaultColWidth="9.140625" defaultRowHeight="12.75" x14ac:dyDescent="0.2"/>
  <cols>
    <col min="1" max="1" width="6.28515625" style="2" customWidth="1"/>
    <col min="2" max="2" width="53.85546875" style="2" bestFit="1" customWidth="1"/>
    <col min="3" max="6" width="16.85546875" style="2" bestFit="1" customWidth="1"/>
    <col min="7" max="7" width="21.5703125" style="2" bestFit="1" customWidth="1"/>
    <col min="8" max="8" width="11.140625" style="2" bestFit="1" customWidth="1"/>
    <col min="9" max="16384" width="9.140625" style="2"/>
  </cols>
  <sheetData>
    <row r="1" spans="1:7" x14ac:dyDescent="0.2">
      <c r="A1" s="1" t="s">
        <v>0</v>
      </c>
      <c r="G1" s="83" t="s">
        <v>100</v>
      </c>
    </row>
    <row r="2" spans="1:7" ht="13.5" thickBot="1" x14ac:dyDescent="0.25">
      <c r="A2" s="1" t="s">
        <v>1</v>
      </c>
      <c r="G2" s="84" t="s">
        <v>99</v>
      </c>
    </row>
    <row r="3" spans="1:7" ht="15" x14ac:dyDescent="0.25">
      <c r="A3" s="1" t="s">
        <v>2</v>
      </c>
      <c r="G3"/>
    </row>
    <row r="4" spans="1:7" ht="15" x14ac:dyDescent="0.25">
      <c r="A4" s="1"/>
      <c r="G4"/>
    </row>
    <row r="5" spans="1:7" x14ac:dyDescent="0.2">
      <c r="A5" s="75" t="s">
        <v>32</v>
      </c>
    </row>
    <row r="7" spans="1:7" x14ac:dyDescent="0.2">
      <c r="A7" s="3" t="s">
        <v>3</v>
      </c>
      <c r="B7" s="3" t="s">
        <v>4</v>
      </c>
      <c r="C7" s="3">
        <v>2022</v>
      </c>
      <c r="D7" s="3">
        <v>2023</v>
      </c>
      <c r="E7" s="3">
        <v>2024</v>
      </c>
      <c r="F7" s="3">
        <v>2025</v>
      </c>
      <c r="G7" s="3" t="s">
        <v>18</v>
      </c>
    </row>
    <row r="9" spans="1:7" ht="15" x14ac:dyDescent="0.25">
      <c r="A9" s="4">
        <f>ROW()</f>
        <v>9</v>
      </c>
      <c r="B9" s="2" t="s">
        <v>5</v>
      </c>
      <c r="C9" s="5">
        <v>2.6200000000000001E-2</v>
      </c>
      <c r="D9" s="5">
        <v>2.5399999999999999E-2</v>
      </c>
      <c r="E9" s="5">
        <v>2.5399999999999999E-2</v>
      </c>
      <c r="F9" s="5">
        <v>2.5399999999999999E-2</v>
      </c>
      <c r="G9" s="2" t="s">
        <v>33</v>
      </c>
    </row>
    <row r="10" spans="1:7" ht="15" x14ac:dyDescent="0.25">
      <c r="A10" s="4">
        <f>ROW()</f>
        <v>10</v>
      </c>
      <c r="B10" s="2" t="s">
        <v>19</v>
      </c>
      <c r="C10" s="5">
        <v>7.2300000000000003E-2</v>
      </c>
      <c r="D10" s="5">
        <v>7.3899999999999993E-2</v>
      </c>
      <c r="E10" s="5">
        <v>7.4399999999999994E-2</v>
      </c>
      <c r="F10" s="5">
        <v>7.4899999999999994E-2</v>
      </c>
      <c r="G10" s="2" t="s">
        <v>33</v>
      </c>
    </row>
    <row r="11" spans="1:7" ht="15" x14ac:dyDescent="0.25">
      <c r="A11" s="4">
        <f>ROW()</f>
        <v>11</v>
      </c>
      <c r="B11" s="2" t="s">
        <v>6</v>
      </c>
      <c r="C11" s="5">
        <v>0.21</v>
      </c>
      <c r="D11" s="5">
        <v>0.21</v>
      </c>
      <c r="E11" s="5">
        <v>0.21</v>
      </c>
      <c r="F11" s="5">
        <v>0.21</v>
      </c>
    </row>
    <row r="12" spans="1:7" ht="15" x14ac:dyDescent="0.25">
      <c r="A12" s="4">
        <f>ROW()</f>
        <v>12</v>
      </c>
      <c r="B12" s="2" t="s">
        <v>7</v>
      </c>
      <c r="C12" s="17">
        <v>0.752355</v>
      </c>
      <c r="D12" s="17">
        <v>0.752355</v>
      </c>
      <c r="E12" s="17">
        <v>0.752355</v>
      </c>
      <c r="F12" s="17">
        <v>0.752355</v>
      </c>
      <c r="G12" s="2" t="s">
        <v>34</v>
      </c>
    </row>
    <row r="13" spans="1:7" ht="15" x14ac:dyDescent="0.25">
      <c r="A13" s="4">
        <f>ROW()</f>
        <v>13</v>
      </c>
      <c r="C13" s="5"/>
      <c r="D13" s="5"/>
      <c r="E13" s="5"/>
      <c r="F13" s="5"/>
    </row>
    <row r="14" spans="1:7" ht="15" x14ac:dyDescent="0.25">
      <c r="A14" s="4">
        <f>ROW()</f>
        <v>14</v>
      </c>
      <c r="B14" s="2" t="s">
        <v>20</v>
      </c>
      <c r="C14" s="12">
        <v>476158025.78289598</v>
      </c>
      <c r="D14" s="12">
        <v>736948605.80862606</v>
      </c>
      <c r="E14" s="12">
        <v>1487501165.0851638</v>
      </c>
      <c r="F14" s="12">
        <v>2238510726.9886336</v>
      </c>
      <c r="G14" s="24" t="s">
        <v>89</v>
      </c>
    </row>
    <row r="15" spans="1:7" ht="15" x14ac:dyDescent="0.25">
      <c r="A15" s="4">
        <f>ROW()</f>
        <v>15</v>
      </c>
      <c r="B15" s="2" t="s">
        <v>21</v>
      </c>
      <c r="C15" s="8">
        <v>-6629938.1728205271</v>
      </c>
      <c r="D15" s="8">
        <v>-7008954.9860647302</v>
      </c>
      <c r="E15" s="8">
        <v>-5126051.4861367904</v>
      </c>
      <c r="F15" s="8">
        <v>-176576.28008101881</v>
      </c>
      <c r="G15" s="24" t="s">
        <v>90</v>
      </c>
    </row>
    <row r="16" spans="1:7" ht="14.25" x14ac:dyDescent="0.2">
      <c r="A16" s="4">
        <f>ROW()</f>
        <v>16</v>
      </c>
      <c r="B16" s="1" t="s">
        <v>22</v>
      </c>
      <c r="C16" s="9">
        <v>469528087.61007547</v>
      </c>
      <c r="D16" s="9">
        <v>729939650.82256138</v>
      </c>
      <c r="E16" s="9">
        <v>1482375113.5990272</v>
      </c>
      <c r="F16" s="9">
        <v>2238334150.7085528</v>
      </c>
      <c r="G16" s="24"/>
    </row>
    <row r="17" spans="1:8" ht="15" x14ac:dyDescent="0.25">
      <c r="A17" s="4">
        <f>ROW()</f>
        <v>17</v>
      </c>
      <c r="C17" s="15"/>
      <c r="D17" s="15"/>
      <c r="E17" s="15"/>
      <c r="F17" s="15"/>
      <c r="G17" s="24"/>
    </row>
    <row r="18" spans="1:8" ht="15" x14ac:dyDescent="0.25">
      <c r="A18" s="4">
        <f>ROW()</f>
        <v>18</v>
      </c>
      <c r="B18" s="2" t="s">
        <v>23</v>
      </c>
      <c r="C18" s="15">
        <v>-10053843.747930001</v>
      </c>
      <c r="D18" s="15">
        <v>-43137078.335973993</v>
      </c>
      <c r="E18" s="15">
        <v>-93886287.895153984</v>
      </c>
      <c r="F18" s="15">
        <v>-137895277.10023195</v>
      </c>
      <c r="G18" s="24" t="s">
        <v>91</v>
      </c>
    </row>
    <row r="19" spans="1:8" ht="15" x14ac:dyDescent="0.25">
      <c r="A19" s="4">
        <f>ROW()</f>
        <v>19</v>
      </c>
      <c r="B19" s="2" t="s">
        <v>24</v>
      </c>
      <c r="C19" s="8">
        <v>2973871.9584680009</v>
      </c>
      <c r="D19" s="8">
        <v>9407514.2826580107</v>
      </c>
      <c r="E19" s="8">
        <v>13200187.646393998</v>
      </c>
      <c r="F19" s="8">
        <v>16045099.910130002</v>
      </c>
      <c r="G19" s="24" t="s">
        <v>92</v>
      </c>
    </row>
    <row r="20" spans="1:8" ht="14.25" x14ac:dyDescent="0.2">
      <c r="A20" s="4">
        <f>ROW()</f>
        <v>20</v>
      </c>
      <c r="B20" s="1" t="s">
        <v>8</v>
      </c>
      <c r="C20" s="9">
        <v>-7079971.7894620001</v>
      </c>
      <c r="D20" s="9">
        <v>-33729564.053315982</v>
      </c>
      <c r="E20" s="9">
        <v>-80686100.248759985</v>
      </c>
      <c r="F20" s="9">
        <v>-121850177.19010195</v>
      </c>
      <c r="G20" s="24"/>
    </row>
    <row r="21" spans="1:8" ht="15" x14ac:dyDescent="0.25">
      <c r="A21" s="4">
        <f>ROW()</f>
        <v>21</v>
      </c>
      <c r="C21" s="15"/>
      <c r="D21" s="15"/>
      <c r="E21" s="15"/>
      <c r="F21" s="15"/>
      <c r="G21" s="24"/>
    </row>
    <row r="22" spans="1:8" ht="15" x14ac:dyDescent="0.25">
      <c r="A22" s="4">
        <f>ROW()</f>
        <v>22</v>
      </c>
      <c r="B22" s="2" t="s">
        <v>35</v>
      </c>
      <c r="C22" s="15">
        <v>2111307.1870653001</v>
      </c>
      <c r="D22" s="15">
        <v>9058786.4505545385</v>
      </c>
      <c r="E22" s="15">
        <v>19716120.457982335</v>
      </c>
      <c r="F22" s="15">
        <v>28958008.191048708</v>
      </c>
      <c r="G22" s="24" t="s">
        <v>93</v>
      </c>
    </row>
    <row r="23" spans="1:8" ht="15" x14ac:dyDescent="0.25">
      <c r="A23" s="4">
        <f>ROW()</f>
        <v>23</v>
      </c>
      <c r="B23" s="2" t="s">
        <v>36</v>
      </c>
      <c r="C23" s="8">
        <v>-375232.61574703921</v>
      </c>
      <c r="D23" s="8">
        <v>-2074592.5999582589</v>
      </c>
      <c r="E23" s="8">
        <v>-2331055.8046527579</v>
      </c>
      <c r="F23" s="8">
        <v>-3061234.0577713009</v>
      </c>
      <c r="G23" s="24" t="s">
        <v>94</v>
      </c>
    </row>
    <row r="24" spans="1:8" ht="14.25" x14ac:dyDescent="0.2">
      <c r="A24" s="4">
        <f>ROW()</f>
        <v>24</v>
      </c>
      <c r="B24" s="1" t="s">
        <v>9</v>
      </c>
      <c r="C24" s="9">
        <v>1736074.5713182609</v>
      </c>
      <c r="D24" s="9">
        <v>6984193.8505962798</v>
      </c>
      <c r="E24" s="9">
        <v>17385064.653329577</v>
      </c>
      <c r="F24" s="9">
        <v>25896774.133277409</v>
      </c>
    </row>
    <row r="25" spans="1:8" ht="15" x14ac:dyDescent="0.25">
      <c r="A25" s="4">
        <f>ROW()</f>
        <v>25</v>
      </c>
      <c r="C25" s="15"/>
      <c r="D25" s="15"/>
      <c r="E25" s="15"/>
      <c r="F25" s="15"/>
      <c r="H25" s="16"/>
    </row>
    <row r="26" spans="1:8" ht="15" x14ac:dyDescent="0.25">
      <c r="A26" s="4">
        <f>ROW()</f>
        <v>26</v>
      </c>
      <c r="B26" s="2" t="s">
        <v>10</v>
      </c>
      <c r="C26" s="15">
        <v>-5343897.2181437388</v>
      </c>
      <c r="D26" s="15">
        <v>-26745370.202719703</v>
      </c>
      <c r="E26" s="15">
        <v>-63301035.595430404</v>
      </c>
      <c r="F26" s="15">
        <v>-95953403.056824535</v>
      </c>
    </row>
    <row r="27" spans="1:8" ht="15" x14ac:dyDescent="0.25">
      <c r="A27" s="4">
        <f>ROW()</f>
        <v>27</v>
      </c>
      <c r="C27" s="15"/>
      <c r="D27" s="15"/>
      <c r="E27" s="15"/>
      <c r="F27" s="15"/>
    </row>
    <row r="28" spans="1:8" ht="15" x14ac:dyDescent="0.25">
      <c r="A28" s="4">
        <f>ROW()</f>
        <v>28</v>
      </c>
      <c r="B28" s="2" t="s">
        <v>11</v>
      </c>
      <c r="C28" s="15">
        <v>2583343.5380306356</v>
      </c>
      <c r="D28" s="15">
        <v>3893498.0974875423</v>
      </c>
      <c r="E28" s="15">
        <v>7906988.8559372099</v>
      </c>
      <c r="F28" s="15">
        <v>11939274.359879419</v>
      </c>
      <c r="G28" s="13" t="s">
        <v>25</v>
      </c>
    </row>
    <row r="29" spans="1:8" ht="15" x14ac:dyDescent="0.25">
      <c r="A29" s="4">
        <f>ROW()</f>
        <v>29</v>
      </c>
      <c r="C29" s="15"/>
      <c r="D29" s="15"/>
      <c r="E29" s="15"/>
      <c r="F29" s="15"/>
    </row>
    <row r="30" spans="1:8" ht="15" x14ac:dyDescent="0.25">
      <c r="A30" s="4">
        <f>ROW()</f>
        <v>30</v>
      </c>
      <c r="B30" s="2" t="s">
        <v>12</v>
      </c>
      <c r="C30" s="10">
        <v>-2760553.6801131032</v>
      </c>
      <c r="D30" s="10">
        <v>-22851872.105232161</v>
      </c>
      <c r="E30" s="10">
        <v>-55394046.739493191</v>
      </c>
      <c r="F30" s="10">
        <v>-84014128.696945116</v>
      </c>
      <c r="G30" s="2" t="s">
        <v>26</v>
      </c>
    </row>
    <row r="31" spans="1:8" ht="15" x14ac:dyDescent="0.25">
      <c r="A31" s="4">
        <f>ROW()</f>
        <v>31</v>
      </c>
      <c r="C31" s="15"/>
      <c r="D31" s="15"/>
      <c r="E31" s="15"/>
      <c r="F31" s="15"/>
    </row>
    <row r="32" spans="1:8" ht="15" x14ac:dyDescent="0.25">
      <c r="A32" s="4">
        <f>ROW()</f>
        <v>32</v>
      </c>
      <c r="B32" s="2" t="s">
        <v>13</v>
      </c>
      <c r="C32" s="15">
        <v>33946880.734208457</v>
      </c>
      <c r="D32" s="15">
        <v>53942540.195787281</v>
      </c>
      <c r="E32" s="15">
        <v>110288708.45176761</v>
      </c>
      <c r="F32" s="15">
        <v>167651227.88807058</v>
      </c>
      <c r="G32" s="2" t="s">
        <v>27</v>
      </c>
    </row>
    <row r="33" spans="1:7" ht="15" x14ac:dyDescent="0.25">
      <c r="A33" s="4">
        <f>ROW()</f>
        <v>33</v>
      </c>
      <c r="C33" s="15"/>
      <c r="D33" s="15"/>
      <c r="E33" s="15"/>
      <c r="F33" s="15"/>
    </row>
    <row r="34" spans="1:7" ht="15" x14ac:dyDescent="0.25">
      <c r="A34" s="4">
        <f>ROW()</f>
        <v>34</v>
      </c>
      <c r="B34" s="2" t="s">
        <v>14</v>
      </c>
      <c r="C34" s="10">
        <v>36707434.414321557</v>
      </c>
      <c r="D34" s="10">
        <v>76794412.301019445</v>
      </c>
      <c r="E34" s="10">
        <v>165682755.19126081</v>
      </c>
      <c r="F34" s="10">
        <v>251665356.58501571</v>
      </c>
      <c r="G34" s="2" t="s">
        <v>28</v>
      </c>
    </row>
    <row r="35" spans="1:7" ht="15" x14ac:dyDescent="0.25">
      <c r="A35" s="4">
        <f>ROW()</f>
        <v>35</v>
      </c>
      <c r="C35" s="10"/>
      <c r="D35" s="10"/>
      <c r="E35" s="10"/>
      <c r="F35" s="10"/>
    </row>
    <row r="36" spans="1:7" ht="15" x14ac:dyDescent="0.25">
      <c r="A36" s="4">
        <f>ROW()</f>
        <v>36</v>
      </c>
      <c r="B36" s="2" t="s">
        <v>15</v>
      </c>
      <c r="C36" s="11">
        <v>48790045.144009888</v>
      </c>
      <c r="D36" s="11">
        <v>102072043.51804593</v>
      </c>
      <c r="E36" s="11">
        <v>220218853.05641726</v>
      </c>
      <c r="F36" s="11">
        <v>334503467.89084369</v>
      </c>
      <c r="G36" s="2" t="s">
        <v>29</v>
      </c>
    </row>
    <row r="37" spans="1:7" ht="15" x14ac:dyDescent="0.25">
      <c r="A37" s="4">
        <f>ROW()</f>
        <v>37</v>
      </c>
      <c r="C37" s="10"/>
      <c r="D37" s="10"/>
      <c r="E37" s="10"/>
      <c r="F37" s="10"/>
    </row>
    <row r="38" spans="1:7" ht="15" x14ac:dyDescent="0.25">
      <c r="A38" s="4">
        <f>ROW()</f>
        <v>38</v>
      </c>
      <c r="B38" s="2" t="s">
        <v>16</v>
      </c>
      <c r="C38" s="10">
        <v>0</v>
      </c>
      <c r="D38" s="10">
        <v>102072043.51804593</v>
      </c>
      <c r="E38" s="10">
        <v>220218853.05641726</v>
      </c>
      <c r="F38" s="10">
        <v>334503467.89084369</v>
      </c>
      <c r="G38" s="2" t="s">
        <v>30</v>
      </c>
    </row>
    <row r="39" spans="1:7" ht="15" x14ac:dyDescent="0.25">
      <c r="A39" s="4">
        <f>ROW()</f>
        <v>39</v>
      </c>
      <c r="C39" s="6"/>
      <c r="D39" s="6"/>
      <c r="E39" s="6"/>
      <c r="F39" s="6"/>
    </row>
    <row r="40" spans="1:7" ht="15.75" thickBot="1" x14ac:dyDescent="0.3">
      <c r="A40" s="4">
        <f>ROW()</f>
        <v>40</v>
      </c>
      <c r="B40" s="2" t="s">
        <v>17</v>
      </c>
      <c r="C40" s="7">
        <v>0</v>
      </c>
      <c r="D40" s="14">
        <v>102072043.51804593</v>
      </c>
      <c r="E40" s="14">
        <v>118146809.53837132</v>
      </c>
      <c r="F40" s="14">
        <v>114284614.83442643</v>
      </c>
      <c r="G40" s="2" t="s">
        <v>31</v>
      </c>
    </row>
    <row r="41" spans="1:7" ht="13.5" thickTop="1" x14ac:dyDescent="0.2"/>
  </sheetData>
  <printOptions horizontalCentered="1"/>
  <pageMargins left="0.7" right="0.7" top="0.75" bottom="0.75" header="0.3" footer="0.3"/>
  <pageSetup scale="82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6.5703125" style="24" customWidth="1"/>
    <col min="2" max="2" width="58.140625" style="24" customWidth="1"/>
    <col min="3" max="3" width="4.85546875" style="24" bestFit="1" customWidth="1"/>
    <col min="4" max="4" width="15" style="24" hidden="1" customWidth="1" outlineLevel="1"/>
    <col min="5" max="5" width="14.28515625" style="24" hidden="1" customWidth="1" outlineLevel="1"/>
    <col min="6" max="6" width="12.7109375" style="24" hidden="1" customWidth="1" outlineLevel="1"/>
    <col min="7" max="7" width="14.28515625" style="24" hidden="1" customWidth="1" outlineLevel="1"/>
    <col min="8" max="8" width="12.7109375" style="24" bestFit="1" customWidth="1" collapsed="1"/>
    <col min="9" max="9" width="14.28515625" style="24" bestFit="1" customWidth="1"/>
    <col min="10" max="10" width="12.28515625" style="24" bestFit="1" customWidth="1"/>
    <col min="11" max="11" width="14.28515625" style="24" bestFit="1" customWidth="1"/>
    <col min="12" max="12" width="12.28515625" style="24" bestFit="1" customWidth="1"/>
    <col min="13" max="13" width="14.28515625" style="24" bestFit="1" customWidth="1"/>
    <col min="14" max="14" width="13.85546875" style="24" customWidth="1"/>
    <col min="15" max="15" width="14.28515625" style="24" bestFit="1" customWidth="1"/>
    <col min="16" max="16" width="13.7109375" style="24" customWidth="1"/>
    <col min="17" max="16384" width="9.140625" style="24"/>
  </cols>
  <sheetData>
    <row r="1" spans="1:16" x14ac:dyDescent="0.2">
      <c r="A1" s="32" t="s">
        <v>0</v>
      </c>
      <c r="O1" s="85"/>
      <c r="P1" s="86" t="s">
        <v>100</v>
      </c>
    </row>
    <row r="2" spans="1:16" ht="13.5" thickBot="1" x14ac:dyDescent="0.25">
      <c r="A2" s="32" t="s">
        <v>1</v>
      </c>
      <c r="O2" s="87"/>
      <c r="P2" s="88" t="s">
        <v>98</v>
      </c>
    </row>
    <row r="3" spans="1:16" ht="15" x14ac:dyDescent="0.25">
      <c r="A3" s="32" t="s">
        <v>2</v>
      </c>
      <c r="O3"/>
      <c r="P3"/>
    </row>
    <row r="4" spans="1:16" ht="15" x14ac:dyDescent="0.25">
      <c r="A4" s="75" t="s">
        <v>32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/>
      <c r="P4"/>
    </row>
    <row r="5" spans="1:16" x14ac:dyDescent="0.2">
      <c r="B5" s="34"/>
      <c r="C5" s="34"/>
      <c r="D5" s="35" t="s">
        <v>37</v>
      </c>
      <c r="F5" s="35" t="s">
        <v>38</v>
      </c>
      <c r="H5" s="35" t="s">
        <v>38</v>
      </c>
      <c r="J5" s="35" t="s">
        <v>38</v>
      </c>
      <c r="L5" s="35" t="s">
        <v>37</v>
      </c>
      <c r="N5" s="35" t="s">
        <v>37</v>
      </c>
      <c r="P5" s="35" t="s">
        <v>37</v>
      </c>
    </row>
    <row r="6" spans="1:16" x14ac:dyDescent="0.2">
      <c r="B6" s="36"/>
      <c r="C6" s="36"/>
      <c r="D6" s="37"/>
      <c r="E6" s="38"/>
      <c r="F6" s="38"/>
      <c r="G6" s="38"/>
      <c r="H6" s="74"/>
      <c r="I6" s="37"/>
      <c r="J6" s="38"/>
      <c r="K6" s="38"/>
      <c r="L6" s="38"/>
      <c r="M6" s="38"/>
      <c r="N6" s="38"/>
      <c r="O6" s="38"/>
      <c r="P6" s="39"/>
    </row>
    <row r="7" spans="1:16" x14ac:dyDescent="0.2">
      <c r="B7" s="36"/>
      <c r="C7" s="36"/>
      <c r="D7" s="40"/>
      <c r="E7" s="41"/>
      <c r="F7" s="42"/>
      <c r="G7" s="70"/>
      <c r="H7" s="72" t="s">
        <v>39</v>
      </c>
      <c r="I7" s="43">
        <v>2022</v>
      </c>
      <c r="J7" s="44" t="s">
        <v>40</v>
      </c>
      <c r="K7" s="45">
        <v>2023</v>
      </c>
      <c r="L7" s="44" t="s">
        <v>40</v>
      </c>
      <c r="M7" s="45">
        <v>2024</v>
      </c>
      <c r="N7" s="44" t="s">
        <v>40</v>
      </c>
      <c r="O7" s="45">
        <v>2025</v>
      </c>
      <c r="P7" s="46" t="s">
        <v>40</v>
      </c>
    </row>
    <row r="8" spans="1:16" x14ac:dyDescent="0.2">
      <c r="B8" s="47"/>
      <c r="C8" s="48"/>
      <c r="D8" s="49" t="s">
        <v>41</v>
      </c>
      <c r="E8" s="50"/>
      <c r="F8" s="51" t="s">
        <v>42</v>
      </c>
      <c r="G8" s="71" t="s">
        <v>43</v>
      </c>
      <c r="H8" s="73" t="s">
        <v>40</v>
      </c>
      <c r="I8" s="53" t="s">
        <v>44</v>
      </c>
      <c r="J8" s="51" t="s">
        <v>45</v>
      </c>
      <c r="K8" s="52" t="s">
        <v>46</v>
      </c>
      <c r="L8" s="51" t="s">
        <v>45</v>
      </c>
      <c r="M8" s="52" t="s">
        <v>47</v>
      </c>
      <c r="N8" s="51" t="s">
        <v>45</v>
      </c>
      <c r="O8" s="52" t="s">
        <v>48</v>
      </c>
      <c r="P8" s="46" t="s">
        <v>45</v>
      </c>
    </row>
    <row r="9" spans="1:16" ht="14.25" x14ac:dyDescent="0.2">
      <c r="A9" s="76" t="s">
        <v>3</v>
      </c>
      <c r="B9" s="54"/>
      <c r="C9" s="55"/>
      <c r="D9" s="49" t="s">
        <v>49</v>
      </c>
      <c r="E9" s="52" t="s">
        <v>50</v>
      </c>
      <c r="F9" s="51" t="s">
        <v>51</v>
      </c>
      <c r="G9" s="71" t="s">
        <v>52</v>
      </c>
      <c r="H9" s="73" t="s">
        <v>51</v>
      </c>
      <c r="I9" s="53" t="s">
        <v>53</v>
      </c>
      <c r="J9" s="51" t="s">
        <v>54</v>
      </c>
      <c r="K9" s="52" t="s">
        <v>53</v>
      </c>
      <c r="L9" s="51" t="s">
        <v>55</v>
      </c>
      <c r="M9" s="52" t="s">
        <v>53</v>
      </c>
      <c r="N9" s="51" t="s">
        <v>55</v>
      </c>
      <c r="O9" s="52" t="s">
        <v>53</v>
      </c>
      <c r="P9" s="46" t="s">
        <v>55</v>
      </c>
    </row>
    <row r="10" spans="1:16" ht="14.25" x14ac:dyDescent="0.2">
      <c r="A10" s="77" t="s">
        <v>95</v>
      </c>
      <c r="B10" s="56" t="s">
        <v>56</v>
      </c>
      <c r="C10" s="57" t="s">
        <v>57</v>
      </c>
      <c r="D10" s="58" t="s">
        <v>58</v>
      </c>
      <c r="E10" s="59" t="s">
        <v>59</v>
      </c>
      <c r="F10" s="60" t="s">
        <v>60</v>
      </c>
      <c r="G10" s="68" t="s">
        <v>59</v>
      </c>
      <c r="H10" s="69" t="s">
        <v>60</v>
      </c>
      <c r="I10" s="62" t="s">
        <v>59</v>
      </c>
      <c r="J10" s="60" t="s">
        <v>46</v>
      </c>
      <c r="K10" s="59" t="s">
        <v>59</v>
      </c>
      <c r="L10" s="60" t="s">
        <v>46</v>
      </c>
      <c r="M10" s="59" t="s">
        <v>59</v>
      </c>
      <c r="N10" s="60" t="s">
        <v>47</v>
      </c>
      <c r="O10" s="59" t="s">
        <v>59</v>
      </c>
      <c r="P10" s="61" t="s">
        <v>48</v>
      </c>
    </row>
    <row r="11" spans="1:16" s="47" customFormat="1" ht="14.25" x14ac:dyDescent="0.2">
      <c r="A11" s="79"/>
      <c r="B11" s="80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x14ac:dyDescent="0.2">
      <c r="A12" s="35">
        <f>ROW()</f>
        <v>12</v>
      </c>
      <c r="B12" s="78" t="s">
        <v>74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x14ac:dyDescent="0.2">
      <c r="A13" s="35">
        <f>ROW()</f>
        <v>13</v>
      </c>
      <c r="B13" s="24" t="s">
        <v>61</v>
      </c>
      <c r="D13" s="18"/>
      <c r="E13" s="18"/>
      <c r="F13" s="18"/>
      <c r="G13" s="18">
        <v>0</v>
      </c>
      <c r="H13" s="18">
        <v>0</v>
      </c>
      <c r="I13" s="18">
        <v>3274276.6900000004</v>
      </c>
      <c r="J13" s="18">
        <v>3274276.6900000004</v>
      </c>
      <c r="K13" s="18">
        <v>11645380.879999999</v>
      </c>
      <c r="L13" s="18">
        <v>14919657.57</v>
      </c>
      <c r="M13" s="18">
        <v>20773269.679999992</v>
      </c>
      <c r="N13" s="18">
        <v>35692927.249999993</v>
      </c>
      <c r="O13" s="18">
        <v>19425790.129999973</v>
      </c>
      <c r="P13" s="18">
        <v>55118717.379999965</v>
      </c>
    </row>
    <row r="14" spans="1:16" x14ac:dyDescent="0.2">
      <c r="A14" s="35">
        <f>ROW()</f>
        <v>14</v>
      </c>
      <c r="B14" s="24" t="s">
        <v>62</v>
      </c>
      <c r="C14" s="28"/>
      <c r="D14" s="19"/>
      <c r="E14" s="19"/>
      <c r="F14" s="19"/>
      <c r="G14" s="19">
        <v>0</v>
      </c>
      <c r="H14" s="19">
        <v>0</v>
      </c>
      <c r="I14" s="19">
        <v>1623965.1964619998</v>
      </c>
      <c r="J14" s="19">
        <v>1623965.1964619998</v>
      </c>
      <c r="K14" s="19">
        <v>578426.5767839998</v>
      </c>
      <c r="L14" s="19">
        <v>2202391.7732459996</v>
      </c>
      <c r="M14" s="19">
        <v>2489754.1390260002</v>
      </c>
      <c r="N14" s="19">
        <v>4692145.9122719998</v>
      </c>
      <c r="O14" s="19">
        <v>0</v>
      </c>
      <c r="P14" s="19">
        <v>4692145.9122719998</v>
      </c>
    </row>
    <row r="15" spans="1:16" x14ac:dyDescent="0.2">
      <c r="A15" s="35">
        <f>ROW()</f>
        <v>15</v>
      </c>
      <c r="B15" s="24" t="s">
        <v>63</v>
      </c>
      <c r="C15" s="28"/>
      <c r="D15" s="19"/>
      <c r="E15" s="19"/>
      <c r="F15" s="19"/>
      <c r="G15" s="19">
        <v>0</v>
      </c>
      <c r="H15" s="19">
        <v>0</v>
      </c>
      <c r="I15" s="19">
        <v>190269.56</v>
      </c>
      <c r="J15" s="19">
        <v>190269.56</v>
      </c>
      <c r="K15" s="19">
        <v>588293.76</v>
      </c>
      <c r="L15" s="19">
        <v>778563.32000000007</v>
      </c>
      <c r="M15" s="19">
        <v>2170084.3599999994</v>
      </c>
      <c r="N15" s="19">
        <v>2948647.6799999997</v>
      </c>
      <c r="O15" s="19">
        <v>50335.490000000224</v>
      </c>
      <c r="P15" s="19">
        <v>2998983.17</v>
      </c>
    </row>
    <row r="16" spans="1:16" x14ac:dyDescent="0.2">
      <c r="A16" s="35">
        <f>ROW()</f>
        <v>16</v>
      </c>
      <c r="B16" s="24" t="s">
        <v>64</v>
      </c>
      <c r="C16" s="28"/>
      <c r="D16" s="20"/>
      <c r="E16" s="20"/>
      <c r="F16" s="20"/>
      <c r="G16" s="20">
        <v>0</v>
      </c>
      <c r="H16" s="20">
        <v>0</v>
      </c>
      <c r="I16" s="20">
        <v>1796060.637504</v>
      </c>
      <c r="J16" s="20">
        <v>1796060.637504</v>
      </c>
      <c r="K16" s="20">
        <v>3837403.1659739995</v>
      </c>
      <c r="L16" s="20">
        <v>5633463.8034779998</v>
      </c>
      <c r="M16" s="20">
        <v>4340981.5388940005</v>
      </c>
      <c r="N16" s="20">
        <v>9974445.3423720002</v>
      </c>
      <c r="O16" s="20">
        <v>4605079.9561619982</v>
      </c>
      <c r="P16" s="20">
        <v>14579525.298533998</v>
      </c>
    </row>
    <row r="17" spans="1:16" x14ac:dyDescent="0.2">
      <c r="A17" s="35">
        <f>ROW()</f>
        <v>17</v>
      </c>
      <c r="B17" s="24" t="s">
        <v>65</v>
      </c>
      <c r="C17" s="28"/>
      <c r="D17" s="19"/>
      <c r="E17" s="19"/>
      <c r="F17" s="19"/>
      <c r="G17" s="19">
        <f t="shared" ref="G17:H17" si="0">SUM(G13:G16)</f>
        <v>0</v>
      </c>
      <c r="H17" s="19">
        <f t="shared" si="0"/>
        <v>0</v>
      </c>
      <c r="I17" s="19">
        <v>6884572.083966</v>
      </c>
      <c r="J17" s="19">
        <v>6884572.083966</v>
      </c>
      <c r="K17" s="19">
        <v>16649504.382757999</v>
      </c>
      <c r="L17" s="19">
        <v>23534076.466723997</v>
      </c>
      <c r="M17" s="19">
        <v>29774089.717919994</v>
      </c>
      <c r="N17" s="19">
        <v>53308166.184643991</v>
      </c>
      <c r="O17" s="19">
        <v>24081205.576161973</v>
      </c>
      <c r="P17" s="19">
        <v>77389371.760805964</v>
      </c>
    </row>
    <row r="18" spans="1:16" x14ac:dyDescent="0.2">
      <c r="A18" s="35">
        <f>ROW()</f>
        <v>18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">
      <c r="A19" s="35">
        <f>ROW()</f>
        <v>19</v>
      </c>
      <c r="B19" s="24" t="s">
        <v>66</v>
      </c>
      <c r="C19" s="28"/>
      <c r="D19" s="19"/>
      <c r="E19" s="19"/>
      <c r="F19" s="19"/>
      <c r="G19" s="19">
        <f t="shared" ref="G19:H19" si="1">G17</f>
        <v>0</v>
      </c>
      <c r="H19" s="19">
        <f t="shared" si="1"/>
        <v>0</v>
      </c>
      <c r="I19" s="19">
        <v>6884572.083966</v>
      </c>
      <c r="J19" s="19">
        <v>6884572.083966</v>
      </c>
      <c r="K19" s="19">
        <v>16649504.382757999</v>
      </c>
      <c r="L19" s="19">
        <v>23534076.466723997</v>
      </c>
      <c r="M19" s="19">
        <v>29774089.717919994</v>
      </c>
      <c r="N19" s="19">
        <v>53308166.184643991</v>
      </c>
      <c r="O19" s="19">
        <v>24081205.576161973</v>
      </c>
      <c r="P19" s="19">
        <v>77389371.760805964</v>
      </c>
    </row>
    <row r="20" spans="1:16" x14ac:dyDescent="0.2">
      <c r="A20" s="35">
        <f>ROW()</f>
        <v>20</v>
      </c>
      <c r="C20" s="2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35">
        <f>ROW()</f>
        <v>21</v>
      </c>
      <c r="B21" s="24" t="s">
        <v>67</v>
      </c>
      <c r="C21" s="28">
        <v>0.21</v>
      </c>
      <c r="D21" s="20"/>
      <c r="E21" s="20"/>
      <c r="F21" s="20"/>
      <c r="G21" s="20">
        <f>G19*-$RO$21</f>
        <v>0</v>
      </c>
      <c r="H21" s="20">
        <f>H19*-$RO$21</f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x14ac:dyDescent="0.2">
      <c r="A22" s="35">
        <f>ROW()</f>
        <v>22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13.5" thickBot="1" x14ac:dyDescent="0.25">
      <c r="A23" s="35">
        <f>ROW()</f>
        <v>23</v>
      </c>
      <c r="B23" s="24" t="s">
        <v>68</v>
      </c>
      <c r="C23" s="28"/>
      <c r="D23" s="23"/>
      <c r="E23" s="23"/>
      <c r="F23" s="23"/>
      <c r="G23" s="23">
        <f>-G19-G21</f>
        <v>0</v>
      </c>
      <c r="H23" s="23">
        <f t="shared" ref="H23" si="2">-H19-H21</f>
        <v>0</v>
      </c>
      <c r="I23" s="23">
        <v>-6884572.083966</v>
      </c>
      <c r="J23" s="23">
        <v>-6884572.083966</v>
      </c>
      <c r="K23" s="23">
        <v>-16649504.382757999</v>
      </c>
      <c r="L23" s="23">
        <v>-23534076.466723997</v>
      </c>
      <c r="M23" s="23">
        <v>-29774089.717919994</v>
      </c>
      <c r="N23" s="23">
        <v>-53308166.184643991</v>
      </c>
      <c r="O23" s="23">
        <v>-24081205.576161973</v>
      </c>
      <c r="P23" s="23">
        <v>-77389371.760805964</v>
      </c>
    </row>
    <row r="24" spans="1:16" ht="13.5" thickTop="1" x14ac:dyDescent="0.2">
      <c r="A24" s="35">
        <f>ROW()</f>
        <v>24</v>
      </c>
      <c r="C24" s="28"/>
    </row>
    <row r="25" spans="1:16" x14ac:dyDescent="0.2">
      <c r="A25" s="35">
        <f>ROW()</f>
        <v>25</v>
      </c>
      <c r="B25" s="24" t="s">
        <v>69</v>
      </c>
      <c r="C25" s="28"/>
      <c r="D25" s="18"/>
      <c r="E25" s="18"/>
      <c r="F25" s="18"/>
      <c r="G25" s="18">
        <v>0</v>
      </c>
      <c r="H25" s="18">
        <v>0</v>
      </c>
      <c r="I25" s="18">
        <v>275187678.62060606</v>
      </c>
      <c r="J25" s="18">
        <v>275187678.62060606</v>
      </c>
      <c r="K25" s="18">
        <v>193571919.12659991</v>
      </c>
      <c r="L25" s="18">
        <v>468759597.74720597</v>
      </c>
      <c r="M25" s="18">
        <v>556163757.51276016</v>
      </c>
      <c r="N25" s="18">
        <v>1024923355.2599661</v>
      </c>
      <c r="O25" s="18">
        <v>511843107.36698151</v>
      </c>
      <c r="P25" s="18">
        <v>1536766462.6269476</v>
      </c>
    </row>
    <row r="26" spans="1:16" x14ac:dyDescent="0.2">
      <c r="A26" s="35">
        <f>ROW()</f>
        <v>26</v>
      </c>
      <c r="B26" s="24" t="s">
        <v>70</v>
      </c>
      <c r="C26" s="28"/>
      <c r="D26" s="19"/>
      <c r="E26" s="19"/>
      <c r="F26" s="19"/>
      <c r="G26" s="19">
        <v>0</v>
      </c>
      <c r="H26" s="19">
        <v>0</v>
      </c>
      <c r="I26" s="19">
        <v>-6884572.083966</v>
      </c>
      <c r="J26" s="19">
        <v>-6884572.083966</v>
      </c>
      <c r="K26" s="19">
        <v>-10000894.208940001</v>
      </c>
      <c r="L26" s="19">
        <v>-16885466.292906001</v>
      </c>
      <c r="M26" s="19">
        <v>-38332498.284460001</v>
      </c>
      <c r="N26" s="19">
        <v>-55217964.577366002</v>
      </c>
      <c r="O26" s="19">
        <v>-65079475.274575986</v>
      </c>
      <c r="P26" s="19">
        <v>-120297439.85194199</v>
      </c>
    </row>
    <row r="27" spans="1:16" x14ac:dyDescent="0.2">
      <c r="A27" s="35">
        <f>ROW()</f>
        <v>27</v>
      </c>
      <c r="B27" s="24" t="s">
        <v>71</v>
      </c>
      <c r="C27" s="28"/>
      <c r="D27" s="20"/>
      <c r="E27" s="20"/>
      <c r="F27" s="20"/>
      <c r="G27" s="20">
        <v>0</v>
      </c>
      <c r="H27" s="20">
        <v>0</v>
      </c>
      <c r="I27" s="20">
        <v>-2635670.7348799999</v>
      </c>
      <c r="J27" s="20">
        <v>-2635670.7348799999</v>
      </c>
      <c r="K27" s="20">
        <v>-5417725.6792280003</v>
      </c>
      <c r="L27" s="20">
        <v>-8053396.4141080007</v>
      </c>
      <c r="M27" s="20">
        <v>-13505745.193153992</v>
      </c>
      <c r="N27" s="20">
        <v>-21559141.607261993</v>
      </c>
      <c r="O27" s="20">
        <v>-17896190.799044013</v>
      </c>
      <c r="P27" s="20">
        <v>-39455332.406306006</v>
      </c>
    </row>
    <row r="28" spans="1:16" ht="13.5" thickBot="1" x14ac:dyDescent="0.25">
      <c r="A28" s="35">
        <f>ROW()</f>
        <v>28</v>
      </c>
      <c r="B28" s="24" t="s">
        <v>72</v>
      </c>
      <c r="C28" s="28"/>
      <c r="D28" s="25"/>
      <c r="E28" s="25"/>
      <c r="F28" s="25"/>
      <c r="G28" s="25">
        <f>SUM(G25:G27)</f>
        <v>0</v>
      </c>
      <c r="H28" s="25">
        <f t="shared" ref="H28" si="3">SUM(H25:H27)</f>
        <v>0</v>
      </c>
      <c r="I28" s="25">
        <v>265667435.80176008</v>
      </c>
      <c r="J28" s="25">
        <v>265667435.80176008</v>
      </c>
      <c r="K28" s="25">
        <v>178153299.2384319</v>
      </c>
      <c r="L28" s="25">
        <v>443820735.04019201</v>
      </c>
      <c r="M28" s="25">
        <v>504325514.03514618</v>
      </c>
      <c r="N28" s="25">
        <v>948146249.07533813</v>
      </c>
      <c r="O28" s="25">
        <v>428867441.29336149</v>
      </c>
      <c r="P28" s="25">
        <v>1377013690.3686996</v>
      </c>
    </row>
    <row r="29" spans="1:16" ht="13.5" thickTop="1" x14ac:dyDescent="0.2">
      <c r="A29" s="35">
        <f>ROW()</f>
        <v>29</v>
      </c>
      <c r="C29" s="28"/>
    </row>
    <row r="30" spans="1:16" x14ac:dyDescent="0.2">
      <c r="A30" s="35">
        <f>ROW()</f>
        <v>30</v>
      </c>
      <c r="B30" s="75" t="s">
        <v>75</v>
      </c>
      <c r="C30" s="28"/>
    </row>
    <row r="31" spans="1:16" x14ac:dyDescent="0.2">
      <c r="A31" s="35">
        <f>ROW()</f>
        <v>31</v>
      </c>
      <c r="B31" s="24" t="s">
        <v>61</v>
      </c>
      <c r="C31" s="28"/>
      <c r="D31" s="18"/>
      <c r="E31" s="18"/>
      <c r="F31" s="18"/>
      <c r="G31" s="18">
        <v>0</v>
      </c>
      <c r="H31" s="18">
        <v>0</v>
      </c>
      <c r="I31" s="18">
        <v>124018.31999999996</v>
      </c>
      <c r="J31" s="18">
        <v>124018.31999999996</v>
      </c>
      <c r="K31" s="18">
        <v>97835.570000000254</v>
      </c>
      <c r="L31" s="18">
        <v>221853.89000000022</v>
      </c>
      <c r="M31" s="18">
        <v>241632.7699999997</v>
      </c>
      <c r="N31" s="18">
        <v>463486.65999999992</v>
      </c>
      <c r="O31" s="18">
        <v>330055.58999999822</v>
      </c>
      <c r="P31" s="18">
        <v>793542.24999999814</v>
      </c>
    </row>
    <row r="32" spans="1:16" x14ac:dyDescent="0.2">
      <c r="A32" s="35">
        <f>ROW()</f>
        <v>32</v>
      </c>
      <c r="B32" s="24" t="s">
        <v>62</v>
      </c>
      <c r="C32" s="28"/>
      <c r="D32" s="19"/>
      <c r="E32" s="19"/>
      <c r="F32" s="19"/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1:16" x14ac:dyDescent="0.2">
      <c r="A33" s="35">
        <f>ROW()</f>
        <v>33</v>
      </c>
      <c r="B33" s="24" t="s">
        <v>63</v>
      </c>
      <c r="C33" s="28"/>
      <c r="D33" s="19"/>
      <c r="E33" s="19"/>
      <c r="F33" s="19"/>
      <c r="G33" s="19">
        <v>0</v>
      </c>
      <c r="H33" s="19">
        <v>0</v>
      </c>
      <c r="I33" s="19">
        <v>7346.88</v>
      </c>
      <c r="J33" s="19">
        <v>7346.88</v>
      </c>
      <c r="K33" s="19">
        <v>40307.040000000001</v>
      </c>
      <c r="L33" s="19">
        <v>47653.919999999998</v>
      </c>
      <c r="M33" s="19">
        <v>71876.820000000007</v>
      </c>
      <c r="N33" s="19">
        <v>119530.74</v>
      </c>
      <c r="O33" s="19">
        <v>77833.439999999988</v>
      </c>
      <c r="P33" s="19">
        <v>197364.18</v>
      </c>
    </row>
    <row r="34" spans="1:16" x14ac:dyDescent="0.2">
      <c r="A34" s="35">
        <f>ROW()</f>
        <v>34</v>
      </c>
      <c r="B34" s="24" t="s">
        <v>64</v>
      </c>
      <c r="C34" s="28"/>
      <c r="D34" s="20"/>
      <c r="E34" s="20"/>
      <c r="F34" s="20"/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1:16" x14ac:dyDescent="0.2">
      <c r="A35" s="35">
        <f>ROW()</f>
        <v>35</v>
      </c>
      <c r="B35" s="24" t="s">
        <v>65</v>
      </c>
      <c r="C35" s="28"/>
      <c r="D35" s="19"/>
      <c r="E35" s="19"/>
      <c r="F35" s="19"/>
      <c r="G35" s="19">
        <f t="shared" ref="G35:H35" si="4">SUM(G31:G34)</f>
        <v>0</v>
      </c>
      <c r="H35" s="19">
        <f t="shared" si="4"/>
        <v>0</v>
      </c>
      <c r="I35" s="19">
        <v>131365.19999999995</v>
      </c>
      <c r="J35" s="19">
        <v>131365.19999999995</v>
      </c>
      <c r="K35" s="19">
        <v>138142.61000000025</v>
      </c>
      <c r="L35" s="19">
        <v>269507.81000000023</v>
      </c>
      <c r="M35" s="19">
        <v>313509.58999999973</v>
      </c>
      <c r="N35" s="19">
        <v>583017.39999999991</v>
      </c>
      <c r="O35" s="19">
        <v>407889.02999999822</v>
      </c>
      <c r="P35" s="19">
        <v>990906.42999999807</v>
      </c>
    </row>
    <row r="36" spans="1:16" x14ac:dyDescent="0.2">
      <c r="A36" s="35">
        <f>ROW()</f>
        <v>36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">
      <c r="A37" s="35">
        <f>ROW()</f>
        <v>37</v>
      </c>
      <c r="B37" s="24" t="s">
        <v>66</v>
      </c>
      <c r="C37" s="28"/>
      <c r="D37" s="19"/>
      <c r="E37" s="19"/>
      <c r="F37" s="19"/>
      <c r="G37" s="19">
        <f t="shared" ref="G37:H37" si="5">G35</f>
        <v>0</v>
      </c>
      <c r="H37" s="19">
        <f t="shared" si="5"/>
        <v>0</v>
      </c>
      <c r="I37" s="19">
        <v>131365.19999999995</v>
      </c>
      <c r="J37" s="19">
        <v>131365.19999999995</v>
      </c>
      <c r="K37" s="19">
        <v>138142.61000000025</v>
      </c>
      <c r="L37" s="19">
        <v>269507.81000000023</v>
      </c>
      <c r="M37" s="19">
        <v>313509.58999999973</v>
      </c>
      <c r="N37" s="19">
        <v>583017.39999999991</v>
      </c>
      <c r="O37" s="19">
        <v>407889.02999999822</v>
      </c>
      <c r="P37" s="19">
        <v>990906.42999999807</v>
      </c>
    </row>
    <row r="38" spans="1:16" x14ac:dyDescent="0.2">
      <c r="A38" s="35">
        <f>ROW()</f>
        <v>38</v>
      </c>
      <c r="C38" s="2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35">
        <f>ROW()</f>
        <v>39</v>
      </c>
      <c r="B39" s="24" t="s">
        <v>67</v>
      </c>
      <c r="C39" s="28">
        <v>0.21</v>
      </c>
      <c r="D39" s="20"/>
      <c r="E39" s="20"/>
      <c r="F39" s="20"/>
      <c r="G39" s="20">
        <f>G37*-$RO$39</f>
        <v>0</v>
      </c>
      <c r="H39" s="20">
        <f>H37*-$RO$39</f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</row>
    <row r="40" spans="1:16" x14ac:dyDescent="0.2">
      <c r="A40" s="35">
        <f>ROW()</f>
        <v>40</v>
      </c>
      <c r="C40" s="2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3.5" thickBot="1" x14ac:dyDescent="0.25">
      <c r="A41" s="35">
        <f>ROW()</f>
        <v>41</v>
      </c>
      <c r="B41" s="24" t="s">
        <v>68</v>
      </c>
      <c r="C41" s="28"/>
      <c r="D41" s="23"/>
      <c r="E41" s="23"/>
      <c r="F41" s="23"/>
      <c r="G41" s="23">
        <f>-G37-G39</f>
        <v>0</v>
      </c>
      <c r="H41" s="23">
        <f t="shared" ref="H41" si="6">-H37-H39</f>
        <v>0</v>
      </c>
      <c r="I41" s="23">
        <v>-131365.19999999995</v>
      </c>
      <c r="J41" s="23">
        <v>-131365.19999999995</v>
      </c>
      <c r="K41" s="23">
        <v>-138142.61000000025</v>
      </c>
      <c r="L41" s="23">
        <v>-269507.81000000023</v>
      </c>
      <c r="M41" s="23">
        <v>-313509.58999999973</v>
      </c>
      <c r="N41" s="23">
        <v>-583017.39999999991</v>
      </c>
      <c r="O41" s="23">
        <v>-407889.02999999822</v>
      </c>
      <c r="P41" s="23">
        <v>-990906.42999999807</v>
      </c>
    </row>
    <row r="42" spans="1:16" ht="13.5" thickTop="1" x14ac:dyDescent="0.2">
      <c r="A42" s="35">
        <f>ROW()</f>
        <v>42</v>
      </c>
      <c r="C42" s="28"/>
    </row>
    <row r="43" spans="1:16" x14ac:dyDescent="0.2">
      <c r="A43" s="35">
        <f>ROW()</f>
        <v>43</v>
      </c>
      <c r="B43" s="24" t="s">
        <v>69</v>
      </c>
      <c r="C43" s="28"/>
      <c r="D43" s="18"/>
      <c r="E43" s="18"/>
      <c r="F43" s="18"/>
      <c r="G43" s="18">
        <v>0</v>
      </c>
      <c r="H43" s="18">
        <v>0</v>
      </c>
      <c r="I43" s="18">
        <v>4064845.8499999996</v>
      </c>
      <c r="J43" s="18">
        <v>4064845.8499999996</v>
      </c>
      <c r="K43" s="18">
        <v>4047296.7100000009</v>
      </c>
      <c r="L43" s="18">
        <v>8112142.5600000005</v>
      </c>
      <c r="M43" s="18">
        <v>8832345.3600000013</v>
      </c>
      <c r="N43" s="18">
        <v>16944487.920000002</v>
      </c>
      <c r="O43" s="18">
        <v>11853126.559999999</v>
      </c>
      <c r="P43" s="18">
        <v>28797614.48</v>
      </c>
    </row>
    <row r="44" spans="1:16" x14ac:dyDescent="0.2">
      <c r="A44" s="35">
        <f>ROW()</f>
        <v>44</v>
      </c>
      <c r="B44" s="24" t="s">
        <v>70</v>
      </c>
      <c r="C44" s="28"/>
      <c r="D44" s="19"/>
      <c r="E44" s="19"/>
      <c r="F44" s="19"/>
      <c r="G44" s="19">
        <v>0</v>
      </c>
      <c r="H44" s="19">
        <v>0</v>
      </c>
      <c r="I44" s="19">
        <v>-131365.19999999992</v>
      </c>
      <c r="J44" s="19">
        <v>-131365.19999999992</v>
      </c>
      <c r="K44" s="19">
        <v>-111605.65000000011</v>
      </c>
      <c r="L44" s="19">
        <v>-242970.85000000003</v>
      </c>
      <c r="M44" s="19">
        <v>-419360.3499999998</v>
      </c>
      <c r="N44" s="19">
        <v>-662331.19999999984</v>
      </c>
      <c r="O44" s="19">
        <v>-779208.98999999964</v>
      </c>
      <c r="P44" s="19">
        <v>-1441540.1899999995</v>
      </c>
    </row>
    <row r="45" spans="1:16" x14ac:dyDescent="0.2">
      <c r="A45" s="35">
        <f>ROW()</f>
        <v>45</v>
      </c>
      <c r="B45" s="24" t="s">
        <v>71</v>
      </c>
      <c r="C45" s="28"/>
      <c r="D45" s="20"/>
      <c r="E45" s="20"/>
      <c r="F45" s="20"/>
      <c r="G45" s="20">
        <v>0</v>
      </c>
      <c r="H45" s="20">
        <v>0</v>
      </c>
      <c r="I45" s="20">
        <v>-12153.770000000004</v>
      </c>
      <c r="J45" s="20">
        <v>-12153.770000000004</v>
      </c>
      <c r="K45" s="20">
        <v>-50860.489999999976</v>
      </c>
      <c r="L45" s="20">
        <v>-63014.25999999998</v>
      </c>
      <c r="M45" s="20">
        <v>-150990.17000000001</v>
      </c>
      <c r="N45" s="20">
        <v>-214004.43</v>
      </c>
      <c r="O45" s="20">
        <v>-272874.05</v>
      </c>
      <c r="P45" s="20">
        <v>-486878.48</v>
      </c>
    </row>
    <row r="46" spans="1:16" ht="13.5" thickBot="1" x14ac:dyDescent="0.25">
      <c r="A46" s="35">
        <f>ROW()</f>
        <v>46</v>
      </c>
      <c r="B46" s="24" t="s">
        <v>72</v>
      </c>
      <c r="C46" s="28"/>
      <c r="D46" s="25"/>
      <c r="E46" s="25"/>
      <c r="F46" s="25"/>
      <c r="G46" s="25">
        <f>SUM(G43:G45)</f>
        <v>0</v>
      </c>
      <c r="H46" s="25">
        <f t="shared" ref="H46" si="7">SUM(H43:H45)</f>
        <v>0</v>
      </c>
      <c r="I46" s="25">
        <v>3921326.88</v>
      </c>
      <c r="J46" s="25">
        <v>3921326.88</v>
      </c>
      <c r="K46" s="25">
        <v>3884830.5700000012</v>
      </c>
      <c r="L46" s="25">
        <v>7806157.4500000011</v>
      </c>
      <c r="M46" s="25">
        <v>8261994.8400000017</v>
      </c>
      <c r="N46" s="25">
        <v>16068152.290000003</v>
      </c>
      <c r="O46" s="25">
        <v>10801043.519999998</v>
      </c>
      <c r="P46" s="25">
        <v>26869195.809999999</v>
      </c>
    </row>
    <row r="47" spans="1:16" ht="13.5" thickTop="1" x14ac:dyDescent="0.2">
      <c r="A47" s="35">
        <f>ROW()</f>
        <v>47</v>
      </c>
      <c r="C47" s="28"/>
    </row>
    <row r="48" spans="1:16" x14ac:dyDescent="0.2">
      <c r="A48" s="35">
        <f>ROW()</f>
        <v>48</v>
      </c>
      <c r="B48" s="75" t="s">
        <v>76</v>
      </c>
      <c r="C48" s="28"/>
    </row>
    <row r="49" spans="1:16" x14ac:dyDescent="0.2">
      <c r="A49" s="35">
        <f>ROW()</f>
        <v>49</v>
      </c>
      <c r="B49" s="24" t="s">
        <v>61</v>
      </c>
      <c r="C49" s="28"/>
      <c r="D49" s="18"/>
      <c r="E49" s="18"/>
      <c r="F49" s="18"/>
      <c r="G49" s="18">
        <v>0</v>
      </c>
      <c r="H49" s="18">
        <v>0</v>
      </c>
      <c r="I49" s="18">
        <v>348390.34</v>
      </c>
      <c r="J49" s="18">
        <v>348390.34</v>
      </c>
      <c r="K49" s="18">
        <v>3581403.7000000007</v>
      </c>
      <c r="L49" s="18">
        <v>3929794.0400000005</v>
      </c>
      <c r="M49" s="18">
        <v>3075690.3399999994</v>
      </c>
      <c r="N49" s="18">
        <v>7005484.3799999999</v>
      </c>
      <c r="O49" s="18">
        <v>5991228.4200000009</v>
      </c>
      <c r="P49" s="18">
        <v>12996712.800000001</v>
      </c>
    </row>
    <row r="50" spans="1:16" x14ac:dyDescent="0.2">
      <c r="A50" s="35">
        <f>ROW()</f>
        <v>50</v>
      </c>
      <c r="B50" s="24" t="s">
        <v>62</v>
      </c>
      <c r="C50" s="28"/>
      <c r="D50" s="19"/>
      <c r="E50" s="19"/>
      <c r="F50" s="19"/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8266.4296259999992</v>
      </c>
      <c r="N50" s="19">
        <v>8266.4296259999992</v>
      </c>
      <c r="O50" s="19">
        <v>214603.12133400002</v>
      </c>
      <c r="P50" s="19">
        <v>222869.55096000002</v>
      </c>
    </row>
    <row r="51" spans="1:16" x14ac:dyDescent="0.2">
      <c r="A51" s="35">
        <f>ROW()</f>
        <v>51</v>
      </c>
      <c r="B51" s="24" t="s">
        <v>63</v>
      </c>
      <c r="C51" s="28"/>
      <c r="D51" s="19"/>
      <c r="E51" s="19"/>
      <c r="F51" s="19"/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6" x14ac:dyDescent="0.2">
      <c r="A52" s="35">
        <f>ROW()</f>
        <v>52</v>
      </c>
      <c r="B52" s="24" t="s">
        <v>64</v>
      </c>
      <c r="C52" s="28"/>
      <c r="D52" s="20"/>
      <c r="E52" s="20"/>
      <c r="F52" s="20"/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384929.94607200002</v>
      </c>
      <c r="N52" s="20">
        <v>384929.94607200002</v>
      </c>
      <c r="O52" s="20">
        <v>2068887.9282120001</v>
      </c>
      <c r="P52" s="20">
        <v>2453817.8742840001</v>
      </c>
    </row>
    <row r="53" spans="1:16" x14ac:dyDescent="0.2">
      <c r="A53" s="35">
        <f>ROW()</f>
        <v>53</v>
      </c>
      <c r="B53" s="24" t="s">
        <v>65</v>
      </c>
      <c r="C53" s="28"/>
      <c r="D53" s="19"/>
      <c r="E53" s="19"/>
      <c r="F53" s="19"/>
      <c r="G53" s="19">
        <f t="shared" ref="G53:H53" si="8">SUM(G49:G52)</f>
        <v>0</v>
      </c>
      <c r="H53" s="19">
        <f t="shared" si="8"/>
        <v>0</v>
      </c>
      <c r="I53" s="19">
        <v>348390.34</v>
      </c>
      <c r="J53" s="19">
        <v>348390.34</v>
      </c>
      <c r="K53" s="19">
        <v>3581403.7000000007</v>
      </c>
      <c r="L53" s="19">
        <v>3929794.0400000005</v>
      </c>
      <c r="M53" s="19">
        <v>3468886.7156979996</v>
      </c>
      <c r="N53" s="19">
        <v>7398680.7556980001</v>
      </c>
      <c r="O53" s="19">
        <v>8274719.4695460014</v>
      </c>
      <c r="P53" s="19">
        <v>15673400.225244001</v>
      </c>
    </row>
    <row r="54" spans="1:16" x14ac:dyDescent="0.2">
      <c r="A54" s="35">
        <f>ROW()</f>
        <v>54</v>
      </c>
      <c r="C54" s="2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2">
      <c r="A55" s="35">
        <f>ROW()</f>
        <v>55</v>
      </c>
      <c r="B55" s="24" t="s">
        <v>66</v>
      </c>
      <c r="C55" s="28"/>
      <c r="D55" s="19"/>
      <c r="E55" s="19"/>
      <c r="F55" s="19"/>
      <c r="G55" s="19">
        <f t="shared" ref="G55:H55" si="9">G53</f>
        <v>0</v>
      </c>
      <c r="H55" s="19">
        <f t="shared" si="9"/>
        <v>0</v>
      </c>
      <c r="I55" s="19">
        <v>348390.34</v>
      </c>
      <c r="J55" s="19">
        <v>348390.34</v>
      </c>
      <c r="K55" s="19">
        <v>3581403.7000000007</v>
      </c>
      <c r="L55" s="19">
        <v>3929794.0400000005</v>
      </c>
      <c r="M55" s="19">
        <v>3468886.7156979996</v>
      </c>
      <c r="N55" s="19">
        <v>7398680.7556980001</v>
      </c>
      <c r="O55" s="19">
        <v>8274719.4695460014</v>
      </c>
      <c r="P55" s="19">
        <v>15673400.225244001</v>
      </c>
    </row>
    <row r="56" spans="1:16" x14ac:dyDescent="0.2">
      <c r="A56" s="35">
        <f>ROW()</f>
        <v>56</v>
      </c>
      <c r="C56" s="28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">
      <c r="A57" s="35">
        <f>ROW()</f>
        <v>57</v>
      </c>
      <c r="B57" s="24" t="s">
        <v>67</v>
      </c>
      <c r="C57" s="28">
        <v>0.21</v>
      </c>
      <c r="D57" s="20"/>
      <c r="E57" s="20"/>
      <c r="F57" s="20"/>
      <c r="G57" s="20">
        <f>G55*-$RO$57</f>
        <v>0</v>
      </c>
      <c r="H57" s="20">
        <f>H55*-$RO$57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</row>
    <row r="58" spans="1:16" x14ac:dyDescent="0.2">
      <c r="A58" s="35">
        <f>ROW()</f>
        <v>58</v>
      </c>
      <c r="C58" s="2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3.5" thickBot="1" x14ac:dyDescent="0.25">
      <c r="A59" s="35">
        <f>ROW()</f>
        <v>59</v>
      </c>
      <c r="B59" s="24" t="s">
        <v>68</v>
      </c>
      <c r="C59" s="28"/>
      <c r="D59" s="23"/>
      <c r="E59" s="23"/>
      <c r="F59" s="23"/>
      <c r="G59" s="23">
        <f>-G55-G57</f>
        <v>0</v>
      </c>
      <c r="H59" s="23">
        <f t="shared" ref="H59" si="10">-H55-H57</f>
        <v>0</v>
      </c>
      <c r="I59" s="23">
        <v>-348390.34</v>
      </c>
      <c r="J59" s="23">
        <v>-348390.34</v>
      </c>
      <c r="K59" s="23">
        <v>-3581403.7000000007</v>
      </c>
      <c r="L59" s="23">
        <v>-3929794.0400000005</v>
      </c>
      <c r="M59" s="23">
        <v>-3468886.7156979996</v>
      </c>
      <c r="N59" s="23">
        <v>-7398680.7556980001</v>
      </c>
      <c r="O59" s="23">
        <v>-8274719.4695460014</v>
      </c>
      <c r="P59" s="23">
        <v>-15673400.225244001</v>
      </c>
    </row>
    <row r="60" spans="1:16" ht="13.5" thickTop="1" x14ac:dyDescent="0.2">
      <c r="A60" s="35">
        <f>ROW()</f>
        <v>60</v>
      </c>
      <c r="C60" s="28"/>
    </row>
    <row r="61" spans="1:16" x14ac:dyDescent="0.2">
      <c r="A61" s="35">
        <f>ROW()</f>
        <v>61</v>
      </c>
      <c r="B61" s="24" t="s">
        <v>69</v>
      </c>
      <c r="C61" s="28"/>
      <c r="D61" s="18"/>
      <c r="E61" s="18"/>
      <c r="F61" s="18"/>
      <c r="G61" s="18">
        <v>0</v>
      </c>
      <c r="H61" s="18">
        <v>0</v>
      </c>
      <c r="I61" s="18">
        <v>93032211.890000015</v>
      </c>
      <c r="J61" s="18">
        <v>93032211.890000015</v>
      </c>
      <c r="K61" s="18">
        <v>26333984.709999993</v>
      </c>
      <c r="L61" s="18">
        <v>119366196.60000001</v>
      </c>
      <c r="M61" s="18">
        <v>119920577.73988996</v>
      </c>
      <c r="N61" s="18">
        <v>239286774.33988997</v>
      </c>
      <c r="O61" s="18">
        <v>257773567.67600194</v>
      </c>
      <c r="P61" s="18">
        <v>497060342.01589191</v>
      </c>
    </row>
    <row r="62" spans="1:16" x14ac:dyDescent="0.2">
      <c r="A62" s="35">
        <f>ROW()</f>
        <v>62</v>
      </c>
      <c r="B62" s="24" t="s">
        <v>70</v>
      </c>
      <c r="C62" s="28"/>
      <c r="D62" s="19"/>
      <c r="E62" s="19"/>
      <c r="F62" s="19"/>
      <c r="G62" s="19">
        <v>0</v>
      </c>
      <c r="H62" s="19">
        <v>0</v>
      </c>
      <c r="I62" s="19">
        <v>-348390.34</v>
      </c>
      <c r="J62" s="19">
        <v>-348390.34</v>
      </c>
      <c r="K62" s="19">
        <v>-1833452.0300000005</v>
      </c>
      <c r="L62" s="19">
        <v>-2181842.3700000006</v>
      </c>
      <c r="M62" s="19">
        <v>-4991213.7817119993</v>
      </c>
      <c r="N62" s="19">
        <v>-7173056.1517119994</v>
      </c>
      <c r="O62" s="19">
        <v>-12023276.014152002</v>
      </c>
      <c r="P62" s="19">
        <v>-19196332.165864002</v>
      </c>
    </row>
    <row r="63" spans="1:16" x14ac:dyDescent="0.2">
      <c r="A63" s="35">
        <f>ROW()</f>
        <v>63</v>
      </c>
      <c r="B63" s="24" t="s">
        <v>71</v>
      </c>
      <c r="C63" s="28"/>
      <c r="D63" s="20"/>
      <c r="E63" s="20"/>
      <c r="F63" s="20"/>
      <c r="G63" s="20">
        <v>0</v>
      </c>
      <c r="H63" s="20">
        <v>0</v>
      </c>
      <c r="I63" s="20">
        <v>-768903.5</v>
      </c>
      <c r="J63" s="20">
        <v>-768903.5</v>
      </c>
      <c r="K63" s="20">
        <v>-994010.14000000013</v>
      </c>
      <c r="L63" s="20">
        <v>-1762913.6400000001</v>
      </c>
      <c r="M63" s="20">
        <v>-4064662.910896</v>
      </c>
      <c r="N63" s="20">
        <v>-5827576.5508960001</v>
      </c>
      <c r="O63" s="20">
        <v>-8605418.0444119982</v>
      </c>
      <c r="P63" s="20">
        <v>-14432994.595307998</v>
      </c>
    </row>
    <row r="64" spans="1:16" ht="13.5" thickBot="1" x14ac:dyDescent="0.25">
      <c r="A64" s="35">
        <f>ROW()</f>
        <v>64</v>
      </c>
      <c r="B64" s="24" t="s">
        <v>72</v>
      </c>
      <c r="C64" s="28"/>
      <c r="D64" s="25"/>
      <c r="E64" s="25"/>
      <c r="F64" s="25"/>
      <c r="G64" s="25">
        <f>SUM(G61:G63)</f>
        <v>0</v>
      </c>
      <c r="H64" s="25">
        <f t="shared" ref="H64" si="11">SUM(H61:H63)</f>
        <v>0</v>
      </c>
      <c r="I64" s="25">
        <v>91914918.050000012</v>
      </c>
      <c r="J64" s="25">
        <v>91914918.050000012</v>
      </c>
      <c r="K64" s="25">
        <v>23506522.539999992</v>
      </c>
      <c r="L64" s="25">
        <v>115421440.59</v>
      </c>
      <c r="M64" s="25">
        <v>110864701.04728197</v>
      </c>
      <c r="N64" s="25">
        <v>226286141.63728198</v>
      </c>
      <c r="O64" s="25">
        <v>237144873.61743796</v>
      </c>
      <c r="P64" s="25">
        <v>463431015.25471991</v>
      </c>
    </row>
    <row r="65" spans="1:3" ht="13.5" thickTop="1" x14ac:dyDescent="0.2">
      <c r="A65" s="35"/>
      <c r="C65" s="28"/>
    </row>
  </sheetData>
  <printOptions horizontalCentered="1"/>
  <pageMargins left="0.2" right="0.2" top="0.25" bottom="0.25" header="0.3" footer="0.3"/>
  <pageSetup scale="67" fitToHeight="0"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6.5703125" style="24" customWidth="1"/>
    <col min="2" max="2" width="59.7109375" style="24" bestFit="1" customWidth="1"/>
    <col min="3" max="3" width="4.85546875" style="24" bestFit="1" customWidth="1"/>
    <col min="4" max="4" width="15" style="24" hidden="1" customWidth="1" outlineLevel="1"/>
    <col min="5" max="5" width="14.28515625" style="24" hidden="1" customWidth="1" outlineLevel="1"/>
    <col min="6" max="6" width="12.7109375" style="24" hidden="1" customWidth="1" outlineLevel="1"/>
    <col min="7" max="7" width="14.28515625" style="24" hidden="1" customWidth="1" outlineLevel="1"/>
    <col min="8" max="8" width="12.7109375" style="24" bestFit="1" customWidth="1" collapsed="1"/>
    <col min="9" max="9" width="14.28515625" style="24" bestFit="1" customWidth="1"/>
    <col min="10" max="10" width="12.28515625" style="24" bestFit="1" customWidth="1"/>
    <col min="11" max="11" width="14.28515625" style="24" bestFit="1" customWidth="1"/>
    <col min="12" max="12" width="12.28515625" style="24" bestFit="1" customWidth="1"/>
    <col min="13" max="13" width="14.28515625" style="24" bestFit="1" customWidth="1"/>
    <col min="14" max="14" width="13.85546875" style="24" customWidth="1"/>
    <col min="15" max="15" width="14.28515625" style="24" bestFit="1" customWidth="1"/>
    <col min="16" max="16" width="13.7109375" style="24" customWidth="1"/>
    <col min="17" max="16384" width="9.140625" style="24"/>
  </cols>
  <sheetData>
    <row r="1" spans="1:16" x14ac:dyDescent="0.2">
      <c r="A1" s="32" t="s">
        <v>0</v>
      </c>
      <c r="O1" s="85"/>
      <c r="P1" s="86" t="s">
        <v>100</v>
      </c>
    </row>
    <row r="2" spans="1:16" ht="13.5" thickBot="1" x14ac:dyDescent="0.25">
      <c r="A2" s="32" t="s">
        <v>1</v>
      </c>
      <c r="O2" s="87"/>
      <c r="P2" s="88" t="s">
        <v>97</v>
      </c>
    </row>
    <row r="3" spans="1:16" ht="15" x14ac:dyDescent="0.25">
      <c r="A3" s="32" t="s">
        <v>2</v>
      </c>
      <c r="O3"/>
      <c r="P3"/>
    </row>
    <row r="4" spans="1:16" ht="15" x14ac:dyDescent="0.25">
      <c r="A4" s="75" t="s">
        <v>32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/>
      <c r="P4"/>
    </row>
    <row r="5" spans="1:16" x14ac:dyDescent="0.2">
      <c r="B5" s="34"/>
      <c r="C5" s="34"/>
      <c r="D5" s="35" t="s">
        <v>37</v>
      </c>
      <c r="F5" s="35" t="s">
        <v>38</v>
      </c>
      <c r="H5" s="35" t="s">
        <v>38</v>
      </c>
      <c r="J5" s="35" t="s">
        <v>38</v>
      </c>
      <c r="L5" s="35" t="s">
        <v>37</v>
      </c>
      <c r="N5" s="35" t="s">
        <v>37</v>
      </c>
      <c r="P5" s="35" t="s">
        <v>37</v>
      </c>
    </row>
    <row r="6" spans="1:16" x14ac:dyDescent="0.2">
      <c r="B6" s="36"/>
      <c r="C6" s="36"/>
      <c r="D6" s="37"/>
      <c r="E6" s="38"/>
      <c r="F6" s="38"/>
      <c r="G6" s="38"/>
      <c r="H6" s="74"/>
      <c r="I6" s="37"/>
      <c r="J6" s="38"/>
      <c r="K6" s="38"/>
      <c r="L6" s="38"/>
      <c r="M6" s="38"/>
      <c r="N6" s="38"/>
      <c r="O6" s="38"/>
      <c r="P6" s="39"/>
    </row>
    <row r="7" spans="1:16" x14ac:dyDescent="0.2">
      <c r="B7" s="36"/>
      <c r="C7" s="36"/>
      <c r="D7" s="40"/>
      <c r="E7" s="41"/>
      <c r="F7" s="42"/>
      <c r="G7" s="70"/>
      <c r="H7" s="72" t="s">
        <v>39</v>
      </c>
      <c r="I7" s="43">
        <v>2022</v>
      </c>
      <c r="J7" s="44" t="s">
        <v>40</v>
      </c>
      <c r="K7" s="45">
        <v>2023</v>
      </c>
      <c r="L7" s="44" t="s">
        <v>40</v>
      </c>
      <c r="M7" s="45">
        <v>2024</v>
      </c>
      <c r="N7" s="44" t="s">
        <v>40</v>
      </c>
      <c r="O7" s="45">
        <v>2025</v>
      </c>
      <c r="P7" s="46" t="s">
        <v>40</v>
      </c>
    </row>
    <row r="8" spans="1:16" x14ac:dyDescent="0.2">
      <c r="B8" s="47"/>
      <c r="C8" s="48"/>
      <c r="D8" s="49" t="s">
        <v>41</v>
      </c>
      <c r="E8" s="50"/>
      <c r="F8" s="51" t="s">
        <v>42</v>
      </c>
      <c r="G8" s="71" t="s">
        <v>43</v>
      </c>
      <c r="H8" s="73" t="s">
        <v>40</v>
      </c>
      <c r="I8" s="53" t="s">
        <v>44</v>
      </c>
      <c r="J8" s="51" t="s">
        <v>45</v>
      </c>
      <c r="K8" s="52" t="s">
        <v>46</v>
      </c>
      <c r="L8" s="51" t="s">
        <v>45</v>
      </c>
      <c r="M8" s="52" t="s">
        <v>47</v>
      </c>
      <c r="N8" s="51" t="s">
        <v>45</v>
      </c>
      <c r="O8" s="52" t="s">
        <v>48</v>
      </c>
      <c r="P8" s="46" t="s">
        <v>45</v>
      </c>
    </row>
    <row r="9" spans="1:16" ht="14.25" x14ac:dyDescent="0.2">
      <c r="A9" s="76" t="s">
        <v>3</v>
      </c>
      <c r="B9" s="54"/>
      <c r="C9" s="55"/>
      <c r="D9" s="49" t="s">
        <v>49</v>
      </c>
      <c r="E9" s="52" t="s">
        <v>50</v>
      </c>
      <c r="F9" s="51" t="s">
        <v>51</v>
      </c>
      <c r="G9" s="71" t="s">
        <v>52</v>
      </c>
      <c r="H9" s="73" t="s">
        <v>51</v>
      </c>
      <c r="I9" s="53" t="s">
        <v>53</v>
      </c>
      <c r="J9" s="51" t="s">
        <v>54</v>
      </c>
      <c r="K9" s="52" t="s">
        <v>53</v>
      </c>
      <c r="L9" s="51" t="s">
        <v>55</v>
      </c>
      <c r="M9" s="52" t="s">
        <v>53</v>
      </c>
      <c r="N9" s="51" t="s">
        <v>55</v>
      </c>
      <c r="O9" s="52" t="s">
        <v>53</v>
      </c>
      <c r="P9" s="46" t="s">
        <v>55</v>
      </c>
    </row>
    <row r="10" spans="1:16" ht="14.25" x14ac:dyDescent="0.2">
      <c r="A10" s="77" t="s">
        <v>95</v>
      </c>
      <c r="B10" s="56" t="s">
        <v>56</v>
      </c>
      <c r="C10" s="57" t="s">
        <v>57</v>
      </c>
      <c r="D10" s="58" t="s">
        <v>58</v>
      </c>
      <c r="E10" s="59" t="s">
        <v>59</v>
      </c>
      <c r="F10" s="60" t="s">
        <v>60</v>
      </c>
      <c r="G10" s="68" t="s">
        <v>59</v>
      </c>
      <c r="H10" s="69" t="s">
        <v>60</v>
      </c>
      <c r="I10" s="62" t="s">
        <v>59</v>
      </c>
      <c r="J10" s="60" t="s">
        <v>46</v>
      </c>
      <c r="K10" s="59" t="s">
        <v>59</v>
      </c>
      <c r="L10" s="60" t="s">
        <v>46</v>
      </c>
      <c r="M10" s="59" t="s">
        <v>59</v>
      </c>
      <c r="N10" s="60" t="s">
        <v>47</v>
      </c>
      <c r="O10" s="59" t="s">
        <v>59</v>
      </c>
      <c r="P10" s="61" t="s">
        <v>48</v>
      </c>
    </row>
    <row r="11" spans="1:16" s="47" customFormat="1" ht="14.25" x14ac:dyDescent="0.2">
      <c r="A11" s="79"/>
      <c r="B11" s="80"/>
      <c r="C11" s="81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x14ac:dyDescent="0.2">
      <c r="A12" s="35">
        <f>ROW()</f>
        <v>12</v>
      </c>
      <c r="B12" s="75" t="s">
        <v>77</v>
      </c>
      <c r="C12" s="28"/>
    </row>
    <row r="13" spans="1:16" x14ac:dyDescent="0.2">
      <c r="A13" s="35">
        <f>ROW()</f>
        <v>13</v>
      </c>
      <c r="B13" s="24" t="s">
        <v>61</v>
      </c>
      <c r="C13" s="28"/>
      <c r="D13" s="18"/>
      <c r="E13" s="18"/>
      <c r="F13" s="18"/>
      <c r="G13" s="18">
        <v>0</v>
      </c>
      <c r="H13" s="18">
        <v>0</v>
      </c>
      <c r="I13" s="18">
        <v>813556.35000000009</v>
      </c>
      <c r="J13" s="18">
        <v>813556.35000000009</v>
      </c>
      <c r="K13" s="18">
        <v>3294464.37</v>
      </c>
      <c r="L13" s="18">
        <v>4108020.72</v>
      </c>
      <c r="M13" s="18">
        <v>3378555.7800000035</v>
      </c>
      <c r="N13" s="18">
        <v>7486576.5000000037</v>
      </c>
      <c r="O13" s="18">
        <v>2107705.4599999916</v>
      </c>
      <c r="P13" s="18">
        <v>9594281.9599999953</v>
      </c>
    </row>
    <row r="14" spans="1:16" x14ac:dyDescent="0.2">
      <c r="A14" s="35">
        <f>ROW()</f>
        <v>14</v>
      </c>
      <c r="B14" s="24" t="s">
        <v>62</v>
      </c>
      <c r="C14" s="28"/>
      <c r="D14" s="19"/>
      <c r="E14" s="19"/>
      <c r="F14" s="19"/>
      <c r="G14" s="19">
        <v>0</v>
      </c>
      <c r="H14" s="19">
        <v>0</v>
      </c>
      <c r="I14" s="19">
        <v>37040.739959999999</v>
      </c>
      <c r="J14" s="19">
        <v>37040.739959999999</v>
      </c>
      <c r="K14" s="19">
        <v>268195.02549000003</v>
      </c>
      <c r="L14" s="19">
        <v>305235.76545000001</v>
      </c>
      <c r="M14" s="19">
        <v>388831.83347400062</v>
      </c>
      <c r="N14" s="19">
        <v>694067.59892400063</v>
      </c>
      <c r="O14" s="19">
        <v>730523.54999399988</v>
      </c>
      <c r="P14" s="19">
        <v>1424591.1489180005</v>
      </c>
    </row>
    <row r="15" spans="1:16" x14ac:dyDescent="0.2">
      <c r="A15" s="35">
        <f>ROW()</f>
        <v>15</v>
      </c>
      <c r="B15" s="24" t="s">
        <v>63</v>
      </c>
      <c r="C15" s="28"/>
      <c r="D15" s="19"/>
      <c r="E15" s="19"/>
      <c r="F15" s="19"/>
      <c r="G15" s="19">
        <v>0</v>
      </c>
      <c r="H15" s="19">
        <v>0</v>
      </c>
      <c r="I15" s="19">
        <v>856872.86</v>
      </c>
      <c r="J15" s="19">
        <v>856872.86</v>
      </c>
      <c r="K15" s="19">
        <v>2638548.71</v>
      </c>
      <c r="L15" s="19">
        <v>3495421.57</v>
      </c>
      <c r="M15" s="19">
        <v>3470823.4900000016</v>
      </c>
      <c r="N15" s="19">
        <v>6966245.0600000015</v>
      </c>
      <c r="O15" s="19">
        <v>1731018.9399999985</v>
      </c>
      <c r="P15" s="19">
        <v>8697264</v>
      </c>
    </row>
    <row r="16" spans="1:16" x14ac:dyDescent="0.2">
      <c r="A16" s="35">
        <f>ROW()</f>
        <v>16</v>
      </c>
      <c r="B16" s="24" t="s">
        <v>64</v>
      </c>
      <c r="C16" s="28"/>
      <c r="D16" s="20"/>
      <c r="E16" s="20"/>
      <c r="F16" s="20"/>
      <c r="G16" s="20">
        <v>0</v>
      </c>
      <c r="H16" s="20">
        <v>0</v>
      </c>
      <c r="I16" s="20">
        <v>982046.17400399991</v>
      </c>
      <c r="J16" s="20">
        <v>982046.17400399991</v>
      </c>
      <c r="K16" s="20">
        <v>6512975.7897960003</v>
      </c>
      <c r="L16" s="20">
        <v>7495021.9638</v>
      </c>
      <c r="M16" s="20">
        <v>9954512.432087997</v>
      </c>
      <c r="N16" s="20">
        <v>17449534.395887997</v>
      </c>
      <c r="O16" s="20">
        <v>6675927.1793760061</v>
      </c>
      <c r="P16" s="20">
        <v>24125461.575264003</v>
      </c>
    </row>
    <row r="17" spans="1:16" x14ac:dyDescent="0.2">
      <c r="A17" s="35">
        <f>ROW()</f>
        <v>17</v>
      </c>
      <c r="B17" s="24" t="s">
        <v>65</v>
      </c>
      <c r="C17" s="28"/>
      <c r="D17" s="19"/>
      <c r="E17" s="19"/>
      <c r="F17" s="19"/>
      <c r="G17" s="19">
        <f t="shared" ref="G17" si="0">SUM(G13:G16)</f>
        <v>0</v>
      </c>
      <c r="H17" s="19">
        <v>0</v>
      </c>
      <c r="I17" s="19">
        <v>2689516.123964</v>
      </c>
      <c r="J17" s="19">
        <v>2689516.123964</v>
      </c>
      <c r="K17" s="19">
        <v>12714183.895286001</v>
      </c>
      <c r="L17" s="19">
        <v>15403700.01925</v>
      </c>
      <c r="M17" s="19">
        <v>17192723.535562001</v>
      </c>
      <c r="N17" s="19">
        <v>32596423.554812003</v>
      </c>
      <c r="O17" s="19">
        <v>11245175.129369996</v>
      </c>
      <c r="P17" s="19">
        <v>43841598.684182003</v>
      </c>
    </row>
    <row r="18" spans="1:16" x14ac:dyDescent="0.2">
      <c r="A18" s="35">
        <f>ROW()</f>
        <v>18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">
      <c r="A19" s="35">
        <f>ROW()</f>
        <v>19</v>
      </c>
      <c r="B19" s="24" t="s">
        <v>66</v>
      </c>
      <c r="C19" s="28"/>
      <c r="D19" s="19"/>
      <c r="E19" s="19"/>
      <c r="F19" s="19"/>
      <c r="G19" s="19">
        <f t="shared" ref="G19" si="1">G17</f>
        <v>0</v>
      </c>
      <c r="H19" s="19">
        <v>0</v>
      </c>
      <c r="I19" s="19">
        <v>2689516.123964</v>
      </c>
      <c r="J19" s="19">
        <v>2689516.123964</v>
      </c>
      <c r="K19" s="19">
        <v>12714183.895286001</v>
      </c>
      <c r="L19" s="19">
        <v>15403700.01925</v>
      </c>
      <c r="M19" s="19">
        <v>17192723.535562001</v>
      </c>
      <c r="N19" s="19">
        <v>32596423.554812003</v>
      </c>
      <c r="O19" s="19">
        <v>11245175.129369996</v>
      </c>
      <c r="P19" s="19">
        <v>43841598.684182003</v>
      </c>
    </row>
    <row r="20" spans="1:16" x14ac:dyDescent="0.2">
      <c r="A20" s="35">
        <f>ROW()</f>
        <v>20</v>
      </c>
      <c r="C20" s="2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">
      <c r="A21" s="35">
        <f>ROW()</f>
        <v>21</v>
      </c>
      <c r="B21" s="24" t="s">
        <v>67</v>
      </c>
      <c r="C21" s="28">
        <v>0.21</v>
      </c>
      <c r="D21" s="20"/>
      <c r="E21" s="20"/>
      <c r="F21" s="20"/>
      <c r="G21" s="20">
        <f>G19*-$RO$21</f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</row>
    <row r="22" spans="1:16" x14ac:dyDescent="0.2">
      <c r="A22" s="35">
        <f>ROW()</f>
        <v>22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13.5" thickBot="1" x14ac:dyDescent="0.25">
      <c r="A23" s="35">
        <f>ROW()</f>
        <v>23</v>
      </c>
      <c r="B23" s="24" t="s">
        <v>68</v>
      </c>
      <c r="C23" s="28"/>
      <c r="D23" s="23"/>
      <c r="E23" s="23"/>
      <c r="F23" s="23"/>
      <c r="G23" s="23">
        <f>-G19-G21</f>
        <v>0</v>
      </c>
      <c r="H23" s="23">
        <v>0</v>
      </c>
      <c r="I23" s="23">
        <v>-2689516.123964</v>
      </c>
      <c r="J23" s="23">
        <v>-2689516.123964</v>
      </c>
      <c r="K23" s="23">
        <v>-12714183.895286001</v>
      </c>
      <c r="L23" s="23">
        <v>-15403700.01925</v>
      </c>
      <c r="M23" s="23">
        <v>-17192723.535562001</v>
      </c>
      <c r="N23" s="23">
        <v>-32596423.554812003</v>
      </c>
      <c r="O23" s="23">
        <v>-11245175.129369996</v>
      </c>
      <c r="P23" s="23">
        <v>-43841598.684182003</v>
      </c>
    </row>
    <row r="24" spans="1:16" ht="13.5" thickTop="1" x14ac:dyDescent="0.2">
      <c r="A24" s="35">
        <f>ROW()</f>
        <v>24</v>
      </c>
      <c r="C24" s="28"/>
    </row>
    <row r="25" spans="1:16" x14ac:dyDescent="0.2">
      <c r="A25" s="35">
        <f>ROW()</f>
        <v>25</v>
      </c>
      <c r="B25" s="24" t="s">
        <v>69</v>
      </c>
      <c r="C25" s="28"/>
      <c r="D25" s="18"/>
      <c r="E25" s="18"/>
      <c r="F25" s="18"/>
      <c r="G25" s="18">
        <v>0</v>
      </c>
      <c r="H25" s="18">
        <v>0</v>
      </c>
      <c r="I25" s="18">
        <v>118673903.68754795</v>
      </c>
      <c r="J25" s="18">
        <v>118673903.68754795</v>
      </c>
      <c r="K25" s="18">
        <v>63938394.72439</v>
      </c>
      <c r="L25" s="18">
        <v>182612298.41193795</v>
      </c>
      <c r="M25" s="18">
        <v>156780588.27361798</v>
      </c>
      <c r="N25" s="18">
        <v>339392886.68555593</v>
      </c>
      <c r="O25" s="18">
        <v>120347734.71282011</v>
      </c>
      <c r="P25" s="18">
        <v>459740621.39837605</v>
      </c>
    </row>
    <row r="26" spans="1:16" x14ac:dyDescent="0.2">
      <c r="A26" s="35">
        <f>ROW()</f>
        <v>26</v>
      </c>
      <c r="B26" s="24" t="s">
        <v>70</v>
      </c>
      <c r="C26" s="28"/>
      <c r="D26" s="19"/>
      <c r="E26" s="19"/>
      <c r="F26" s="19"/>
      <c r="G26" s="19">
        <v>0</v>
      </c>
      <c r="H26" s="19">
        <v>0</v>
      </c>
      <c r="I26" s="19">
        <v>-2689516.1239639996</v>
      </c>
      <c r="J26" s="19">
        <v>-2689516.1239639996</v>
      </c>
      <c r="K26" s="19">
        <v>-6579924.4359860001</v>
      </c>
      <c r="L26" s="19">
        <v>-9269440.5599499997</v>
      </c>
      <c r="M26" s="19">
        <v>-24294276.473843999</v>
      </c>
      <c r="N26" s="19">
        <v>-33563717.033794001</v>
      </c>
      <c r="O26" s="19">
        <v>-38429932.682668</v>
      </c>
      <c r="P26" s="19">
        <v>-71993649.716462001</v>
      </c>
    </row>
    <row r="27" spans="1:16" x14ac:dyDescent="0.2">
      <c r="A27" s="35">
        <f>ROW()</f>
        <v>27</v>
      </c>
      <c r="B27" s="24" t="s">
        <v>71</v>
      </c>
      <c r="C27" s="28"/>
      <c r="D27" s="20"/>
      <c r="E27" s="20"/>
      <c r="F27" s="20"/>
      <c r="G27" s="20">
        <v>0</v>
      </c>
      <c r="H27" s="20">
        <v>0</v>
      </c>
      <c r="I27" s="20">
        <v>-1330042.512448</v>
      </c>
      <c r="J27" s="20">
        <v>-1330042.512448</v>
      </c>
      <c r="K27" s="20">
        <v>-2112542.6111059999</v>
      </c>
      <c r="L27" s="20">
        <v>-3442585.1235540002</v>
      </c>
      <c r="M27" s="20">
        <v>-5385962.445663996</v>
      </c>
      <c r="N27" s="20">
        <v>-8828547.5692179967</v>
      </c>
      <c r="O27" s="20">
        <v>-7721598.557482006</v>
      </c>
      <c r="P27" s="20">
        <v>-16550146.126700003</v>
      </c>
    </row>
    <row r="28" spans="1:16" ht="13.5" thickBot="1" x14ac:dyDescent="0.25">
      <c r="A28" s="35">
        <f>ROW()</f>
        <v>28</v>
      </c>
      <c r="B28" s="24" t="s">
        <v>72</v>
      </c>
      <c r="C28" s="28"/>
      <c r="D28" s="25"/>
      <c r="E28" s="25"/>
      <c r="F28" s="25"/>
      <c r="G28" s="25">
        <f>SUM(G25:G27)</f>
        <v>0</v>
      </c>
      <c r="H28" s="25">
        <v>0</v>
      </c>
      <c r="I28" s="25">
        <v>114654345.05113596</v>
      </c>
      <c r="J28" s="25">
        <v>114654345.05113596</v>
      </c>
      <c r="K28" s="25">
        <v>55245927.677298002</v>
      </c>
      <c r="L28" s="25">
        <v>169900272.72843397</v>
      </c>
      <c r="M28" s="25">
        <v>127100349.35411</v>
      </c>
      <c r="N28" s="25">
        <v>297000622.08254397</v>
      </c>
      <c r="O28" s="25">
        <v>74196203.472670108</v>
      </c>
      <c r="P28" s="25">
        <v>371196825.55521405</v>
      </c>
    </row>
    <row r="29" spans="1:16" ht="13.5" thickTop="1" x14ac:dyDescent="0.2">
      <c r="A29" s="35">
        <f>ROW()</f>
        <v>29</v>
      </c>
      <c r="C29" s="28"/>
    </row>
    <row r="30" spans="1:16" x14ac:dyDescent="0.2">
      <c r="A30" s="35">
        <f>ROW()</f>
        <v>30</v>
      </c>
      <c r="B30" s="75" t="s">
        <v>73</v>
      </c>
      <c r="C30" s="28"/>
    </row>
    <row r="31" spans="1:16" x14ac:dyDescent="0.2">
      <c r="A31" s="35">
        <f>ROW()</f>
        <v>31</v>
      </c>
      <c r="B31" s="24" t="s">
        <v>61</v>
      </c>
      <c r="C31" s="28"/>
      <c r="D31" s="18"/>
      <c r="E31" s="18"/>
      <c r="F31" s="18"/>
      <c r="G31" s="18" t="e">
        <f>G13+#REF!+#REF!+#REF!</f>
        <v>#REF!</v>
      </c>
      <c r="H31" s="18">
        <v>0</v>
      </c>
      <c r="I31" s="18">
        <v>4560241.7000000011</v>
      </c>
      <c r="J31" s="18">
        <v>4560241.7000000011</v>
      </c>
      <c r="K31" s="18">
        <v>18619084.52</v>
      </c>
      <c r="L31" s="18">
        <v>23179326.219999999</v>
      </c>
      <c r="M31" s="18">
        <v>27469148.569999993</v>
      </c>
      <c r="N31" s="18">
        <v>50648474.789999992</v>
      </c>
      <c r="O31" s="18">
        <v>27854779.599999964</v>
      </c>
      <c r="P31" s="18">
        <v>78503254.389999956</v>
      </c>
    </row>
    <row r="32" spans="1:16" x14ac:dyDescent="0.2">
      <c r="A32" s="35">
        <f>ROW()</f>
        <v>32</v>
      </c>
      <c r="B32" s="24" t="s">
        <v>62</v>
      </c>
      <c r="C32" s="28"/>
      <c r="D32" s="19"/>
      <c r="E32" s="19"/>
      <c r="F32" s="19"/>
      <c r="G32" s="19" t="e">
        <f>G14+#REF!+#REF!+#REF!</f>
        <v>#REF!</v>
      </c>
      <c r="H32" s="19">
        <v>0</v>
      </c>
      <c r="I32" s="19">
        <v>1661005.9364219997</v>
      </c>
      <c r="J32" s="19">
        <v>1661005.9364219997</v>
      </c>
      <c r="K32" s="19">
        <v>846621.60227399983</v>
      </c>
      <c r="L32" s="19">
        <v>2507627.5386959994</v>
      </c>
      <c r="M32" s="19">
        <v>2886852.4021260007</v>
      </c>
      <c r="N32" s="19">
        <v>5394479.9408219997</v>
      </c>
      <c r="O32" s="19">
        <v>945126.67132799991</v>
      </c>
      <c r="P32" s="19">
        <v>6339606.6121499995</v>
      </c>
    </row>
    <row r="33" spans="1:16" x14ac:dyDescent="0.2">
      <c r="A33" s="35">
        <f>ROW()</f>
        <v>33</v>
      </c>
      <c r="B33" s="24" t="s">
        <v>63</v>
      </c>
      <c r="C33" s="28"/>
      <c r="D33" s="19"/>
      <c r="E33" s="19"/>
      <c r="F33" s="19"/>
      <c r="G33" s="19" t="e">
        <f>G15+#REF!+#REF!+#REF!</f>
        <v>#REF!</v>
      </c>
      <c r="H33" s="19">
        <v>0</v>
      </c>
      <c r="I33" s="19">
        <v>1054489.3</v>
      </c>
      <c r="J33" s="19">
        <v>1054489.3</v>
      </c>
      <c r="K33" s="19">
        <v>3267149.51</v>
      </c>
      <c r="L33" s="19">
        <v>4321638.8099999996</v>
      </c>
      <c r="M33" s="19">
        <v>5712784.6700000009</v>
      </c>
      <c r="N33" s="19">
        <v>10034423.48</v>
      </c>
      <c r="O33" s="19">
        <v>1859187.8699999987</v>
      </c>
      <c r="P33" s="19">
        <v>11893611.35</v>
      </c>
    </row>
    <row r="34" spans="1:16" x14ac:dyDescent="0.2">
      <c r="A34" s="35">
        <f>ROW()</f>
        <v>34</v>
      </c>
      <c r="B34" s="24" t="s">
        <v>64</v>
      </c>
      <c r="C34" s="28"/>
      <c r="D34" s="20"/>
      <c r="E34" s="20"/>
      <c r="F34" s="20"/>
      <c r="G34" s="20" t="e">
        <f>G16+#REF!+#REF!+#REF!</f>
        <v>#REF!</v>
      </c>
      <c r="H34" s="20">
        <v>0</v>
      </c>
      <c r="I34" s="20">
        <v>2778106.8115079999</v>
      </c>
      <c r="J34" s="20">
        <v>2778106.8115079999</v>
      </c>
      <c r="K34" s="20">
        <v>10350378.955770001</v>
      </c>
      <c r="L34" s="20">
        <v>13128485.767278001</v>
      </c>
      <c r="M34" s="20">
        <v>14680423.917053998</v>
      </c>
      <c r="N34" s="20">
        <v>27808909.684331998</v>
      </c>
      <c r="O34" s="20">
        <v>13349895.063750004</v>
      </c>
      <c r="P34" s="20">
        <v>41158804.748082004</v>
      </c>
    </row>
    <row r="35" spans="1:16" x14ac:dyDescent="0.2">
      <c r="A35" s="35">
        <f>ROW()</f>
        <v>35</v>
      </c>
      <c r="B35" s="24" t="s">
        <v>65</v>
      </c>
      <c r="C35" s="28"/>
      <c r="D35" s="19"/>
      <c r="E35" s="19"/>
      <c r="F35" s="19"/>
      <c r="G35" s="19" t="e">
        <f t="shared" ref="G35" si="2">SUM(G31:G34)</f>
        <v>#REF!</v>
      </c>
      <c r="H35" s="19">
        <v>0</v>
      </c>
      <c r="I35" s="19">
        <v>10053843.747930001</v>
      </c>
      <c r="J35" s="19">
        <v>10053843.747930001</v>
      </c>
      <c r="K35" s="19">
        <v>33083234.588044003</v>
      </c>
      <c r="L35" s="19">
        <v>43137078.335973993</v>
      </c>
      <c r="M35" s="19">
        <v>50749209.559179991</v>
      </c>
      <c r="N35" s="19">
        <v>93886287.895153984</v>
      </c>
      <c r="O35" s="19">
        <v>44008989.205077969</v>
      </c>
      <c r="P35" s="19">
        <v>137895277.10023195</v>
      </c>
    </row>
    <row r="36" spans="1:16" x14ac:dyDescent="0.2">
      <c r="A36" s="35">
        <f>ROW()</f>
        <v>36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">
      <c r="A37" s="35">
        <f>ROW()</f>
        <v>37</v>
      </c>
      <c r="B37" s="24" t="s">
        <v>66</v>
      </c>
      <c r="C37" s="28"/>
      <c r="D37" s="19"/>
      <c r="E37" s="19"/>
      <c r="F37" s="19"/>
      <c r="G37" s="19" t="e">
        <f t="shared" ref="G37" si="3">G35</f>
        <v>#REF!</v>
      </c>
      <c r="H37" s="19">
        <v>0</v>
      </c>
      <c r="I37" s="19">
        <v>10053843.747930001</v>
      </c>
      <c r="J37" s="19">
        <v>10053843.747930001</v>
      </c>
      <c r="K37" s="19">
        <v>33083234.588044003</v>
      </c>
      <c r="L37" s="19">
        <v>43137078.335973993</v>
      </c>
      <c r="M37" s="19">
        <v>50749209.559179991</v>
      </c>
      <c r="N37" s="19">
        <v>93886287.895153984</v>
      </c>
      <c r="O37" s="19">
        <v>44008989.205077969</v>
      </c>
      <c r="P37" s="19">
        <v>137895277.10023195</v>
      </c>
    </row>
    <row r="38" spans="1:16" x14ac:dyDescent="0.2">
      <c r="A38" s="35">
        <f>ROW()</f>
        <v>38</v>
      </c>
      <c r="C38" s="2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35">
        <f>ROW()</f>
        <v>39</v>
      </c>
      <c r="B39" s="24" t="s">
        <v>67</v>
      </c>
      <c r="C39" s="28">
        <v>0.21</v>
      </c>
      <c r="D39" s="20"/>
      <c r="E39" s="20"/>
      <c r="F39" s="20"/>
      <c r="G39" s="20" t="e">
        <f>G37*-$C$39</f>
        <v>#REF!</v>
      </c>
      <c r="H39" s="20">
        <v>0</v>
      </c>
      <c r="I39" s="20">
        <v>-2111307.1870653001</v>
      </c>
      <c r="J39" s="20">
        <v>-2111307.1870653001</v>
      </c>
      <c r="K39" s="20">
        <v>-6947479.2634892398</v>
      </c>
      <c r="L39" s="20">
        <v>-9058786.4505545385</v>
      </c>
      <c r="M39" s="20">
        <v>-10657334.007427799</v>
      </c>
      <c r="N39" s="20">
        <v>-19716120.457982335</v>
      </c>
      <c r="O39" s="20">
        <v>-9241887.7330663726</v>
      </c>
      <c r="P39" s="20">
        <v>-28958008.191048708</v>
      </c>
    </row>
    <row r="40" spans="1:16" x14ac:dyDescent="0.2">
      <c r="A40" s="35">
        <f>ROW()</f>
        <v>40</v>
      </c>
      <c r="C40" s="2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3.5" thickBot="1" x14ac:dyDescent="0.25">
      <c r="A41" s="35">
        <f>ROW()</f>
        <v>41</v>
      </c>
      <c r="B41" s="24" t="s">
        <v>68</v>
      </c>
      <c r="C41" s="28"/>
      <c r="D41" s="23"/>
      <c r="E41" s="23"/>
      <c r="F41" s="23"/>
      <c r="G41" s="23" t="e">
        <f>-G37-G39</f>
        <v>#REF!</v>
      </c>
      <c r="H41" s="23">
        <v>0</v>
      </c>
      <c r="I41" s="23">
        <v>-7942536.5608647019</v>
      </c>
      <c r="J41" s="23">
        <v>-7942536.5608647019</v>
      </c>
      <c r="K41" s="23">
        <v>-26135755.324554764</v>
      </c>
      <c r="L41" s="23">
        <v>-34078291.885419458</v>
      </c>
      <c r="M41" s="23">
        <v>-40091875.551752195</v>
      </c>
      <c r="N41" s="23">
        <v>-74170167.437171653</v>
      </c>
      <c r="O41" s="23">
        <v>-34767101.472011596</v>
      </c>
      <c r="P41" s="23">
        <v>-108937268.90918323</v>
      </c>
    </row>
    <row r="42" spans="1:16" ht="13.5" thickTop="1" x14ac:dyDescent="0.2">
      <c r="A42" s="35">
        <f>ROW()</f>
        <v>42</v>
      </c>
    </row>
    <row r="43" spans="1:16" x14ac:dyDescent="0.2">
      <c r="A43" s="35">
        <f>ROW()</f>
        <v>43</v>
      </c>
      <c r="B43" s="24" t="s">
        <v>69</v>
      </c>
      <c r="D43" s="18"/>
      <c r="E43" s="18"/>
      <c r="F43" s="18"/>
      <c r="G43" s="18">
        <f>H43</f>
        <v>0</v>
      </c>
      <c r="H43" s="18">
        <v>0</v>
      </c>
      <c r="I43" s="18">
        <v>490958640.048154</v>
      </c>
      <c r="J43" s="18">
        <v>490958640.048154</v>
      </c>
      <c r="K43" s="18">
        <v>287891595.27099001</v>
      </c>
      <c r="L43" s="18">
        <v>778850235.31914401</v>
      </c>
      <c r="M43" s="18">
        <v>841697268.8862679</v>
      </c>
      <c r="N43" s="18">
        <v>1620547504.2054119</v>
      </c>
      <c r="O43" s="18">
        <v>901817536.31580353</v>
      </c>
      <c r="P43" s="18">
        <v>2522365040.5212154</v>
      </c>
    </row>
    <row r="44" spans="1:16" x14ac:dyDescent="0.2">
      <c r="A44" s="35">
        <f>ROW()</f>
        <v>44</v>
      </c>
      <c r="B44" s="24" t="s">
        <v>70</v>
      </c>
      <c r="D44" s="19"/>
      <c r="E44" s="19"/>
      <c r="F44" s="19"/>
      <c r="G44" s="19" t="e">
        <f>G26+#REF!+#REF!+#REF!</f>
        <v>#REF!</v>
      </c>
      <c r="H44" s="19">
        <v>0</v>
      </c>
      <c r="I44" s="19">
        <v>-10053843.74793</v>
      </c>
      <c r="J44" s="19">
        <v>-10053843.74793</v>
      </c>
      <c r="K44" s="19">
        <v>-18525876.324926004</v>
      </c>
      <c r="L44" s="19">
        <v>-28579720.072856002</v>
      </c>
      <c r="M44" s="19">
        <v>-68037348.890016004</v>
      </c>
      <c r="N44" s="19">
        <v>-96617068.962871999</v>
      </c>
      <c r="O44" s="19">
        <v>-116311892.96139599</v>
      </c>
      <c r="P44" s="19">
        <v>-212928961.92426801</v>
      </c>
    </row>
    <row r="45" spans="1:16" x14ac:dyDescent="0.2">
      <c r="A45" s="35">
        <f>ROW()</f>
        <v>45</v>
      </c>
      <c r="B45" s="24" t="s">
        <v>71</v>
      </c>
      <c r="D45" s="20"/>
      <c r="E45" s="20"/>
      <c r="F45" s="20"/>
      <c r="G45" s="20">
        <f>H45</f>
        <v>0</v>
      </c>
      <c r="H45" s="20">
        <v>0</v>
      </c>
      <c r="I45" s="20">
        <v>-4746770.5173279997</v>
      </c>
      <c r="J45" s="20">
        <v>-4746770.5173279997</v>
      </c>
      <c r="K45" s="20">
        <v>-8575138.920334002</v>
      </c>
      <c r="L45" s="20">
        <v>-13321909.437662002</v>
      </c>
      <c r="M45" s="20">
        <v>-23107360.71971399</v>
      </c>
      <c r="N45" s="20">
        <v>-36429270.157375991</v>
      </c>
      <c r="O45" s="20">
        <v>-34496081.450938016</v>
      </c>
      <c r="P45" s="20">
        <v>-70925351.608314008</v>
      </c>
    </row>
    <row r="46" spans="1:16" ht="13.5" thickBot="1" x14ac:dyDescent="0.25">
      <c r="A46" s="35">
        <f>ROW()</f>
        <v>46</v>
      </c>
      <c r="B46" s="24" t="s">
        <v>72</v>
      </c>
      <c r="D46" s="25"/>
      <c r="E46" s="25"/>
      <c r="F46" s="25"/>
      <c r="G46" s="25" t="e">
        <f>SUM(G43:G45)</f>
        <v>#REF!</v>
      </c>
      <c r="H46" s="25">
        <v>0</v>
      </c>
      <c r="I46" s="25">
        <v>476158025.78289598</v>
      </c>
      <c r="J46" s="25">
        <v>476158025.78289598</v>
      </c>
      <c r="K46" s="25">
        <v>260790580.02572998</v>
      </c>
      <c r="L46" s="25">
        <v>736948605.80862606</v>
      </c>
      <c r="M46" s="25">
        <v>750552559.2765379</v>
      </c>
      <c r="N46" s="25">
        <v>1487501165.0851638</v>
      </c>
      <c r="O46" s="25">
        <v>751009561.90346956</v>
      </c>
      <c r="P46" s="25">
        <v>2238510726.9886336</v>
      </c>
    </row>
    <row r="47" spans="1:16" ht="13.5" thickTop="1" x14ac:dyDescent="0.2"/>
  </sheetData>
  <printOptions horizontalCentered="1"/>
  <pageMargins left="0.2" right="0.2" top="0.25" bottom="0.25" header="0.3" footer="0.3"/>
  <pageSetup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activeCell="G2" sqref="G2"/>
    </sheetView>
  </sheetViews>
  <sheetFormatPr defaultRowHeight="12.75" outlineLevelCol="1" x14ac:dyDescent="0.2"/>
  <cols>
    <col min="1" max="1" width="53.140625" style="24" bestFit="1" customWidth="1"/>
    <col min="2" max="2" width="4.7109375" style="24" bestFit="1" customWidth="1"/>
    <col min="3" max="3" width="15" style="24" hidden="1" customWidth="1" outlineLevel="1"/>
    <col min="4" max="4" width="14.28515625" style="24" hidden="1" customWidth="1" outlineLevel="1"/>
    <col min="5" max="5" width="12.7109375" style="24" hidden="1" customWidth="1" outlineLevel="1"/>
    <col min="6" max="6" width="14.28515625" style="24" hidden="1" customWidth="1" outlineLevel="1"/>
    <col min="7" max="7" width="12.7109375" style="24" bestFit="1" customWidth="1" collapsed="1"/>
    <col min="8" max="8" width="14.28515625" style="24" bestFit="1" customWidth="1"/>
    <col min="9" max="9" width="12.28515625" style="24" bestFit="1" customWidth="1"/>
    <col min="10" max="10" width="14.28515625" style="24" bestFit="1" customWidth="1"/>
    <col min="11" max="11" width="12.28515625" style="24" bestFit="1" customWidth="1"/>
    <col min="12" max="12" width="14.28515625" style="24" bestFit="1" customWidth="1"/>
    <col min="13" max="13" width="14.42578125" style="24" customWidth="1"/>
    <col min="14" max="14" width="15.7109375" style="24" customWidth="1"/>
    <col min="15" max="15" width="15.42578125" style="24" bestFit="1" customWidth="1"/>
    <col min="16" max="16384" width="9.140625" style="24"/>
  </cols>
  <sheetData>
    <row r="1" spans="1:15" ht="15" x14ac:dyDescent="0.25">
      <c r="A1" s="32" t="s">
        <v>0</v>
      </c>
      <c r="M1"/>
      <c r="N1" s="89"/>
      <c r="O1" s="90" t="s">
        <v>100</v>
      </c>
    </row>
    <row r="2" spans="1:15" ht="15.75" thickBot="1" x14ac:dyDescent="0.3">
      <c r="A2" s="32" t="s">
        <v>1</v>
      </c>
      <c r="M2"/>
      <c r="N2" s="91"/>
      <c r="O2" s="92" t="s">
        <v>96</v>
      </c>
    </row>
    <row r="3" spans="1:15" x14ac:dyDescent="0.2">
      <c r="A3" s="32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67"/>
      <c r="O3" s="66"/>
    </row>
    <row r="4" spans="1:15" x14ac:dyDescent="0.2">
      <c r="A4" s="34"/>
      <c r="B4" s="34"/>
      <c r="C4" s="35" t="s">
        <v>37</v>
      </c>
      <c r="E4" s="35" t="s">
        <v>38</v>
      </c>
      <c r="G4" s="35" t="s">
        <v>38</v>
      </c>
      <c r="I4" s="35" t="s">
        <v>38</v>
      </c>
      <c r="K4" s="35" t="s">
        <v>37</v>
      </c>
      <c r="M4" s="35" t="s">
        <v>37</v>
      </c>
      <c r="O4" s="35" t="s">
        <v>37</v>
      </c>
    </row>
    <row r="5" spans="1:15" x14ac:dyDescent="0.2">
      <c r="A5" s="36"/>
      <c r="B5" s="36"/>
      <c r="C5" s="37"/>
      <c r="D5" s="38"/>
      <c r="E5" s="38"/>
      <c r="F5" s="38"/>
      <c r="G5" s="74"/>
      <c r="H5" s="37"/>
      <c r="I5" s="38"/>
      <c r="J5" s="38"/>
      <c r="K5" s="38"/>
      <c r="L5" s="38"/>
      <c r="M5" s="38"/>
      <c r="N5" s="38"/>
      <c r="O5" s="39"/>
    </row>
    <row r="6" spans="1:15" x14ac:dyDescent="0.2">
      <c r="A6" s="36"/>
      <c r="B6" s="36"/>
      <c r="C6" s="40"/>
      <c r="D6" s="41"/>
      <c r="E6" s="42"/>
      <c r="F6" s="70"/>
      <c r="G6" s="72" t="s">
        <v>39</v>
      </c>
      <c r="H6" s="43">
        <v>2022</v>
      </c>
      <c r="I6" s="44" t="s">
        <v>40</v>
      </c>
      <c r="J6" s="45">
        <v>2023</v>
      </c>
      <c r="K6" s="44" t="s">
        <v>40</v>
      </c>
      <c r="L6" s="45">
        <v>2024</v>
      </c>
      <c r="M6" s="44" t="s">
        <v>40</v>
      </c>
      <c r="N6" s="45">
        <v>2025</v>
      </c>
      <c r="O6" s="46" t="s">
        <v>40</v>
      </c>
    </row>
    <row r="7" spans="1:15" x14ac:dyDescent="0.2">
      <c r="A7" s="47"/>
      <c r="B7" s="48"/>
      <c r="C7" s="49" t="s">
        <v>41</v>
      </c>
      <c r="D7" s="50"/>
      <c r="E7" s="51" t="s">
        <v>42</v>
      </c>
      <c r="F7" s="71" t="s">
        <v>43</v>
      </c>
      <c r="G7" s="73" t="s">
        <v>40</v>
      </c>
      <c r="H7" s="53" t="s">
        <v>44</v>
      </c>
      <c r="I7" s="51" t="s">
        <v>45</v>
      </c>
      <c r="J7" s="52" t="s">
        <v>46</v>
      </c>
      <c r="K7" s="51" t="s">
        <v>45</v>
      </c>
      <c r="L7" s="52" t="s">
        <v>47</v>
      </c>
      <c r="M7" s="51" t="s">
        <v>45</v>
      </c>
      <c r="N7" s="52" t="s">
        <v>48</v>
      </c>
      <c r="O7" s="46" t="s">
        <v>45</v>
      </c>
    </row>
    <row r="8" spans="1:15" x14ac:dyDescent="0.2">
      <c r="A8" s="54"/>
      <c r="B8" s="55"/>
      <c r="C8" s="49" t="s">
        <v>49</v>
      </c>
      <c r="D8" s="52" t="s">
        <v>50</v>
      </c>
      <c r="E8" s="51" t="s">
        <v>51</v>
      </c>
      <c r="F8" s="71" t="s">
        <v>52</v>
      </c>
      <c r="G8" s="73" t="s">
        <v>51</v>
      </c>
      <c r="H8" s="53" t="s">
        <v>53</v>
      </c>
      <c r="I8" s="51" t="s">
        <v>54</v>
      </c>
      <c r="J8" s="52" t="s">
        <v>53</v>
      </c>
      <c r="K8" s="51" t="s">
        <v>55</v>
      </c>
      <c r="L8" s="52" t="s">
        <v>53</v>
      </c>
      <c r="M8" s="51" t="s">
        <v>55</v>
      </c>
      <c r="N8" s="52" t="s">
        <v>53</v>
      </c>
      <c r="O8" s="46" t="s">
        <v>55</v>
      </c>
    </row>
    <row r="9" spans="1:15" x14ac:dyDescent="0.2">
      <c r="A9" s="56" t="s">
        <v>56</v>
      </c>
      <c r="B9" s="57" t="s">
        <v>57</v>
      </c>
      <c r="C9" s="58" t="s">
        <v>58</v>
      </c>
      <c r="D9" s="59" t="s">
        <v>59</v>
      </c>
      <c r="E9" s="60" t="s">
        <v>60</v>
      </c>
      <c r="F9" s="68" t="s">
        <v>59</v>
      </c>
      <c r="G9" s="69" t="s">
        <v>60</v>
      </c>
      <c r="H9" s="62" t="s">
        <v>59</v>
      </c>
      <c r="I9" s="60" t="s">
        <v>46</v>
      </c>
      <c r="J9" s="59" t="s">
        <v>59</v>
      </c>
      <c r="K9" s="60" t="s">
        <v>46</v>
      </c>
      <c r="L9" s="59" t="s">
        <v>59</v>
      </c>
      <c r="M9" s="60" t="s">
        <v>47</v>
      </c>
      <c r="N9" s="59" t="s">
        <v>59</v>
      </c>
      <c r="O9" s="61" t="s">
        <v>48</v>
      </c>
    </row>
    <row r="10" spans="1:15" x14ac:dyDescent="0.2">
      <c r="A10" s="32"/>
      <c r="B10" s="26"/>
      <c r="C10" s="26"/>
      <c r="D10" s="26"/>
      <c r="E10" s="26"/>
      <c r="F10" s="26"/>
      <c r="G10" s="26"/>
    </row>
    <row r="11" spans="1:15" x14ac:dyDescent="0.2">
      <c r="A11" s="24" t="s">
        <v>61</v>
      </c>
      <c r="C11" s="18"/>
      <c r="D11" s="18"/>
      <c r="E11" s="18"/>
      <c r="F11" s="18">
        <v>0</v>
      </c>
      <c r="G11" s="18">
        <v>0</v>
      </c>
      <c r="H11" s="18">
        <v>-2916126.0900000008</v>
      </c>
      <c r="I11" s="18">
        <v>-2916126.0900000008</v>
      </c>
      <c r="J11" s="18">
        <v>-6221238.26000001</v>
      </c>
      <c r="K11" s="18">
        <v>-9137364.3500000108</v>
      </c>
      <c r="L11" s="18">
        <v>-3602864.8999999873</v>
      </c>
      <c r="M11" s="18">
        <v>-12740229.249999998</v>
      </c>
      <c r="N11" s="18">
        <v>-2655103.8000000026</v>
      </c>
      <c r="O11" s="18">
        <v>-15395333.050000001</v>
      </c>
    </row>
    <row r="12" spans="1:15" x14ac:dyDescent="0.2">
      <c r="A12" s="24" t="s">
        <v>62</v>
      </c>
      <c r="C12" s="19"/>
      <c r="D12" s="19"/>
      <c r="E12" s="19"/>
      <c r="F12" s="19">
        <v>0</v>
      </c>
      <c r="G12" s="19">
        <v>0</v>
      </c>
      <c r="H12" s="19">
        <v>-27499.076892000001</v>
      </c>
      <c r="I12" s="19">
        <v>-27499.076892000001</v>
      </c>
      <c r="J12" s="19">
        <v>-169791.72163799999</v>
      </c>
      <c r="K12" s="19">
        <v>-197290.79853</v>
      </c>
      <c r="L12" s="19">
        <v>-147196.12118400002</v>
      </c>
      <c r="M12" s="19">
        <v>-344486.91971400002</v>
      </c>
      <c r="N12" s="19">
        <v>-147196.12118400063</v>
      </c>
      <c r="O12" s="19">
        <v>-491683.04089800065</v>
      </c>
    </row>
    <row r="13" spans="1:15" x14ac:dyDescent="0.2">
      <c r="A13" s="24" t="s">
        <v>63</v>
      </c>
      <c r="C13" s="19"/>
      <c r="D13" s="19"/>
      <c r="E13" s="19"/>
      <c r="F13" s="19">
        <v>0</v>
      </c>
      <c r="G13" s="19">
        <v>0</v>
      </c>
      <c r="H13" s="19">
        <v>-30109.61</v>
      </c>
      <c r="I13" s="19">
        <v>-30109.61</v>
      </c>
      <c r="J13" s="19">
        <v>-42469.2</v>
      </c>
      <c r="K13" s="19">
        <v>-72578.81</v>
      </c>
      <c r="L13" s="19">
        <v>-42469.2</v>
      </c>
      <c r="M13" s="19">
        <v>-115048.01</v>
      </c>
      <c r="N13" s="19">
        <v>-42469.2</v>
      </c>
      <c r="O13" s="19">
        <v>-157517.21</v>
      </c>
    </row>
    <row r="14" spans="1:15" x14ac:dyDescent="0.2">
      <c r="A14" s="24" t="s">
        <v>64</v>
      </c>
      <c r="C14" s="20"/>
      <c r="D14" s="20"/>
      <c r="E14" s="20"/>
      <c r="F14" s="20">
        <v>0</v>
      </c>
      <c r="G14" s="20">
        <v>0</v>
      </c>
      <c r="H14" s="20">
        <v>-137.18157599999998</v>
      </c>
      <c r="I14" s="20">
        <v>-137.18157599999998</v>
      </c>
      <c r="J14" s="20">
        <v>-143.14255199999999</v>
      </c>
      <c r="K14" s="20">
        <v>-280.32412799999997</v>
      </c>
      <c r="L14" s="20">
        <v>-143.14255200000002</v>
      </c>
      <c r="M14" s="20">
        <v>-423.46668</v>
      </c>
      <c r="N14" s="20">
        <v>-143.14255200000002</v>
      </c>
      <c r="O14" s="20">
        <v>-566.60923200000002</v>
      </c>
    </row>
    <row r="15" spans="1:15" x14ac:dyDescent="0.2">
      <c r="A15" s="24" t="s">
        <v>78</v>
      </c>
      <c r="C15" s="27"/>
      <c r="D15" s="27"/>
      <c r="E15" s="27">
        <f>SUM(E11:E14)</f>
        <v>0</v>
      </c>
      <c r="F15" s="27">
        <f t="shared" ref="F15:G15" si="0">SUM(F11:F14)</f>
        <v>0</v>
      </c>
      <c r="G15" s="27">
        <f t="shared" si="0"/>
        <v>0</v>
      </c>
      <c r="H15" s="27">
        <v>-2973871.9584680009</v>
      </c>
      <c r="I15" s="27">
        <v>-2973871.9584680009</v>
      </c>
      <c r="J15" s="27">
        <v>-6433642.3241900094</v>
      </c>
      <c r="K15" s="27">
        <v>-9407514.2826580107</v>
      </c>
      <c r="L15" s="27">
        <v>-3792673.3637359873</v>
      </c>
      <c r="M15" s="27">
        <v>-13200187.646393998</v>
      </c>
      <c r="N15" s="27">
        <v>-2844912.2637360035</v>
      </c>
      <c r="O15" s="27">
        <v>-16045099.910130002</v>
      </c>
    </row>
    <row r="16" spans="1:15" x14ac:dyDescent="0.2">
      <c r="A16" s="24" t="s">
        <v>79</v>
      </c>
      <c r="C16" s="27"/>
      <c r="D16" s="27"/>
      <c r="E16" s="27"/>
      <c r="F16" s="63"/>
      <c r="G16" s="27">
        <v>0</v>
      </c>
      <c r="H16" s="19">
        <v>0</v>
      </c>
      <c r="I16" s="27">
        <v>0</v>
      </c>
      <c r="J16" s="19">
        <v>0</v>
      </c>
      <c r="K16" s="27">
        <v>0</v>
      </c>
      <c r="L16" s="19">
        <v>0</v>
      </c>
      <c r="M16" s="27">
        <v>0</v>
      </c>
      <c r="N16" s="19">
        <v>0</v>
      </c>
      <c r="O16" s="27">
        <v>0</v>
      </c>
    </row>
    <row r="17" spans="1:15" x14ac:dyDescent="0.2">
      <c r="A17" s="24" t="s">
        <v>80</v>
      </c>
      <c r="C17" s="27"/>
      <c r="D17" s="27"/>
      <c r="E17" s="27"/>
      <c r="F17" s="63"/>
      <c r="G17" s="27">
        <v>0</v>
      </c>
      <c r="H17" s="19">
        <v>0</v>
      </c>
      <c r="I17" s="27">
        <v>0</v>
      </c>
      <c r="J17" s="19">
        <v>0</v>
      </c>
      <c r="K17" s="27">
        <v>0</v>
      </c>
      <c r="L17" s="19">
        <v>0</v>
      </c>
      <c r="M17" s="27">
        <v>0</v>
      </c>
      <c r="N17" s="19">
        <v>0</v>
      </c>
      <c r="O17" s="27">
        <v>0</v>
      </c>
    </row>
    <row r="18" spans="1:15" x14ac:dyDescent="0.2">
      <c r="A18" s="24" t="s">
        <v>81</v>
      </c>
      <c r="C18" s="20"/>
      <c r="D18" s="20"/>
      <c r="E18" s="20"/>
      <c r="F18" s="30"/>
      <c r="G18" s="20">
        <v>0</v>
      </c>
      <c r="H18" s="30">
        <v>0</v>
      </c>
      <c r="I18" s="20">
        <v>0</v>
      </c>
      <c r="J18" s="30">
        <v>0</v>
      </c>
      <c r="K18" s="20">
        <v>0</v>
      </c>
      <c r="L18" s="30">
        <v>0</v>
      </c>
      <c r="M18" s="20">
        <v>0</v>
      </c>
      <c r="N18" s="30">
        <v>0</v>
      </c>
      <c r="O18" s="20">
        <v>0</v>
      </c>
    </row>
    <row r="19" spans="1:15" x14ac:dyDescent="0.2">
      <c r="A19" s="24" t="s">
        <v>82</v>
      </c>
      <c r="C19" s="19"/>
      <c r="D19" s="19"/>
      <c r="E19" s="19">
        <f>SUM(E15:E18)</f>
        <v>0</v>
      </c>
      <c r="F19" s="19">
        <f t="shared" ref="F19:G19" si="1">SUM(F15:F18)</f>
        <v>0</v>
      </c>
      <c r="G19" s="19">
        <f t="shared" si="1"/>
        <v>0</v>
      </c>
      <c r="H19" s="19">
        <v>-2973871.9584680009</v>
      </c>
      <c r="I19" s="19">
        <v>-2973871.9584680009</v>
      </c>
      <c r="J19" s="19">
        <v>-6433642.3241900094</v>
      </c>
      <c r="K19" s="19">
        <v>-9407514.2826580107</v>
      </c>
      <c r="L19" s="19">
        <v>-3792673.3637359873</v>
      </c>
      <c r="M19" s="19">
        <v>-13200187.646393998</v>
      </c>
      <c r="N19" s="19">
        <v>-2844912.2637360035</v>
      </c>
      <c r="O19" s="19">
        <v>-16045099.910130002</v>
      </c>
    </row>
    <row r="20" spans="1:1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">
      <c r="A21" s="24" t="s">
        <v>66</v>
      </c>
      <c r="C21" s="19"/>
      <c r="D21" s="19"/>
      <c r="E21" s="19">
        <f t="shared" ref="E21:G21" si="2">E19</f>
        <v>0</v>
      </c>
      <c r="F21" s="19">
        <f t="shared" si="2"/>
        <v>0</v>
      </c>
      <c r="G21" s="19">
        <f t="shared" si="2"/>
        <v>0</v>
      </c>
      <c r="H21" s="19">
        <v>-2973871.9584680009</v>
      </c>
      <c r="I21" s="19">
        <v>-2973871.9584680009</v>
      </c>
      <c r="J21" s="19">
        <v>-6433642.3241900094</v>
      </c>
      <c r="K21" s="19">
        <v>-9407514.2826580107</v>
      </c>
      <c r="L21" s="19">
        <v>-3792673.3637359873</v>
      </c>
      <c r="M21" s="19">
        <v>-13200187.646393998</v>
      </c>
      <c r="N21" s="19">
        <v>-2844912.2637360035</v>
      </c>
      <c r="O21" s="19">
        <v>-16045099.910130002</v>
      </c>
    </row>
    <row r="22" spans="1:1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">
      <c r="A23" s="24" t="s">
        <v>67</v>
      </c>
      <c r="B23" s="31">
        <v>0.21</v>
      </c>
      <c r="C23" s="19"/>
      <c r="D23" s="19"/>
      <c r="E23" s="64">
        <f>E21*-$B$23</f>
        <v>0</v>
      </c>
      <c r="F23" s="64">
        <f t="shared" ref="F23:G23" si="3">F21*-$B$23</f>
        <v>0</v>
      </c>
      <c r="G23" s="64">
        <f t="shared" si="3"/>
        <v>0</v>
      </c>
      <c r="H23" s="64">
        <v>624513.11127828015</v>
      </c>
      <c r="I23" s="64">
        <v>624513.11127828015</v>
      </c>
      <c r="J23" s="64">
        <v>1351064.8880799019</v>
      </c>
      <c r="K23" s="64">
        <v>1975577.9993581821</v>
      </c>
      <c r="L23" s="64">
        <v>796461.40638455737</v>
      </c>
      <c r="M23" s="64">
        <v>2772039.4057427393</v>
      </c>
      <c r="N23" s="64">
        <v>597431.57538456074</v>
      </c>
      <c r="O23" s="64">
        <v>3369470.9811273003</v>
      </c>
    </row>
    <row r="24" spans="1:15" x14ac:dyDescent="0.2">
      <c r="A24" s="24" t="s">
        <v>87</v>
      </c>
      <c r="C24" s="19"/>
      <c r="D24" s="19"/>
      <c r="E24" s="19"/>
      <c r="F24" s="19">
        <v>0</v>
      </c>
      <c r="G24" s="19">
        <v>0</v>
      </c>
      <c r="H24" s="19">
        <v>399107.57837995887</v>
      </c>
      <c r="I24" s="19">
        <v>399107.57837995887</v>
      </c>
      <c r="J24" s="19">
        <v>426432.45898801833</v>
      </c>
      <c r="K24" s="19">
        <v>825540.0373679772</v>
      </c>
      <c r="L24" s="19">
        <v>116933.38469486125</v>
      </c>
      <c r="M24" s="19">
        <v>942473.42206283845</v>
      </c>
      <c r="N24" s="19">
        <v>159462.61812316254</v>
      </c>
      <c r="O24" s="19">
        <v>1101936.040186001</v>
      </c>
    </row>
    <row r="25" spans="1:15" x14ac:dyDescent="0.2">
      <c r="A25" s="24" t="s">
        <v>88</v>
      </c>
      <c r="B25" s="28"/>
      <c r="C25" s="20"/>
      <c r="D25" s="20"/>
      <c r="E25" s="20">
        <f t="shared" ref="E25" si="4">E21*-$QX$25</f>
        <v>0</v>
      </c>
      <c r="F25" s="20">
        <v>0</v>
      </c>
      <c r="G25" s="20">
        <v>0</v>
      </c>
      <c r="H25" s="20">
        <v>-648388.07391119981</v>
      </c>
      <c r="I25" s="20">
        <v>-648388.07391119981</v>
      </c>
      <c r="J25" s="20">
        <v>-78137.362856700318</v>
      </c>
      <c r="K25" s="20">
        <v>-726525.43676790013</v>
      </c>
      <c r="L25" s="20">
        <v>-656931.5863849197</v>
      </c>
      <c r="M25" s="20">
        <v>-1383457.0231528198</v>
      </c>
      <c r="N25" s="20">
        <v>-26715.940389180323</v>
      </c>
      <c r="O25" s="20">
        <v>-1410172.9635420002</v>
      </c>
    </row>
    <row r="26" spans="1:1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3.5" thickBot="1" x14ac:dyDescent="0.25">
      <c r="A27" s="24" t="s">
        <v>68</v>
      </c>
      <c r="C27" s="65">
        <f t="shared" ref="C27:G27" si="5">-C21-SUM(C23:C25)</f>
        <v>0</v>
      </c>
      <c r="D27" s="65">
        <f t="shared" si="5"/>
        <v>0</v>
      </c>
      <c r="E27" s="65">
        <f t="shared" si="5"/>
        <v>0</v>
      </c>
      <c r="F27" s="65">
        <f t="shared" si="5"/>
        <v>0</v>
      </c>
      <c r="G27" s="65">
        <f t="shared" si="5"/>
        <v>0</v>
      </c>
      <c r="H27" s="65">
        <v>2598639.3427209617</v>
      </c>
      <c r="I27" s="65">
        <v>2598639.3427209617</v>
      </c>
      <c r="J27" s="65">
        <v>4734282.3399787899</v>
      </c>
      <c r="K27" s="65">
        <v>7332921.682699752</v>
      </c>
      <c r="L27" s="65">
        <v>3536210.1590414885</v>
      </c>
      <c r="M27" s="65">
        <v>10869131.84174124</v>
      </c>
      <c r="N27" s="65">
        <v>2114734.0106174606</v>
      </c>
      <c r="O27" s="65">
        <v>12983865.852358701</v>
      </c>
    </row>
    <row r="28" spans="1:15" ht="13.5" thickTop="1" x14ac:dyDescent="0.2"/>
    <row r="29" spans="1:15" x14ac:dyDescent="0.2">
      <c r="A29" s="24" t="s">
        <v>83</v>
      </c>
      <c r="F29" s="21">
        <v>0</v>
      </c>
      <c r="G29" s="21">
        <v>0</v>
      </c>
      <c r="H29" s="21">
        <v>2973871.9584680009</v>
      </c>
      <c r="I29" s="21">
        <v>2973871.9584680009</v>
      </c>
      <c r="J29" s="21">
        <v>4250861.0535299983</v>
      </c>
      <c r="K29" s="21">
        <v>7224733.0119979996</v>
      </c>
      <c r="L29" s="21">
        <v>11531408.077932002</v>
      </c>
      <c r="M29" s="21">
        <v>18756141.089930002</v>
      </c>
      <c r="N29" s="21">
        <v>14622643.808262002</v>
      </c>
      <c r="O29" s="21">
        <v>33378784.898192003</v>
      </c>
    </row>
    <row r="30" spans="1:15" x14ac:dyDescent="0.2">
      <c r="A30" s="24" t="s">
        <v>84</v>
      </c>
      <c r="C30" s="18"/>
      <c r="D30" s="18"/>
      <c r="E30" s="18"/>
      <c r="F30" s="18">
        <v>0</v>
      </c>
      <c r="G30" s="18">
        <v>0</v>
      </c>
      <c r="H30" s="18">
        <v>-9204702.5529085696</v>
      </c>
      <c r="I30" s="18">
        <v>-9204702.5529085696</v>
      </c>
      <c r="J30" s="18">
        <v>-4247453.0412445068</v>
      </c>
      <c r="K30" s="18">
        <v>-13452155.594153076</v>
      </c>
      <c r="L30" s="18">
        <v>-8769988.962394014</v>
      </c>
      <c r="M30" s="18">
        <v>-22222144.55654709</v>
      </c>
      <c r="N30" s="18">
        <v>-8655632.5187239051</v>
      </c>
      <c r="O30" s="18">
        <v>-30877777.075270995</v>
      </c>
    </row>
    <row r="31" spans="1:15" x14ac:dyDescent="0.2">
      <c r="A31" s="24" t="s">
        <v>85</v>
      </c>
      <c r="C31" s="30"/>
      <c r="D31" s="30"/>
      <c r="E31" s="30"/>
      <c r="F31" s="30">
        <v>0</v>
      </c>
      <c r="G31" s="30">
        <v>0</v>
      </c>
      <c r="H31" s="30">
        <v>-399107.57837995887</v>
      </c>
      <c r="I31" s="30">
        <v>-399107.57837995887</v>
      </c>
      <c r="J31" s="30">
        <v>-382424.82552969456</v>
      </c>
      <c r="K31" s="30">
        <v>-781532.40390965343</v>
      </c>
      <c r="L31" s="30">
        <v>-878515.61561004817</v>
      </c>
      <c r="M31" s="30">
        <v>-1660048.0195197016</v>
      </c>
      <c r="N31" s="30">
        <v>-1017536.0834823251</v>
      </c>
      <c r="O31" s="30">
        <v>-2677584.1030020267</v>
      </c>
    </row>
    <row r="32" spans="1:15" ht="13.5" thickBot="1" x14ac:dyDescent="0.25">
      <c r="A32" s="24" t="s">
        <v>86</v>
      </c>
      <c r="C32" s="25"/>
      <c r="D32" s="25"/>
      <c r="E32" s="25">
        <f>SUM(E29:E31)</f>
        <v>0</v>
      </c>
      <c r="F32" s="25">
        <f>SUM(F29:F31)</f>
        <v>0</v>
      </c>
      <c r="G32" s="25">
        <f>SUM(G29:G31)</f>
        <v>0</v>
      </c>
      <c r="H32" s="25">
        <v>-6629938.1728205271</v>
      </c>
      <c r="I32" s="25">
        <v>-6629938.1728205271</v>
      </c>
      <c r="J32" s="25">
        <v>-379016.81324420311</v>
      </c>
      <c r="K32" s="25">
        <v>-7008954.9860647302</v>
      </c>
      <c r="L32" s="25">
        <v>1882903.4999279398</v>
      </c>
      <c r="M32" s="25">
        <v>-5126051.4861367904</v>
      </c>
      <c r="N32" s="25">
        <v>4949475.2060557716</v>
      </c>
      <c r="O32" s="25">
        <v>-176576.28008101881</v>
      </c>
    </row>
    <row r="33" ht="13.5" thickTop="1" x14ac:dyDescent="0.2"/>
  </sheetData>
  <printOptions horizontalCentered="1"/>
  <pageMargins left="0.2" right="0.2" top="0.75" bottom="0.75" header="0.3" footer="0.3"/>
  <pageSetup scale="73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9EE5A4-6C4D-4618-AF8A-75EF1B8337F6}"/>
</file>

<file path=customXml/itemProps2.xml><?xml version="1.0" encoding="utf-8"?>
<ds:datastoreItem xmlns:ds="http://schemas.openxmlformats.org/officeDocument/2006/customXml" ds:itemID="{64F2218D-856B-4392-87C5-23830EE771B8}"/>
</file>

<file path=customXml/itemProps3.xml><?xml version="1.0" encoding="utf-8"?>
<ds:datastoreItem xmlns:ds="http://schemas.openxmlformats.org/officeDocument/2006/customXml" ds:itemID="{6A2B8E98-ADF9-4FAE-A995-09BB9360C3B9}"/>
</file>

<file path=customXml/itemProps4.xml><?xml version="1.0" encoding="utf-8"?>
<ds:datastoreItem xmlns:ds="http://schemas.openxmlformats.org/officeDocument/2006/customXml" ds:itemID="{262457AE-E859-4108-AAC2-0FF549974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SEF-23 Summary</vt:lpstr>
      <vt:lpstr>SEF-23 Plant Prov Proforma 1</vt:lpstr>
      <vt:lpstr>SEF-23 Plant Prov Proforma 2</vt:lpstr>
      <vt:lpstr>SEF-23 Retirements</vt:lpstr>
      <vt:lpstr>'SEF-23 Plant Prov Proforma 1'!Print_Area</vt:lpstr>
      <vt:lpstr>'SEF-23 Plant Prov Proforma 2'!Print_Area</vt:lpstr>
      <vt:lpstr>'SEF-23 Plant Prov Proforma 1'!Print_Titles</vt:lpstr>
      <vt:lpstr>'SEF-23 Plant Prov Proforma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Free, Susan</cp:lastModifiedBy>
  <cp:lastPrinted>2022-01-24T01:31:12Z</cp:lastPrinted>
  <dcterms:created xsi:type="dcterms:W3CDTF">2022-01-18T23:29:11Z</dcterms:created>
  <dcterms:modified xsi:type="dcterms:W3CDTF">2022-01-24T01:31:20Z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