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Exh SEF-7" sheetId="1" r:id="rId1"/>
  </sheets>
  <definedNames>
    <definedName name="_xlnm.Print_Area" localSheetId="0">'Exh SEF-7'!$A$1:$T$68</definedName>
    <definedName name="_xlnm.Print_Titles" localSheetId="0">'Exh SEF-7'!$A:$B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67" i="1"/>
  <c r="A66" i="1"/>
  <c r="A65" i="1"/>
  <c r="P64" i="1"/>
  <c r="M64" i="1"/>
  <c r="L64" i="1"/>
  <c r="K64" i="1"/>
  <c r="J64" i="1"/>
  <c r="I64" i="1"/>
  <c r="H64" i="1"/>
  <c r="G64" i="1"/>
  <c r="F64" i="1"/>
  <c r="D64" i="1"/>
  <c r="C64" i="1"/>
  <c r="A64" i="1"/>
  <c r="A63" i="1"/>
  <c r="A62" i="1"/>
  <c r="A61" i="1"/>
  <c r="S60" i="1"/>
  <c r="O60" i="1"/>
  <c r="K60" i="1"/>
  <c r="G60" i="1"/>
  <c r="C60" i="1"/>
  <c r="A60" i="1"/>
  <c r="A59" i="1"/>
  <c r="R58" i="1"/>
  <c r="Q58" i="1"/>
  <c r="J58" i="1"/>
  <c r="I58" i="1"/>
  <c r="K58" i="1" s="1"/>
  <c r="F58" i="1"/>
  <c r="A58" i="1"/>
  <c r="P57" i="1"/>
  <c r="M57" i="1"/>
  <c r="L57" i="1"/>
  <c r="G57" i="1"/>
  <c r="D57" i="1"/>
  <c r="A57" i="1"/>
  <c r="A56" i="1"/>
  <c r="S55" i="1"/>
  <c r="S64" i="1" s="1"/>
  <c r="P55" i="1"/>
  <c r="N55" i="1"/>
  <c r="N64" i="1" s="1"/>
  <c r="K55" i="1"/>
  <c r="H55" i="1"/>
  <c r="E55" i="1"/>
  <c r="E64" i="1" s="1"/>
  <c r="A55" i="1"/>
  <c r="A54" i="1"/>
  <c r="A53" i="1"/>
  <c r="A52" i="1"/>
  <c r="A51" i="1"/>
  <c r="A50" i="1"/>
  <c r="A49" i="1"/>
  <c r="A48" i="1"/>
  <c r="S57" i="1"/>
  <c r="S59" i="1" s="1"/>
  <c r="S61" i="1" s="1"/>
  <c r="Q47" i="1"/>
  <c r="Q57" i="1" s="1"/>
  <c r="N47" i="1"/>
  <c r="J57" i="1"/>
  <c r="J59" i="1" s="1"/>
  <c r="H47" i="1"/>
  <c r="E47" i="1"/>
  <c r="C57" i="1"/>
  <c r="A47" i="1"/>
  <c r="T46" i="1"/>
  <c r="S58" i="1"/>
  <c r="R60" i="1"/>
  <c r="Q46" i="1"/>
  <c r="Q60" i="1" s="1"/>
  <c r="P58" i="1"/>
  <c r="O58" i="1"/>
  <c r="M58" i="1"/>
  <c r="J60" i="1"/>
  <c r="K46" i="1"/>
  <c r="H46" i="1"/>
  <c r="H60" i="1" s="1"/>
  <c r="G58" i="1"/>
  <c r="G59" i="1" s="1"/>
  <c r="G61" i="1" s="1"/>
  <c r="F60" i="1"/>
  <c r="C58" i="1"/>
  <c r="A46" i="1"/>
  <c r="A45" i="1"/>
  <c r="A44" i="1"/>
  <c r="A43" i="1"/>
  <c r="M42" i="1"/>
  <c r="L42" i="1"/>
  <c r="D42" i="1"/>
  <c r="A42" i="1"/>
  <c r="A41" i="1"/>
  <c r="S40" i="1"/>
  <c r="R40" i="1"/>
  <c r="T40" i="1" s="1"/>
  <c r="J40" i="1"/>
  <c r="C40" i="1"/>
  <c r="A40" i="1"/>
  <c r="F39" i="1"/>
  <c r="A39" i="1"/>
  <c r="M38" i="1"/>
  <c r="J38" i="1"/>
  <c r="G38" i="1"/>
  <c r="D38" i="1"/>
  <c r="A38" i="1"/>
  <c r="L37" i="1"/>
  <c r="D37" i="1"/>
  <c r="A37" i="1"/>
  <c r="O36" i="1"/>
  <c r="G36" i="1"/>
  <c r="A36" i="1"/>
  <c r="A35" i="1"/>
  <c r="A34" i="1"/>
  <c r="A33" i="1"/>
  <c r="A32" i="1"/>
  <c r="A31" i="1"/>
  <c r="A30" i="1"/>
  <c r="T29" i="1"/>
  <c r="Q29" i="1"/>
  <c r="N29" i="1"/>
  <c r="K29" i="1"/>
  <c r="H29" i="1"/>
  <c r="A29" i="1"/>
  <c r="N28" i="1"/>
  <c r="N30" i="1" s="1"/>
  <c r="G28" i="1"/>
  <c r="G30" i="1" s="1"/>
  <c r="A28" i="1"/>
  <c r="T27" i="1"/>
  <c r="Q27" i="1"/>
  <c r="N27" i="1"/>
  <c r="H27" i="1"/>
  <c r="E27" i="1"/>
  <c r="A27" i="1"/>
  <c r="T26" i="1"/>
  <c r="Q26" i="1"/>
  <c r="M39" i="1"/>
  <c r="N26" i="1"/>
  <c r="K26" i="1"/>
  <c r="H26" i="1"/>
  <c r="E26" i="1"/>
  <c r="A26" i="1"/>
  <c r="T25" i="1"/>
  <c r="N25" i="1"/>
  <c r="K25" i="1"/>
  <c r="H25" i="1"/>
  <c r="E25" i="1"/>
  <c r="A25" i="1"/>
  <c r="S28" i="1"/>
  <c r="T24" i="1"/>
  <c r="Q24" i="1"/>
  <c r="N24" i="1"/>
  <c r="K24" i="1"/>
  <c r="H24" i="1"/>
  <c r="E24" i="1"/>
  <c r="A24" i="1"/>
  <c r="Q23" i="1"/>
  <c r="N23" i="1"/>
  <c r="M28" i="1"/>
  <c r="M30" i="1" s="1"/>
  <c r="L28" i="1"/>
  <c r="L30" i="1" s="1"/>
  <c r="J28" i="1"/>
  <c r="J30" i="1" s="1"/>
  <c r="H23" i="1"/>
  <c r="E23" i="1"/>
  <c r="D28" i="1"/>
  <c r="D30" i="1" s="1"/>
  <c r="A23" i="1"/>
  <c r="A22" i="1"/>
  <c r="A21" i="1"/>
  <c r="A20" i="1"/>
  <c r="A19" i="1"/>
  <c r="T18" i="1"/>
  <c r="A18" i="1"/>
  <c r="R55" i="1"/>
  <c r="R64" i="1" s="1"/>
  <c r="Q17" i="1"/>
  <c r="Q55" i="1" s="1"/>
  <c r="Q64" i="1" s="1"/>
  <c r="A17" i="1"/>
  <c r="A16" i="1"/>
  <c r="A15" i="1"/>
  <c r="A14" i="1"/>
  <c r="R42" i="1"/>
  <c r="P42" i="1"/>
  <c r="N13" i="1"/>
  <c r="N42" i="1" s="1"/>
  <c r="K13" i="1"/>
  <c r="K42" i="1" s="1"/>
  <c r="J42" i="1"/>
  <c r="I42" i="1"/>
  <c r="H13" i="1"/>
  <c r="H42" i="1" s="1"/>
  <c r="G42" i="1"/>
  <c r="F42" i="1"/>
  <c r="A13" i="1"/>
  <c r="R12" i="1"/>
  <c r="R14" i="1" s="1"/>
  <c r="R54" i="1" s="1"/>
  <c r="A12" i="1"/>
  <c r="T11" i="1"/>
  <c r="Q11" i="1"/>
  <c r="Q40" i="1" s="1"/>
  <c r="P40" i="1"/>
  <c r="O40" i="1"/>
  <c r="M40" i="1"/>
  <c r="L40" i="1"/>
  <c r="G40" i="1"/>
  <c r="E11" i="1"/>
  <c r="E40" i="1" s="1"/>
  <c r="D40" i="1"/>
  <c r="A11" i="1"/>
  <c r="T10" i="1"/>
  <c r="S39" i="1"/>
  <c r="T39" i="1"/>
  <c r="Q10" i="1"/>
  <c r="Q39" i="1" s="1"/>
  <c r="P39" i="1"/>
  <c r="O39" i="1"/>
  <c r="J39" i="1"/>
  <c r="H10" i="1"/>
  <c r="H39" i="1" s="1"/>
  <c r="G39" i="1"/>
  <c r="D39" i="1"/>
  <c r="C39" i="1"/>
  <c r="A10" i="1"/>
  <c r="S38" i="1"/>
  <c r="R38" i="1"/>
  <c r="P38" i="1"/>
  <c r="L38" i="1"/>
  <c r="K9" i="1"/>
  <c r="K38" i="1" s="1"/>
  <c r="I38" i="1"/>
  <c r="H9" i="1"/>
  <c r="H38" i="1" s="1"/>
  <c r="E9" i="1"/>
  <c r="C38" i="1"/>
  <c r="A9" i="1"/>
  <c r="S37" i="1"/>
  <c r="P37" i="1"/>
  <c r="N8" i="1"/>
  <c r="N37" i="1" s="1"/>
  <c r="M37" i="1"/>
  <c r="J37" i="1"/>
  <c r="I37" i="1"/>
  <c r="E8" i="1"/>
  <c r="E37" i="1" s="1"/>
  <c r="A8" i="1"/>
  <c r="S36" i="1"/>
  <c r="Q7" i="1"/>
  <c r="P12" i="1"/>
  <c r="L36" i="1"/>
  <c r="H7" i="1"/>
  <c r="E7" i="1"/>
  <c r="D36" i="1"/>
  <c r="C36" i="1"/>
  <c r="A7" i="1"/>
  <c r="A6" i="1"/>
  <c r="M36" i="1" l="1"/>
  <c r="M12" i="1"/>
  <c r="T38" i="1"/>
  <c r="F40" i="1"/>
  <c r="H11" i="1"/>
  <c r="H40" i="1" s="1"/>
  <c r="I28" i="1"/>
  <c r="I30" i="1" s="1"/>
  <c r="K23" i="1"/>
  <c r="K28" i="1" s="1"/>
  <c r="K30" i="1" s="1"/>
  <c r="R28" i="1"/>
  <c r="R30" i="1" s="1"/>
  <c r="T23" i="1"/>
  <c r="T28" i="1" s="1"/>
  <c r="T30" i="1" s="1"/>
  <c r="S30" i="1"/>
  <c r="Q25" i="1"/>
  <c r="T60" i="1"/>
  <c r="T58" i="1"/>
  <c r="J61" i="1"/>
  <c r="D59" i="1"/>
  <c r="D61" i="1" s="1"/>
  <c r="I39" i="1"/>
  <c r="K10" i="1"/>
  <c r="K39" i="1" s="1"/>
  <c r="T17" i="1"/>
  <c r="T55" i="1" s="1"/>
  <c r="T64" i="1" s="1"/>
  <c r="O28" i="1"/>
  <c r="O30" i="1" s="1"/>
  <c r="F36" i="1"/>
  <c r="E58" i="1"/>
  <c r="E57" i="1"/>
  <c r="E59" i="1" s="1"/>
  <c r="E61" i="1" s="1"/>
  <c r="C59" i="1"/>
  <c r="C61" i="1" s="1"/>
  <c r="N57" i="1"/>
  <c r="L60" i="1"/>
  <c r="L58" i="1"/>
  <c r="N58" i="1" s="1"/>
  <c r="N46" i="1"/>
  <c r="N60" i="1" s="1"/>
  <c r="R66" i="1"/>
  <c r="R56" i="1"/>
  <c r="R62" i="1" s="1"/>
  <c r="R63" i="1" s="1"/>
  <c r="R65" i="1" s="1"/>
  <c r="R67" i="1" s="1"/>
  <c r="R68" i="1" s="1"/>
  <c r="R51" i="1" s="1"/>
  <c r="S42" i="1"/>
  <c r="T42" i="1" s="1"/>
  <c r="E36" i="1"/>
  <c r="H8" i="1"/>
  <c r="H37" i="1" s="1"/>
  <c r="F37" i="1"/>
  <c r="Q8" i="1"/>
  <c r="Q37" i="1" s="1"/>
  <c r="O12" i="1"/>
  <c r="O37" i="1"/>
  <c r="S12" i="1"/>
  <c r="S14" i="1" s="1"/>
  <c r="D60" i="1"/>
  <c r="E46" i="1"/>
  <c r="E60" i="1" s="1"/>
  <c r="D58" i="1"/>
  <c r="Q59" i="1"/>
  <c r="Q61" i="1" s="1"/>
  <c r="M59" i="1"/>
  <c r="G12" i="1"/>
  <c r="G37" i="1"/>
  <c r="L39" i="1"/>
  <c r="N10" i="1"/>
  <c r="N39" i="1" s="1"/>
  <c r="K27" i="1"/>
  <c r="E29" i="1"/>
  <c r="P59" i="1"/>
  <c r="Q36" i="1"/>
  <c r="C12" i="1"/>
  <c r="E28" i="1"/>
  <c r="R57" i="1"/>
  <c r="R59" i="1" s="1"/>
  <c r="R61" i="1" s="1"/>
  <c r="T47" i="1"/>
  <c r="T57" i="1" s="1"/>
  <c r="E38" i="1"/>
  <c r="T9" i="1"/>
  <c r="H12" i="1"/>
  <c r="H36" i="1"/>
  <c r="I12" i="1"/>
  <c r="K7" i="1"/>
  <c r="I36" i="1"/>
  <c r="T7" i="1"/>
  <c r="O38" i="1"/>
  <c r="Q9" i="1"/>
  <c r="Q38" i="1" s="1"/>
  <c r="E10" i="1"/>
  <c r="E39" i="1" s="1"/>
  <c r="N11" i="1"/>
  <c r="N40" i="1" s="1"/>
  <c r="F12" i="1"/>
  <c r="H28" i="1"/>
  <c r="H30" i="1" s="1"/>
  <c r="P28" i="1"/>
  <c r="P30" i="1" s="1"/>
  <c r="N7" i="1"/>
  <c r="I40" i="1"/>
  <c r="K11" i="1"/>
  <c r="K40" i="1" s="1"/>
  <c r="P41" i="1"/>
  <c r="P14" i="1"/>
  <c r="R37" i="1"/>
  <c r="T37" i="1" s="1"/>
  <c r="T8" i="1"/>
  <c r="C42" i="1"/>
  <c r="E13" i="1"/>
  <c r="E42" i="1" s="1"/>
  <c r="J36" i="1"/>
  <c r="S41" i="1"/>
  <c r="K8" i="1"/>
  <c r="K37" i="1" s="1"/>
  <c r="J12" i="1"/>
  <c r="O42" i="1"/>
  <c r="Q13" i="1"/>
  <c r="Q42" i="1" s="1"/>
  <c r="Q28" i="1"/>
  <c r="Q30" i="1" s="1"/>
  <c r="F28" i="1"/>
  <c r="F30" i="1" s="1"/>
  <c r="C37" i="1"/>
  <c r="I57" i="1"/>
  <c r="K47" i="1"/>
  <c r="H58" i="1"/>
  <c r="D12" i="1"/>
  <c r="L12" i="1"/>
  <c r="P36" i="1"/>
  <c r="F57" i="1"/>
  <c r="M60" i="1"/>
  <c r="N9" i="1"/>
  <c r="N38" i="1" s="1"/>
  <c r="O57" i="1"/>
  <c r="O59" i="1" s="1"/>
  <c r="O61" i="1" s="1"/>
  <c r="C28" i="1"/>
  <c r="C30" i="1" s="1"/>
  <c r="O55" i="1"/>
  <c r="O64" i="1" s="1"/>
  <c r="P60" i="1"/>
  <c r="F38" i="1"/>
  <c r="I60" i="1"/>
  <c r="T13" i="1"/>
  <c r="I14" i="1" l="1"/>
  <c r="I41" i="1"/>
  <c r="S54" i="1"/>
  <c r="H14" i="1"/>
  <c r="H41" i="1"/>
  <c r="G14" i="1"/>
  <c r="G41" i="1"/>
  <c r="O14" i="1"/>
  <c r="O41" i="1"/>
  <c r="J14" i="1"/>
  <c r="J41" i="1"/>
  <c r="C14" i="1"/>
  <c r="C41" i="1"/>
  <c r="S43" i="1"/>
  <c r="S50" i="1" s="1"/>
  <c r="Q12" i="1"/>
  <c r="M61" i="1"/>
  <c r="N12" i="1"/>
  <c r="N36" i="1"/>
  <c r="T36" i="1"/>
  <c r="T41" i="1" s="1"/>
  <c r="T43" i="1" s="1"/>
  <c r="R41" i="1"/>
  <c r="R43" i="1" s="1"/>
  <c r="R50" i="1" s="1"/>
  <c r="P61" i="1"/>
  <c r="P43" i="1"/>
  <c r="P50" i="1" s="1"/>
  <c r="P54" i="1"/>
  <c r="K57" i="1"/>
  <c r="K59" i="1" s="1"/>
  <c r="K61" i="1" s="1"/>
  <c r="I59" i="1"/>
  <c r="I61" i="1" s="1"/>
  <c r="H57" i="1"/>
  <c r="H59" i="1" s="1"/>
  <c r="H61" i="1" s="1"/>
  <c r="F59" i="1"/>
  <c r="F61" i="1" s="1"/>
  <c r="T12" i="1"/>
  <c r="T14" i="1" s="1"/>
  <c r="T59" i="1"/>
  <c r="T61" i="1" s="1"/>
  <c r="M41" i="1"/>
  <c r="M14" i="1"/>
  <c r="L41" i="1"/>
  <c r="L14" i="1"/>
  <c r="E12" i="1"/>
  <c r="N59" i="1"/>
  <c r="N61" i="1" s="1"/>
  <c r="D41" i="1"/>
  <c r="D14" i="1"/>
  <c r="F41" i="1"/>
  <c r="F14" i="1"/>
  <c r="K36" i="1"/>
  <c r="K12" i="1"/>
  <c r="E30" i="1"/>
  <c r="L59" i="1"/>
  <c r="L61" i="1" s="1"/>
  <c r="E41" i="1" l="1"/>
  <c r="E14" i="1"/>
  <c r="G43" i="1"/>
  <c r="G50" i="1" s="1"/>
  <c r="G54" i="1"/>
  <c r="T50" i="1"/>
  <c r="D54" i="1"/>
  <c r="D43" i="1"/>
  <c r="D50" i="1" s="1"/>
  <c r="T54" i="1"/>
  <c r="H43" i="1"/>
  <c r="H50" i="1" s="1"/>
  <c r="S56" i="1"/>
  <c r="S62" i="1" s="1"/>
  <c r="S63" i="1" s="1"/>
  <c r="S65" i="1" s="1"/>
  <c r="S67" i="1" s="1"/>
  <c r="S68" i="1" s="1"/>
  <c r="S51" i="1" s="1"/>
  <c r="S66" i="1"/>
  <c r="Q14" i="1"/>
  <c r="Q41" i="1"/>
  <c r="C54" i="1"/>
  <c r="C43" i="1"/>
  <c r="C50" i="1" s="1"/>
  <c r="L54" i="1"/>
  <c r="L43" i="1"/>
  <c r="L50" i="1" s="1"/>
  <c r="J43" i="1"/>
  <c r="J50" i="1" s="1"/>
  <c r="J54" i="1"/>
  <c r="N41" i="1"/>
  <c r="N14" i="1"/>
  <c r="K14" i="1"/>
  <c r="K41" i="1"/>
  <c r="F54" i="1"/>
  <c r="F43" i="1"/>
  <c r="F50" i="1" s="1"/>
  <c r="M43" i="1"/>
  <c r="M50" i="1" s="1"/>
  <c r="M54" i="1"/>
  <c r="P56" i="1"/>
  <c r="P62" i="1" s="1"/>
  <c r="P63" i="1" s="1"/>
  <c r="P65" i="1" s="1"/>
  <c r="P66" i="1"/>
  <c r="O43" i="1"/>
  <c r="O50" i="1" s="1"/>
  <c r="O54" i="1"/>
  <c r="I54" i="1"/>
  <c r="I43" i="1"/>
  <c r="I50" i="1" s="1"/>
  <c r="F56" i="1" l="1"/>
  <c r="F62" i="1" s="1"/>
  <c r="F63" i="1" s="1"/>
  <c r="F65" i="1" s="1"/>
  <c r="F66" i="1"/>
  <c r="H54" i="1"/>
  <c r="N54" i="1"/>
  <c r="L56" i="1"/>
  <c r="L62" i="1" s="1"/>
  <c r="L63" i="1" s="1"/>
  <c r="L65" i="1" s="1"/>
  <c r="L66" i="1"/>
  <c r="M56" i="1"/>
  <c r="M62" i="1" s="1"/>
  <c r="M63" i="1" s="1"/>
  <c r="M65" i="1" s="1"/>
  <c r="M66" i="1"/>
  <c r="P67" i="1"/>
  <c r="P68" i="1" s="1"/>
  <c r="P51" i="1" s="1"/>
  <c r="G66" i="1"/>
  <c r="G56" i="1"/>
  <c r="G62" i="1" s="1"/>
  <c r="G63" i="1" s="1"/>
  <c r="G65" i="1" s="1"/>
  <c r="G67" i="1" s="1"/>
  <c r="G68" i="1" s="1"/>
  <c r="G51" i="1" s="1"/>
  <c r="Q54" i="1"/>
  <c r="Q43" i="1"/>
  <c r="Q50" i="1" s="1"/>
  <c r="D56" i="1"/>
  <c r="D62" i="1" s="1"/>
  <c r="D63" i="1" s="1"/>
  <c r="D65" i="1" s="1"/>
  <c r="D66" i="1"/>
  <c r="N43" i="1"/>
  <c r="N50" i="1" s="1"/>
  <c r="K54" i="1"/>
  <c r="I56" i="1"/>
  <c r="I62" i="1" s="1"/>
  <c r="I63" i="1" s="1"/>
  <c r="I65" i="1" s="1"/>
  <c r="I66" i="1"/>
  <c r="C56" i="1"/>
  <c r="C62" i="1" s="1"/>
  <c r="C63" i="1" s="1"/>
  <c r="C65" i="1" s="1"/>
  <c r="C66" i="1"/>
  <c r="E54" i="1"/>
  <c r="T56" i="1"/>
  <c r="T62" i="1" s="1"/>
  <c r="T63" i="1" s="1"/>
  <c r="T65" i="1" s="1"/>
  <c r="T67" i="1" s="1"/>
  <c r="T68" i="1" s="1"/>
  <c r="T51" i="1" s="1"/>
  <c r="T66" i="1"/>
  <c r="E43" i="1"/>
  <c r="E50" i="1" s="1"/>
  <c r="K43" i="1"/>
  <c r="K50" i="1" s="1"/>
  <c r="O66" i="1"/>
  <c r="O56" i="1"/>
  <c r="O62" i="1" s="1"/>
  <c r="O63" i="1" s="1"/>
  <c r="O65" i="1" s="1"/>
  <c r="O67" i="1" s="1"/>
  <c r="O68" i="1" s="1"/>
  <c r="O51" i="1" s="1"/>
  <c r="J66" i="1"/>
  <c r="J56" i="1"/>
  <c r="J62" i="1" s="1"/>
  <c r="J63" i="1" s="1"/>
  <c r="J65" i="1" s="1"/>
  <c r="L67" i="1" l="1"/>
  <c r="L68" i="1" s="1"/>
  <c r="L51" i="1" s="1"/>
  <c r="M67" i="1"/>
  <c r="M68" i="1" s="1"/>
  <c r="M51" i="1" s="1"/>
  <c r="I67" i="1"/>
  <c r="I68" i="1" s="1"/>
  <c r="I51" i="1" s="1"/>
  <c r="Q56" i="1"/>
  <c r="Q62" i="1" s="1"/>
  <c r="Q63" i="1" s="1"/>
  <c r="Q65" i="1" s="1"/>
  <c r="Q66" i="1"/>
  <c r="N56" i="1"/>
  <c r="N62" i="1" s="1"/>
  <c r="N63" i="1" s="1"/>
  <c r="N65" i="1" s="1"/>
  <c r="N67" i="1" s="1"/>
  <c r="N68" i="1" s="1"/>
  <c r="N51" i="1" s="1"/>
  <c r="N66" i="1"/>
  <c r="E56" i="1"/>
  <c r="E62" i="1" s="1"/>
  <c r="E63" i="1" s="1"/>
  <c r="E65" i="1" s="1"/>
  <c r="E67" i="1" s="1"/>
  <c r="E68" i="1" s="1"/>
  <c r="E51" i="1" s="1"/>
  <c r="E66" i="1"/>
  <c r="K56" i="1"/>
  <c r="K62" i="1" s="1"/>
  <c r="K63" i="1" s="1"/>
  <c r="K65" i="1" s="1"/>
  <c r="K66" i="1"/>
  <c r="H56" i="1"/>
  <c r="H62" i="1" s="1"/>
  <c r="H63" i="1" s="1"/>
  <c r="H65" i="1" s="1"/>
  <c r="H66" i="1"/>
  <c r="D67" i="1"/>
  <c r="D68" i="1" s="1"/>
  <c r="D51" i="1" s="1"/>
  <c r="J67" i="1"/>
  <c r="J68" i="1" s="1"/>
  <c r="J51" i="1" s="1"/>
  <c r="C67" i="1"/>
  <c r="C68" i="1" s="1"/>
  <c r="C51" i="1" s="1"/>
  <c r="F67" i="1"/>
  <c r="F68" i="1" s="1"/>
  <c r="F51" i="1" s="1"/>
  <c r="Q67" i="1" l="1"/>
  <c r="Q68" i="1" s="1"/>
  <c r="Q51" i="1" s="1"/>
  <c r="H67" i="1"/>
  <c r="H68" i="1" s="1"/>
  <c r="H51" i="1" s="1"/>
  <c r="K67" i="1"/>
  <c r="K68" i="1" s="1"/>
  <c r="K51" i="1" s="1"/>
</calcChain>
</file>

<file path=xl/sharedStrings.xml><?xml version="1.0" encoding="utf-8"?>
<sst xmlns="http://schemas.openxmlformats.org/spreadsheetml/2006/main" count="108" uniqueCount="53">
  <si>
    <t>2006 GRC</t>
  </si>
  <si>
    <t>2007 GRC</t>
  </si>
  <si>
    <t xml:space="preserve">2009 GRC </t>
  </si>
  <si>
    <t xml:space="preserve">2011 GRC </t>
  </si>
  <si>
    <t>2017 GRC + 2016 CRM</t>
  </si>
  <si>
    <t>2019 GRC + 2018 CRM</t>
  </si>
  <si>
    <t>Electric</t>
  </si>
  <si>
    <t>Gas</t>
  </si>
  <si>
    <t>Combined</t>
  </si>
  <si>
    <t>Description</t>
  </si>
  <si>
    <t>TY (Oct 04 - Sept 05) RY (Jan 07 - Dec 07)</t>
  </si>
  <si>
    <t>TY (Oct 06 - Sept 07) RY (Nov 08 - Oct 09)</t>
  </si>
  <si>
    <t>TY (Jan - Dec 08) RY (Apr10 - Mar11)</t>
  </si>
  <si>
    <t>TY (Jan - Dec 10) RY (Mar12 - Apr13)</t>
  </si>
  <si>
    <t>TY (Oct15 - Sept 16) RY (Jan - Dec 19)</t>
  </si>
  <si>
    <t>TY (Jan - Dec18) RY (Oct20- Sept21)</t>
  </si>
  <si>
    <t>AMA</t>
  </si>
  <si>
    <t>EOP</t>
  </si>
  <si>
    <t>Rate Base Approved in Most Recent GRC</t>
  </si>
  <si>
    <t>Gross Utility Plant in Service</t>
  </si>
  <si>
    <t>Less Accum Dep and Amort</t>
  </si>
  <si>
    <t>Deferred Debits and Credits</t>
  </si>
  <si>
    <t>Deferred Taxes</t>
  </si>
  <si>
    <t>Customer Deposits/Advances</t>
  </si>
  <si>
    <t>Subtotal Before Working Capital</t>
  </si>
  <si>
    <t>Allowance for Working Capital</t>
  </si>
  <si>
    <t>Total Rate Base</t>
  </si>
  <si>
    <t xml:space="preserve">Fixed Production Rate Base </t>
  </si>
  <si>
    <t>N/A</t>
  </si>
  <si>
    <t>PTCs not in 2019 GRC</t>
  </si>
  <si>
    <t>Dec 07 CBR</t>
  </si>
  <si>
    <t>Dec 09 CBR</t>
  </si>
  <si>
    <t>Mar 11 Quarterly Report</t>
  </si>
  <si>
    <t>Mar 13 Quarterly Report</t>
  </si>
  <si>
    <t>Dec 19 CBR</t>
  </si>
  <si>
    <t>Sep 21 Quarterly</t>
  </si>
  <si>
    <t>Actual Rate Base During Rate Year</t>
  </si>
  <si>
    <t>Difference</t>
  </si>
  <si>
    <t>vs. What's in Rates</t>
  </si>
  <si>
    <t>End of Test Year Average Number of Customers</t>
  </si>
  <si>
    <t>End of Rate Year Average Number of Customers</t>
  </si>
  <si>
    <t>Rate Base Growth (Adj for CRM and PTCs)</t>
  </si>
  <si>
    <t>Customer Growth (Adjusted for Fixed Prod RB)</t>
  </si>
  <si>
    <t>GRC Rate Base</t>
  </si>
  <si>
    <t>Delivery Rate Base</t>
  </si>
  <si>
    <t>Rate Year Customer Count</t>
  </si>
  <si>
    <t>Test Year Customer Count</t>
  </si>
  <si>
    <t>Customer Count Increase</t>
  </si>
  <si>
    <t>% Increase</t>
  </si>
  <si>
    <t>Growth on Delivery Rate Base</t>
  </si>
  <si>
    <t>Rate Base Growth</t>
  </si>
  <si>
    <t>Adjusted Increase</t>
  </si>
  <si>
    <t>Percent Growth Adjusted for Fixed Production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</si>
</sst>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/>
      <top style="medium">
        <color rgb="FF0000FF"/>
      </top>
      <bottom/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/>
      <diagonal/>
    </border>
    <border>
      <left/>
      <right style="thin">
        <color indexed="64"/>
      </right>
      <top/>
      <bottom style="medium">
        <color rgb="FF0000FF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2" xfId="0" applyFont="1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Continuous" wrapText="1"/>
    </xf>
    <xf numFmtId="0" fontId="2" fillId="0" borderId="6" xfId="0" applyFont="1" applyFill="1" applyBorder="1" applyAlignment="1">
      <alignment horizontal="centerContinuous" wrapText="1"/>
    </xf>
    <xf numFmtId="0" fontId="2" fillId="0" borderId="8" xfId="0" applyFont="1" applyFill="1" applyBorder="1" applyAlignment="1">
      <alignment horizontal="centerContinuous" wrapText="1"/>
    </xf>
    <xf numFmtId="0" fontId="0" fillId="0" borderId="0" xfId="0" applyBorder="1" applyAlignment="1">
      <alignment horizontal="center"/>
    </xf>
    <xf numFmtId="0" fontId="4" fillId="0" borderId="1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Continuous" wrapText="1"/>
    </xf>
    <xf numFmtId="0" fontId="5" fillId="0" borderId="0" xfId="0" applyFont="1"/>
    <xf numFmtId="0" fontId="4" fillId="0" borderId="11" xfId="0" applyFont="1" applyFill="1" applyBorder="1" applyAlignment="1">
      <alignment horizontal="centerContinuous"/>
    </xf>
    <xf numFmtId="0" fontId="6" fillId="0" borderId="0" xfId="0" applyFont="1" applyAlignment="1">
      <alignment horizontal="left" indent="1"/>
    </xf>
    <xf numFmtId="164" fontId="0" fillId="0" borderId="10" xfId="0" applyNumberFormat="1" applyFont="1" applyFill="1" applyBorder="1"/>
    <xf numFmtId="164" fontId="0" fillId="0" borderId="0" xfId="0" applyNumberFormat="1" applyFill="1" applyBorder="1"/>
    <xf numFmtId="164" fontId="0" fillId="0" borderId="11" xfId="0" applyNumberFormat="1" applyFill="1" applyBorder="1"/>
    <xf numFmtId="42" fontId="0" fillId="0" borderId="10" xfId="0" applyNumberFormat="1" applyFill="1" applyBorder="1"/>
    <xf numFmtId="42" fontId="0" fillId="0" borderId="0" xfId="0" applyNumberFormat="1" applyFill="1" applyBorder="1"/>
    <xf numFmtId="165" fontId="0" fillId="0" borderId="0" xfId="0" applyNumberFormat="1" applyFont="1"/>
    <xf numFmtId="41" fontId="0" fillId="0" borderId="10" xfId="0" applyNumberFormat="1" applyFill="1" applyBorder="1"/>
    <xf numFmtId="41" fontId="0" fillId="0" borderId="0" xfId="0" applyNumberFormat="1" applyFill="1" applyBorder="1"/>
    <xf numFmtId="41" fontId="0" fillId="0" borderId="11" xfId="0" applyNumberFormat="1" applyFill="1" applyBorder="1"/>
    <xf numFmtId="41" fontId="0" fillId="0" borderId="0" xfId="0" applyNumberFormat="1"/>
    <xf numFmtId="0" fontId="6" fillId="0" borderId="0" xfId="0" applyFont="1" applyFill="1" applyAlignment="1">
      <alignment horizontal="left" indent="1"/>
    </xf>
    <xf numFmtId="0" fontId="6" fillId="0" borderId="0" xfId="0" applyFont="1" applyAlignment="1">
      <alignment horizontal="left" indent="2"/>
    </xf>
    <xf numFmtId="41" fontId="0" fillId="0" borderId="4" xfId="0" applyNumberFormat="1" applyFill="1" applyBorder="1"/>
    <xf numFmtId="41" fontId="0" fillId="0" borderId="9" xfId="0" applyNumberFormat="1" applyFill="1" applyBorder="1"/>
    <xf numFmtId="41" fontId="0" fillId="0" borderId="5" xfId="0" applyNumberFormat="1" applyFill="1" applyBorder="1"/>
    <xf numFmtId="164" fontId="0" fillId="0" borderId="12" xfId="0" applyNumberFormat="1" applyFill="1" applyBorder="1"/>
    <xf numFmtId="164" fontId="0" fillId="0" borderId="13" xfId="0" applyNumberFormat="1" applyFill="1" applyBorder="1"/>
    <xf numFmtId="164" fontId="0" fillId="0" borderId="14" xfId="0" applyNumberFormat="1" applyFill="1" applyBorder="1"/>
    <xf numFmtId="41" fontId="7" fillId="0" borderId="10" xfId="0" applyNumberFormat="1" applyFont="1" applyFill="1" applyBorder="1"/>
    <xf numFmtId="41" fontId="7" fillId="0" borderId="15" xfId="0" applyNumberFormat="1" applyFont="1" applyFill="1" applyBorder="1"/>
    <xf numFmtId="41" fontId="7" fillId="0" borderId="11" xfId="0" applyNumberFormat="1" applyFont="1" applyFill="1" applyBorder="1"/>
    <xf numFmtId="41" fontId="7" fillId="0" borderId="0" xfId="0" applyNumberFormat="1" applyFont="1" applyFill="1" applyBorder="1"/>
    <xf numFmtId="0" fontId="0" fillId="0" borderId="10" xfId="0" applyFill="1" applyBorder="1"/>
    <xf numFmtId="0" fontId="0" fillId="0" borderId="0" xfId="0" applyFill="1" applyBorder="1"/>
    <xf numFmtId="0" fontId="0" fillId="0" borderId="11" xfId="0" applyFill="1" applyBorder="1"/>
    <xf numFmtId="164" fontId="0" fillId="0" borderId="10" xfId="0" applyNumberFormat="1" applyFill="1" applyBorder="1"/>
    <xf numFmtId="0" fontId="0" fillId="0" borderId="10" xfId="0" applyFill="1" applyBorder="1" applyAlignment="1">
      <alignment horizontal="right"/>
    </xf>
    <xf numFmtId="0" fontId="2" fillId="0" borderId="0" xfId="0" applyFont="1" applyFill="1" applyBorder="1" applyAlignment="1">
      <alignment horizontal="centerContinuous" wrapText="1"/>
    </xf>
    <xf numFmtId="42" fontId="0" fillId="0" borderId="11" xfId="0" applyNumberFormat="1" applyFill="1" applyBorder="1"/>
    <xf numFmtId="42" fontId="0" fillId="0" borderId="4" xfId="0" applyNumberFormat="1" applyFill="1" applyBorder="1"/>
    <xf numFmtId="42" fontId="0" fillId="0" borderId="9" xfId="0" applyNumberFormat="1" applyFill="1" applyBorder="1"/>
    <xf numFmtId="42" fontId="0" fillId="0" borderId="5" xfId="0" applyNumberFormat="1" applyFill="1" applyBorder="1"/>
    <xf numFmtId="0" fontId="5" fillId="0" borderId="0" xfId="0" applyFont="1" applyAlignment="1">
      <alignment horizontal="left"/>
    </xf>
    <xf numFmtId="164" fontId="0" fillId="0" borderId="0" xfId="0" applyNumberFormat="1" applyFont="1" applyFill="1" applyBorder="1"/>
    <xf numFmtId="0" fontId="0" fillId="0" borderId="7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5" xfId="0" applyFill="1" applyBorder="1"/>
    <xf numFmtId="37" fontId="0" fillId="0" borderId="10" xfId="0" applyNumberFormat="1" applyFill="1" applyBorder="1"/>
    <xf numFmtId="37" fontId="0" fillId="0" borderId="0" xfId="0" applyNumberFormat="1" applyFill="1"/>
    <xf numFmtId="37" fontId="0" fillId="0" borderId="11" xfId="0" applyNumberFormat="1" applyFill="1" applyBorder="1"/>
    <xf numFmtId="0" fontId="0" fillId="0" borderId="11" xfId="0" applyBorder="1"/>
    <xf numFmtId="0" fontId="0" fillId="2" borderId="16" xfId="0" applyFill="1" applyBorder="1"/>
    <xf numFmtId="0" fontId="2" fillId="2" borderId="17" xfId="0" applyFont="1" applyFill="1" applyBorder="1"/>
    <xf numFmtId="166" fontId="2" fillId="2" borderId="18" xfId="0" applyNumberFormat="1" applyFont="1" applyFill="1" applyBorder="1"/>
    <xf numFmtId="166" fontId="2" fillId="2" borderId="17" xfId="0" applyNumberFormat="1" applyFont="1" applyFill="1" applyBorder="1"/>
    <xf numFmtId="166" fontId="2" fillId="2" borderId="19" xfId="0" applyNumberFormat="1" applyFont="1" applyFill="1" applyBorder="1"/>
    <xf numFmtId="166" fontId="2" fillId="2" borderId="20" xfId="0" applyNumberFormat="1" applyFont="1" applyFill="1" applyBorder="1"/>
    <xf numFmtId="0" fontId="0" fillId="2" borderId="21" xfId="0" applyFill="1" applyBorder="1"/>
    <xf numFmtId="0" fontId="2" fillId="2" borderId="22" xfId="0" applyFont="1" applyFill="1" applyBorder="1"/>
    <xf numFmtId="166" fontId="2" fillId="2" borderId="23" xfId="0" applyNumberFormat="1" applyFont="1" applyFill="1" applyBorder="1"/>
    <xf numFmtId="166" fontId="2" fillId="2" borderId="22" xfId="0" applyNumberFormat="1" applyFont="1" applyFill="1" applyBorder="1"/>
    <xf numFmtId="166" fontId="2" fillId="2" borderId="24" xfId="0" applyNumberFormat="1" applyFont="1" applyFill="1" applyBorder="1"/>
    <xf numFmtId="166" fontId="2" fillId="2" borderId="25" xfId="0" applyNumberFormat="1" applyFont="1" applyFill="1" applyBorder="1"/>
    <xf numFmtId="166" fontId="2" fillId="0" borderId="0" xfId="0" applyNumberFormat="1" applyFont="1" applyFill="1"/>
    <xf numFmtId="164" fontId="0" fillId="0" borderId="0" xfId="0" applyNumberFormat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37" fontId="0" fillId="0" borderId="0" xfId="0" applyNumberFormat="1"/>
    <xf numFmtId="37" fontId="0" fillId="0" borderId="11" xfId="0" applyNumberFormat="1" applyBorder="1"/>
    <xf numFmtId="37" fontId="0" fillId="0" borderId="9" xfId="0" applyNumberFormat="1" applyBorder="1"/>
    <xf numFmtId="37" fontId="0" fillId="0" borderId="5" xfId="0" applyNumberFormat="1" applyBorder="1"/>
    <xf numFmtId="167" fontId="0" fillId="0" borderId="9" xfId="0" applyNumberFormat="1" applyFont="1" applyBorder="1"/>
    <xf numFmtId="167" fontId="0" fillId="0" borderId="5" xfId="0" applyNumberFormat="1" applyFont="1" applyBorder="1"/>
    <xf numFmtId="164" fontId="0" fillId="0" borderId="9" xfId="0" applyNumberFormat="1" applyBorder="1"/>
    <xf numFmtId="164" fontId="0" fillId="0" borderId="5" xfId="0" applyNumberFormat="1" applyBorder="1"/>
    <xf numFmtId="166" fontId="2" fillId="0" borderId="12" xfId="0" applyNumberFormat="1" applyFont="1" applyFill="1" applyBorder="1"/>
    <xf numFmtId="166" fontId="2" fillId="0" borderId="13" xfId="0" applyNumberFormat="1" applyFont="1" applyFill="1" applyBorder="1"/>
    <xf numFmtId="166" fontId="2" fillId="0" borderId="14" xfId="0" applyNumberFormat="1" applyFont="1" applyFill="1" applyBorder="1"/>
    <xf numFmtId="14" fontId="0" fillId="0" borderId="0" xfId="0" applyNumberFormat="1"/>
    <xf numFmtId="0" fontId="0" fillId="0" borderId="9" xfId="0" applyBorder="1"/>
    <xf numFmtId="0" fontId="0" fillId="0" borderId="9" xfId="0" applyFill="1" applyBorder="1"/>
    <xf numFmtId="37" fontId="0" fillId="0" borderId="0" xfId="0" applyNumberFormat="1" applyFill="1" applyBorder="1"/>
    <xf numFmtId="164" fontId="0" fillId="0" borderId="0" xfId="0" applyNumberFormat="1" applyBorder="1"/>
    <xf numFmtId="37" fontId="0" fillId="0" borderId="0" xfId="0" applyNumberFormat="1" applyBorder="1"/>
    <xf numFmtId="0" fontId="0" fillId="0" borderId="0" xfId="0" applyBorder="1"/>
    <xf numFmtId="0" fontId="2" fillId="0" borderId="10" xfId="0" applyFont="1" applyFill="1" applyBorder="1" applyAlignment="1">
      <alignment horizontal="centerContinuous" wrapText="1"/>
    </xf>
    <xf numFmtId="166" fontId="2" fillId="2" borderId="26" xfId="0" applyNumberFormat="1" applyFont="1" applyFill="1" applyBorder="1"/>
    <xf numFmtId="166" fontId="2" fillId="2" borderId="27" xfId="0" applyNumberFormat="1" applyFont="1" applyFill="1" applyBorder="1"/>
    <xf numFmtId="164" fontId="0" fillId="0" borderId="10" xfId="0" applyNumberFormat="1" applyBorder="1"/>
    <xf numFmtId="164" fontId="0" fillId="0" borderId="12" xfId="0" applyNumberFormat="1" applyBorder="1"/>
    <xf numFmtId="37" fontId="0" fillId="0" borderId="10" xfId="0" applyNumberFormat="1" applyBorder="1"/>
    <xf numFmtId="37" fontId="0" fillId="0" borderId="4" xfId="0" applyNumberFormat="1" applyBorder="1"/>
    <xf numFmtId="167" fontId="0" fillId="0" borderId="4" xfId="0" applyNumberFormat="1" applyFont="1" applyBorder="1"/>
    <xf numFmtId="164" fontId="0" fillId="0" borderId="4" xfId="0" applyNumberFormat="1" applyBorder="1"/>
    <xf numFmtId="0" fontId="0" fillId="0" borderId="0" xfId="0" applyFill="1" applyBorder="1" applyAlignment="1">
      <alignment horizontal="right"/>
    </xf>
    <xf numFmtId="166" fontId="2" fillId="2" borderId="28" xfId="0" applyNumberFormat="1" applyFont="1" applyFill="1" applyBorder="1"/>
    <xf numFmtId="166" fontId="2" fillId="2" borderId="29" xfId="0" applyNumberFormat="1" applyFont="1" applyFill="1" applyBorder="1"/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1"/>
  <sheetViews>
    <sheetView tabSelected="1" zoomScale="85" zoomScaleNormal="85" workbookViewId="0">
      <pane xSplit="2" ySplit="4" topLeftCell="C33" activePane="bottomRight" state="frozen"/>
      <selection activeCell="F31" sqref="F31"/>
      <selection pane="topRight" activeCell="F31" sqref="F31"/>
      <selection pane="bottomLeft" activeCell="F31" sqref="F31"/>
      <selection pane="bottomRight" activeCell="B40" sqref="B40"/>
    </sheetView>
  </sheetViews>
  <sheetFormatPr defaultRowHeight="12.75" x14ac:dyDescent="0.2"/>
  <cols>
    <col min="1" max="1" width="2.85546875" bestFit="1" customWidth="1"/>
    <col min="2" max="2" width="49.42578125" bestFit="1" customWidth="1"/>
    <col min="3" max="3" width="18.28515625" customWidth="1"/>
    <col min="4" max="4" width="18.7109375" customWidth="1"/>
    <col min="5" max="5" width="18.28515625" customWidth="1"/>
    <col min="6" max="6" width="18.7109375" customWidth="1"/>
    <col min="7" max="7" width="19.7109375" customWidth="1"/>
    <col min="8" max="8" width="19" customWidth="1"/>
    <col min="9" max="9" width="15.85546875" customWidth="1"/>
    <col min="10" max="10" width="23.28515625" customWidth="1"/>
    <col min="11" max="11" width="20.7109375" customWidth="1"/>
    <col min="12" max="12" width="20.5703125" customWidth="1"/>
    <col min="13" max="13" width="20.140625" customWidth="1"/>
    <col min="14" max="14" width="18.140625" customWidth="1"/>
    <col min="15" max="15" width="16.140625" customWidth="1"/>
    <col min="16" max="16" width="15.5703125" customWidth="1"/>
    <col min="17" max="18" width="16.42578125" customWidth="1"/>
    <col min="19" max="19" width="15.7109375" customWidth="1"/>
    <col min="20" max="20" width="16.42578125" customWidth="1"/>
    <col min="21" max="21" width="16" bestFit="1" customWidth="1"/>
    <col min="22" max="22" width="15" bestFit="1" customWidth="1"/>
    <col min="23" max="23" width="16" bestFit="1" customWidth="1"/>
    <col min="24" max="24" width="16" bestFit="1" customWidth="1" collapsed="1"/>
    <col min="25" max="25" width="18.7109375" customWidth="1"/>
    <col min="26" max="26" width="16" bestFit="1" customWidth="1"/>
    <col min="28" max="30" width="14.42578125" bestFit="1" customWidth="1"/>
  </cols>
  <sheetData>
    <row r="1" spans="1:30" ht="15.75" x14ac:dyDescent="0.25">
      <c r="B1" s="1"/>
      <c r="C1" s="3"/>
      <c r="D1" s="4" t="s">
        <v>0</v>
      </c>
      <c r="E1" s="5"/>
      <c r="F1" s="6"/>
      <c r="G1" s="4" t="s">
        <v>1</v>
      </c>
      <c r="H1" s="5"/>
      <c r="I1" s="3"/>
      <c r="J1" s="4" t="s">
        <v>2</v>
      </c>
      <c r="K1" s="5"/>
      <c r="L1" s="3"/>
      <c r="M1" s="4" t="s">
        <v>3</v>
      </c>
      <c r="N1" s="6"/>
      <c r="O1" s="3"/>
      <c r="P1" s="4" t="s">
        <v>4</v>
      </c>
      <c r="Q1" s="5"/>
      <c r="R1" s="3"/>
      <c r="S1" s="4" t="s">
        <v>5</v>
      </c>
      <c r="T1" s="5"/>
    </row>
    <row r="2" spans="1:30" x14ac:dyDescent="0.2">
      <c r="C2" s="7" t="s">
        <v>6</v>
      </c>
      <c r="D2" s="8" t="s">
        <v>7</v>
      </c>
      <c r="E2" s="9" t="s">
        <v>8</v>
      </c>
      <c r="F2" s="8" t="s">
        <v>6</v>
      </c>
      <c r="G2" s="8" t="s">
        <v>7</v>
      </c>
      <c r="H2" s="9" t="s">
        <v>8</v>
      </c>
      <c r="I2" s="7" t="s">
        <v>6</v>
      </c>
      <c r="J2" s="8" t="s">
        <v>7</v>
      </c>
      <c r="K2" s="9" t="s">
        <v>8</v>
      </c>
      <c r="L2" s="7" t="s">
        <v>6</v>
      </c>
      <c r="M2" s="8" t="s">
        <v>7</v>
      </c>
      <c r="N2" s="9" t="s">
        <v>8</v>
      </c>
      <c r="O2" s="7" t="s">
        <v>6</v>
      </c>
      <c r="P2" s="8" t="s">
        <v>7</v>
      </c>
      <c r="Q2" s="9" t="s">
        <v>8</v>
      </c>
      <c r="R2" s="7" t="s">
        <v>6</v>
      </c>
      <c r="S2" s="8" t="s">
        <v>7</v>
      </c>
      <c r="T2" s="9" t="s">
        <v>8</v>
      </c>
      <c r="U2" s="10"/>
    </row>
    <row r="3" spans="1:30" x14ac:dyDescent="0.2">
      <c r="C3" s="11"/>
      <c r="D3" s="102"/>
      <c r="E3" s="12"/>
      <c r="F3" s="97"/>
      <c r="H3" s="12"/>
      <c r="I3" s="11"/>
      <c r="J3" s="102"/>
      <c r="K3" s="12"/>
      <c r="L3" s="11"/>
      <c r="M3" s="102"/>
      <c r="N3" s="12"/>
      <c r="Q3" s="12"/>
      <c r="T3" s="12"/>
      <c r="U3" s="10"/>
    </row>
    <row r="4" spans="1:30" ht="12.95" customHeight="1" x14ac:dyDescent="0.2">
      <c r="A4" s="13"/>
      <c r="B4" s="14" t="s">
        <v>9</v>
      </c>
      <c r="C4" s="115" t="s">
        <v>10</v>
      </c>
      <c r="D4" s="116"/>
      <c r="E4" s="117"/>
      <c r="F4" s="116" t="s">
        <v>11</v>
      </c>
      <c r="G4" s="116"/>
      <c r="H4" s="117"/>
      <c r="I4" s="115" t="s">
        <v>12</v>
      </c>
      <c r="J4" s="116"/>
      <c r="K4" s="117"/>
      <c r="L4" s="115" t="s">
        <v>13</v>
      </c>
      <c r="M4" s="116"/>
      <c r="N4" s="117"/>
      <c r="O4" s="15" t="s">
        <v>14</v>
      </c>
      <c r="P4" s="16"/>
      <c r="Q4" s="17"/>
      <c r="R4" s="15" t="s">
        <v>15</v>
      </c>
      <c r="S4" s="16"/>
      <c r="T4" s="17"/>
      <c r="U4" s="10"/>
    </row>
    <row r="5" spans="1:30" x14ac:dyDescent="0.2">
      <c r="B5" s="18"/>
      <c r="C5" s="118"/>
      <c r="D5" s="119"/>
      <c r="E5" s="120"/>
      <c r="F5" s="119"/>
      <c r="G5" s="119"/>
      <c r="H5" s="120"/>
      <c r="I5" s="118" t="s">
        <v>16</v>
      </c>
      <c r="J5" s="119"/>
      <c r="K5" s="120"/>
      <c r="L5" s="118" t="s">
        <v>16</v>
      </c>
      <c r="M5" s="119"/>
      <c r="N5" s="120"/>
      <c r="O5" s="19" t="s">
        <v>16</v>
      </c>
      <c r="P5" s="20"/>
      <c r="Q5" s="21"/>
      <c r="R5" s="19" t="s">
        <v>17</v>
      </c>
      <c r="S5" s="20"/>
      <c r="T5" s="21"/>
      <c r="U5" s="10"/>
    </row>
    <row r="6" spans="1:30" x14ac:dyDescent="0.2">
      <c r="A6">
        <f>ROW()</f>
        <v>6</v>
      </c>
      <c r="B6" s="22" t="s">
        <v>18</v>
      </c>
      <c r="C6" s="19"/>
      <c r="D6" s="102"/>
      <c r="E6" s="23"/>
      <c r="F6" s="20"/>
      <c r="H6" s="23"/>
      <c r="I6" s="19"/>
      <c r="J6" s="102"/>
      <c r="K6" s="23"/>
      <c r="L6" s="19"/>
      <c r="M6" s="20"/>
      <c r="N6" s="20"/>
      <c r="O6" s="19"/>
      <c r="Q6" s="23"/>
      <c r="R6" s="19"/>
      <c r="T6" s="23"/>
      <c r="U6" s="10"/>
    </row>
    <row r="7" spans="1:30" x14ac:dyDescent="0.2">
      <c r="A7">
        <f>ROW()</f>
        <v>7</v>
      </c>
      <c r="B7" s="24" t="s">
        <v>19</v>
      </c>
      <c r="C7" s="25">
        <v>5139453297.9347868</v>
      </c>
      <c r="D7" s="26">
        <v>2006446375</v>
      </c>
      <c r="E7" s="27">
        <f>SUM(C7:D7)</f>
        <v>7145899672.9347868</v>
      </c>
      <c r="F7" s="58">
        <v>5900032935.394721</v>
      </c>
      <c r="G7" s="26">
        <v>2271089328</v>
      </c>
      <c r="H7" s="27">
        <f>SUM(F7:G7)</f>
        <v>8171122263.394721</v>
      </c>
      <c r="I7" s="25">
        <v>6771440829.1862431</v>
      </c>
      <c r="J7" s="26">
        <v>2501088517.7596679</v>
      </c>
      <c r="K7" s="27">
        <f>SUM(I7:J7)</f>
        <v>9272529346.9459114</v>
      </c>
      <c r="L7" s="50">
        <v>7848515773.043581</v>
      </c>
      <c r="M7" s="26">
        <v>2787911459</v>
      </c>
      <c r="N7" s="27">
        <f>SUM(L7:M7)</f>
        <v>10636427232.043581</v>
      </c>
      <c r="O7" s="28">
        <v>9801651058.3894615</v>
      </c>
      <c r="P7" s="29">
        <v>3688571621.3317013</v>
      </c>
      <c r="Q7" s="27">
        <f>SUM(O7:P7)</f>
        <v>13490222679.721163</v>
      </c>
      <c r="R7" s="28">
        <v>10913955475.980867</v>
      </c>
      <c r="S7" s="29">
        <v>4369024803.9191313</v>
      </c>
      <c r="T7" s="27">
        <f>SUM(R7:S7)</f>
        <v>15282980279.899998</v>
      </c>
      <c r="U7" s="10"/>
      <c r="V7" s="30"/>
    </row>
    <row r="8" spans="1:30" x14ac:dyDescent="0.2">
      <c r="A8">
        <f>ROW()</f>
        <v>8</v>
      </c>
      <c r="B8" s="24" t="s">
        <v>20</v>
      </c>
      <c r="C8" s="31">
        <v>-1984917527.8101401</v>
      </c>
      <c r="D8" s="32">
        <v>-648831912.50511706</v>
      </c>
      <c r="E8" s="33">
        <f t="shared" ref="E8:E11" si="0">SUM(C8:D8)</f>
        <v>-2633749440.3152571</v>
      </c>
      <c r="F8" s="32">
        <v>-2417904814.6721859</v>
      </c>
      <c r="G8" s="32">
        <v>-761764045.47082388</v>
      </c>
      <c r="H8" s="33">
        <f t="shared" ref="H8:H11" si="1">SUM(F8:G8)</f>
        <v>-3179668860.1430097</v>
      </c>
      <c r="I8" s="31">
        <v>-2667501396.5791512</v>
      </c>
      <c r="J8" s="32">
        <v>-840759619.32119393</v>
      </c>
      <c r="K8" s="33">
        <f t="shared" ref="K8:K11" si="2">SUM(I8:J8)</f>
        <v>-3508261015.9003448</v>
      </c>
      <c r="L8" s="31">
        <v>-2754554284.7915673</v>
      </c>
      <c r="M8" s="32">
        <v>-926793660.16870689</v>
      </c>
      <c r="N8" s="33">
        <f t="shared" ref="N8:N10" si="3">SUM(L8:M8)</f>
        <v>-3681347944.9602742</v>
      </c>
      <c r="O8" s="31">
        <v>-3845713720.5158229</v>
      </c>
      <c r="P8" s="32">
        <v>-1364221726.686322</v>
      </c>
      <c r="Q8" s="33">
        <f t="shared" ref="Q8:Q11" si="4">SUM(O8:P8)</f>
        <v>-5209935447.2021446</v>
      </c>
      <c r="R8" s="31">
        <v>-4423012703.9921551</v>
      </c>
      <c r="S8" s="32">
        <v>-1649599345.2733393</v>
      </c>
      <c r="T8" s="33">
        <f t="shared" ref="T8:T11" si="5">SUM(R8:S8)</f>
        <v>-6072612049.2654943</v>
      </c>
      <c r="U8" s="10"/>
      <c r="V8" s="34"/>
    </row>
    <row r="9" spans="1:30" x14ac:dyDescent="0.2">
      <c r="A9">
        <f>ROW()</f>
        <v>9</v>
      </c>
      <c r="B9" s="24" t="s">
        <v>21</v>
      </c>
      <c r="C9" s="31">
        <v>304941053.68722451</v>
      </c>
      <c r="D9" s="32"/>
      <c r="E9" s="33">
        <f t="shared" si="0"/>
        <v>304941053.68722451</v>
      </c>
      <c r="F9" s="32">
        <v>246198202.1768831</v>
      </c>
      <c r="G9" s="32">
        <v>0</v>
      </c>
      <c r="H9" s="33">
        <f t="shared" si="1"/>
        <v>246198202.1768831</v>
      </c>
      <c r="I9" s="31">
        <v>167522703.58949625</v>
      </c>
      <c r="J9" s="32">
        <v>0</v>
      </c>
      <c r="K9" s="33">
        <f t="shared" si="2"/>
        <v>167522703.58949625</v>
      </c>
      <c r="L9" s="31">
        <v>439476233.15903544</v>
      </c>
      <c r="M9" s="32">
        <v>0</v>
      </c>
      <c r="N9" s="33">
        <f t="shared" si="3"/>
        <v>439476233.15903544</v>
      </c>
      <c r="O9" s="31">
        <v>289481343.15060478</v>
      </c>
      <c r="P9" s="32">
        <v>-2643290.5</v>
      </c>
      <c r="Q9" s="33">
        <f t="shared" si="4"/>
        <v>286838052.65060478</v>
      </c>
      <c r="R9" s="31">
        <v>262026467.24102956</v>
      </c>
      <c r="S9" s="32">
        <v>18368918.61546253</v>
      </c>
      <c r="T9" s="33">
        <f t="shared" si="5"/>
        <v>280395385.8564921</v>
      </c>
      <c r="U9" s="10"/>
    </row>
    <row r="10" spans="1:30" s="10" customFormat="1" x14ac:dyDescent="0.2">
      <c r="A10">
        <f>ROW()</f>
        <v>10</v>
      </c>
      <c r="B10" s="35" t="s">
        <v>22</v>
      </c>
      <c r="C10" s="31">
        <v>-429973441.28712487</v>
      </c>
      <c r="D10" s="32">
        <v>-174003834</v>
      </c>
      <c r="E10" s="33">
        <f t="shared" si="0"/>
        <v>-603977275.28712487</v>
      </c>
      <c r="F10" s="32">
        <v>-446416235.85309982</v>
      </c>
      <c r="G10" s="32">
        <v>-181249183</v>
      </c>
      <c r="H10" s="33">
        <f t="shared" si="1"/>
        <v>-627665418.85309982</v>
      </c>
      <c r="I10" s="31">
        <v>-566105638.59768164</v>
      </c>
      <c r="J10" s="32">
        <v>-209964756.04166666</v>
      </c>
      <c r="K10" s="33">
        <f t="shared" si="2"/>
        <v>-776070394.63934827</v>
      </c>
      <c r="L10" s="31">
        <v>-795642651.36678517</v>
      </c>
      <c r="M10" s="32">
        <v>-279094403.01296574</v>
      </c>
      <c r="N10" s="33">
        <f t="shared" si="3"/>
        <v>-1074737054.379751</v>
      </c>
      <c r="O10" s="31">
        <v>-1245172107.6922143</v>
      </c>
      <c r="P10" s="32">
        <v>-511214275.71564537</v>
      </c>
      <c r="Q10" s="33">
        <f t="shared" si="4"/>
        <v>-1756386383.4078596</v>
      </c>
      <c r="R10" s="31">
        <v>-1404422330.6336579</v>
      </c>
      <c r="S10" s="32">
        <v>-602056022.74325645</v>
      </c>
      <c r="T10" s="33">
        <f t="shared" si="5"/>
        <v>-2006478353.3769145</v>
      </c>
      <c r="V10"/>
      <c r="W10"/>
      <c r="X10"/>
      <c r="Y10"/>
      <c r="Z10"/>
      <c r="AB10"/>
      <c r="AC10"/>
      <c r="AD10"/>
    </row>
    <row r="11" spans="1:30" x14ac:dyDescent="0.2">
      <c r="A11">
        <f>ROW()</f>
        <v>11</v>
      </c>
      <c r="B11" s="24" t="s">
        <v>23</v>
      </c>
      <c r="C11" s="31">
        <v>-52187190</v>
      </c>
      <c r="D11" s="32">
        <v>-14234907</v>
      </c>
      <c r="E11" s="33">
        <f t="shared" si="0"/>
        <v>-66422097</v>
      </c>
      <c r="F11" s="32">
        <v>-73781988.456249997</v>
      </c>
      <c r="G11" s="32">
        <v>-18315278</v>
      </c>
      <c r="H11" s="33">
        <f t="shared" si="1"/>
        <v>-92097266.456249997</v>
      </c>
      <c r="I11" s="31">
        <v>-89746677.579166666</v>
      </c>
      <c r="J11" s="32">
        <v>-35825049.916666664</v>
      </c>
      <c r="K11" s="33">
        <f t="shared" si="2"/>
        <v>-125571727.49583334</v>
      </c>
      <c r="L11" s="31">
        <v>203573761.0878062</v>
      </c>
      <c r="M11" s="32">
        <v>-27129125</v>
      </c>
      <c r="N11" s="33">
        <f>SUM(L11:M11)</f>
        <v>176444636.0878062</v>
      </c>
      <c r="O11" s="31">
        <v>-79723632.787103415</v>
      </c>
      <c r="P11" s="32">
        <v>-33683010</v>
      </c>
      <c r="Q11" s="33">
        <f t="shared" si="4"/>
        <v>-113406642.78710341</v>
      </c>
      <c r="R11" s="31">
        <v>-108090779.49447501</v>
      </c>
      <c r="S11" s="32">
        <v>-27070680.513568953</v>
      </c>
      <c r="T11" s="33">
        <f t="shared" si="5"/>
        <v>-135161460.00804394</v>
      </c>
      <c r="U11" s="10"/>
    </row>
    <row r="12" spans="1:30" x14ac:dyDescent="0.2">
      <c r="A12">
        <f>ROW()</f>
        <v>12</v>
      </c>
      <c r="B12" s="36" t="s">
        <v>24</v>
      </c>
      <c r="C12" s="37">
        <f>SUM(C7:C11)</f>
        <v>2977316192.5247459</v>
      </c>
      <c r="D12" s="38">
        <f>SUM(D7:D11)</f>
        <v>1169375721.4948831</v>
      </c>
      <c r="E12" s="39">
        <f t="shared" ref="E12" si="6">SUM(E7:E11)</f>
        <v>4146691914.0196295</v>
      </c>
      <c r="F12" s="38">
        <f>SUM(F7:F11)</f>
        <v>3208128098.5900683</v>
      </c>
      <c r="G12" s="38">
        <f>SUM(G7:G11)</f>
        <v>1309760821.5291762</v>
      </c>
      <c r="H12" s="39">
        <f t="shared" ref="H12" si="7">SUM(H7:H11)</f>
        <v>4517888920.1192436</v>
      </c>
      <c r="I12" s="37">
        <f>SUM(I7:I11)</f>
        <v>3615609820.0197396</v>
      </c>
      <c r="J12" s="38">
        <f t="shared" ref="J12:N12" si="8">SUM(J7:J11)</f>
        <v>1414539092.4801404</v>
      </c>
      <c r="K12" s="39">
        <f t="shared" si="8"/>
        <v>5030148912.4998817</v>
      </c>
      <c r="L12" s="37">
        <f>SUM(L7:L11)</f>
        <v>4941368831.1320705</v>
      </c>
      <c r="M12" s="38">
        <f>SUM(M7:M11)</f>
        <v>1554894270.8183274</v>
      </c>
      <c r="N12" s="39">
        <f t="shared" si="8"/>
        <v>6496263101.9503975</v>
      </c>
      <c r="O12" s="37">
        <f>SUM(O7:O11)</f>
        <v>4920522940.5449257</v>
      </c>
      <c r="P12" s="38">
        <f t="shared" ref="P12:Q12" si="9">SUM(P7:P11)</f>
        <v>1776809318.4297338</v>
      </c>
      <c r="Q12" s="39">
        <f t="shared" si="9"/>
        <v>6697332258.9746599</v>
      </c>
      <c r="R12" s="37">
        <f>SUM(R7:R11)</f>
        <v>5240456129.1016092</v>
      </c>
      <c r="S12" s="38">
        <f t="shared" ref="S12:T12" si="10">SUM(S7:S11)</f>
        <v>2108667674.0044289</v>
      </c>
      <c r="T12" s="39">
        <f t="shared" si="10"/>
        <v>7349123803.1060362</v>
      </c>
      <c r="U12" s="10"/>
    </row>
    <row r="13" spans="1:30" x14ac:dyDescent="0.2">
      <c r="A13">
        <f>ROW()</f>
        <v>13</v>
      </c>
      <c r="B13" s="24" t="s">
        <v>25</v>
      </c>
      <c r="C13" s="31">
        <v>0</v>
      </c>
      <c r="D13" s="32">
        <v>10976022</v>
      </c>
      <c r="E13" s="33">
        <f>SUM(C13:D13)</f>
        <v>10976022</v>
      </c>
      <c r="F13" s="32">
        <v>95445435</v>
      </c>
      <c r="G13" s="32">
        <v>37506872</v>
      </c>
      <c r="H13" s="33">
        <f>SUM(F13:G13)</f>
        <v>132952307</v>
      </c>
      <c r="I13" s="31">
        <v>132602669</v>
      </c>
      <c r="J13" s="32">
        <v>52980352</v>
      </c>
      <c r="K13" s="33">
        <f>SUM(I13:J13)</f>
        <v>185583021</v>
      </c>
      <c r="L13" s="31">
        <v>-88120403.863749996</v>
      </c>
      <c r="M13" s="32">
        <v>78334207.689908102</v>
      </c>
      <c r="N13" s="33">
        <f>SUM(L13:M13)</f>
        <v>-9786196.1738418937</v>
      </c>
      <c r="O13" s="31">
        <v>246011331.39146316</v>
      </c>
      <c r="P13" s="32">
        <v>82383952.955197617</v>
      </c>
      <c r="Q13" s="33">
        <f>SUM(O13:P13)</f>
        <v>328395284.34666079</v>
      </c>
      <c r="R13" s="31">
        <v>137375215.94916266</v>
      </c>
      <c r="S13" s="32">
        <v>53555825.759281471</v>
      </c>
      <c r="T13" s="33">
        <f>SUM(R13:S13)</f>
        <v>190931041.70844412</v>
      </c>
      <c r="U13" s="10"/>
    </row>
    <row r="14" spans="1:30" ht="13.5" thickBot="1" x14ac:dyDescent="0.25">
      <c r="A14">
        <f>ROW()</f>
        <v>14</v>
      </c>
      <c r="B14" s="24" t="s">
        <v>26</v>
      </c>
      <c r="C14" s="40">
        <f>SUM(C12:C13)</f>
        <v>2977316192.5247459</v>
      </c>
      <c r="D14" s="41">
        <f>SUM(D12:D13)</f>
        <v>1180351743.4948831</v>
      </c>
      <c r="E14" s="42">
        <f t="shared" ref="E14" si="11">SUM(E12:E13)</f>
        <v>4157667936.0196295</v>
      </c>
      <c r="F14" s="41">
        <f>SUM(F12:F13)</f>
        <v>3303573533.5900683</v>
      </c>
      <c r="G14" s="41">
        <f>SUM(G12:G13)</f>
        <v>1347267693.5291762</v>
      </c>
      <c r="H14" s="42">
        <f t="shared" ref="H14" si="12">SUM(H12:H13)</f>
        <v>4650841227.1192436</v>
      </c>
      <c r="I14" s="40">
        <f>SUM(I12:I13)</f>
        <v>3748212489.0197396</v>
      </c>
      <c r="J14" s="41">
        <f t="shared" ref="J14:N14" si="13">SUM(J12:J13)</f>
        <v>1467519444.4801404</v>
      </c>
      <c r="K14" s="42">
        <f t="shared" si="13"/>
        <v>5215731933.4998817</v>
      </c>
      <c r="L14" s="40">
        <f>SUM(L12:L13)</f>
        <v>4853248427.2683201</v>
      </c>
      <c r="M14" s="41">
        <f t="shared" si="13"/>
        <v>1633228478.5082355</v>
      </c>
      <c r="N14" s="42">
        <f t="shared" si="13"/>
        <v>6486476905.776556</v>
      </c>
      <c r="O14" s="40">
        <f>SUM(O12:O13)</f>
        <v>5166534271.936389</v>
      </c>
      <c r="P14" s="41">
        <f t="shared" ref="P14:Q14" si="14">SUM(P12:P13)</f>
        <v>1859193271.3849313</v>
      </c>
      <c r="Q14" s="42">
        <f t="shared" si="14"/>
        <v>7025727543.3213205</v>
      </c>
      <c r="R14" s="40">
        <f>SUM(R12:R13)</f>
        <v>5377831345.0507717</v>
      </c>
      <c r="S14" s="41">
        <f t="shared" ref="S14:T14" si="15">SUM(S12:S13)</f>
        <v>2162223499.7637105</v>
      </c>
      <c r="T14" s="42">
        <f t="shared" si="15"/>
        <v>7540054844.8144798</v>
      </c>
      <c r="U14" s="10"/>
    </row>
    <row r="15" spans="1:30" ht="13.5" thickTop="1" x14ac:dyDescent="0.2">
      <c r="A15">
        <f>ROW()</f>
        <v>15</v>
      </c>
      <c r="C15" s="43"/>
      <c r="D15" s="44"/>
      <c r="E15" s="45"/>
      <c r="F15" s="46"/>
      <c r="G15" s="44"/>
      <c r="H15" s="45"/>
      <c r="I15" s="43"/>
      <c r="J15" s="44"/>
      <c r="K15" s="45"/>
      <c r="L15" s="43"/>
      <c r="M15" s="44"/>
      <c r="N15" s="45"/>
      <c r="O15" s="43"/>
      <c r="P15" s="46"/>
      <c r="Q15" s="45"/>
      <c r="R15" s="43"/>
      <c r="S15" s="46"/>
      <c r="T15" s="45"/>
      <c r="U15" s="10"/>
    </row>
    <row r="16" spans="1:30" x14ac:dyDescent="0.2">
      <c r="A16">
        <f>ROW()</f>
        <v>16</v>
      </c>
      <c r="C16" s="47"/>
      <c r="D16" s="48"/>
      <c r="E16" s="49"/>
      <c r="F16" s="48"/>
      <c r="G16" s="48"/>
      <c r="H16" s="49"/>
      <c r="I16" s="47"/>
      <c r="J16" s="48"/>
      <c r="K16" s="49"/>
      <c r="L16" s="47"/>
      <c r="M16" s="48"/>
      <c r="N16" s="48"/>
      <c r="O16" s="47"/>
      <c r="P16" s="48"/>
      <c r="Q16" s="49"/>
      <c r="R16" s="50"/>
      <c r="S16" s="48"/>
      <c r="T16" s="49"/>
      <c r="U16" s="10"/>
    </row>
    <row r="17" spans="1:21" x14ac:dyDescent="0.2">
      <c r="A17">
        <f>ROW()</f>
        <v>17</v>
      </c>
      <c r="B17" t="s">
        <v>27</v>
      </c>
      <c r="C17" s="51" t="s">
        <v>28</v>
      </c>
      <c r="D17" s="48"/>
      <c r="E17" s="49"/>
      <c r="F17" s="112" t="s">
        <v>28</v>
      </c>
      <c r="G17" s="48"/>
      <c r="H17" s="49"/>
      <c r="I17" s="51" t="s">
        <v>28</v>
      </c>
      <c r="J17" s="48"/>
      <c r="K17" s="49"/>
      <c r="L17" s="51" t="s">
        <v>28</v>
      </c>
      <c r="M17" s="48"/>
      <c r="N17" s="48"/>
      <c r="O17" s="25">
        <v>-2246265304.1460409</v>
      </c>
      <c r="P17" s="48"/>
      <c r="Q17" s="27">
        <f>SUM(O17:P17)</f>
        <v>-2246265304.1460409</v>
      </c>
      <c r="R17" s="50">
        <v>-1920594410.6021955</v>
      </c>
      <c r="S17" s="48"/>
      <c r="T17" s="27">
        <f>SUM(R17:S17)</f>
        <v>-1920594410.6021955</v>
      </c>
      <c r="U17" s="10"/>
    </row>
    <row r="18" spans="1:21" x14ac:dyDescent="0.2">
      <c r="A18">
        <f>ROW()</f>
        <v>18</v>
      </c>
      <c r="B18" t="s">
        <v>29</v>
      </c>
      <c r="C18" s="51" t="s">
        <v>28</v>
      </c>
      <c r="D18" s="48"/>
      <c r="E18" s="49"/>
      <c r="F18" s="112" t="s">
        <v>28</v>
      </c>
      <c r="G18" s="48"/>
      <c r="H18" s="49"/>
      <c r="I18" s="51" t="s">
        <v>28</v>
      </c>
      <c r="J18" s="48"/>
      <c r="K18" s="49"/>
      <c r="L18" s="51" t="s">
        <v>28</v>
      </c>
      <c r="M18" s="48"/>
      <c r="N18" s="48"/>
      <c r="O18" s="51" t="s">
        <v>28</v>
      </c>
      <c r="P18" s="48"/>
      <c r="Q18" s="27"/>
      <c r="R18" s="50">
        <v>-119015765.9463</v>
      </c>
      <c r="S18" s="48"/>
      <c r="T18" s="27">
        <f>SUM(R18:S18)</f>
        <v>-119015765.9463</v>
      </c>
      <c r="U18" s="10"/>
    </row>
    <row r="19" spans="1:21" x14ac:dyDescent="0.2">
      <c r="A19">
        <f>ROW()</f>
        <v>19</v>
      </c>
      <c r="C19" s="47"/>
      <c r="D19" s="48"/>
      <c r="E19" s="49"/>
      <c r="F19" s="48"/>
      <c r="G19" s="48"/>
      <c r="H19" s="49"/>
      <c r="I19" s="47"/>
      <c r="J19" s="48"/>
      <c r="K19" s="49"/>
      <c r="L19" s="47"/>
      <c r="M19" s="48"/>
      <c r="N19" s="48"/>
      <c r="O19" s="47"/>
      <c r="P19" s="48"/>
      <c r="Q19" s="49"/>
      <c r="R19" s="50"/>
      <c r="S19" s="48"/>
      <c r="T19" s="49"/>
      <c r="U19" s="10"/>
    </row>
    <row r="20" spans="1:21" x14ac:dyDescent="0.2">
      <c r="A20">
        <f>ROW()</f>
        <v>20</v>
      </c>
      <c r="B20" s="2"/>
      <c r="C20" s="15" t="s">
        <v>30</v>
      </c>
      <c r="D20" s="16"/>
      <c r="E20" s="17"/>
      <c r="F20" s="16" t="s">
        <v>31</v>
      </c>
      <c r="G20" s="16"/>
      <c r="H20" s="17"/>
      <c r="I20" s="115" t="s">
        <v>32</v>
      </c>
      <c r="J20" s="116"/>
      <c r="K20" s="117"/>
      <c r="L20" s="115" t="s">
        <v>33</v>
      </c>
      <c r="M20" s="116"/>
      <c r="N20" s="117"/>
      <c r="O20" s="15" t="s">
        <v>34</v>
      </c>
      <c r="P20" s="16"/>
      <c r="Q20" s="17"/>
      <c r="R20" s="15" t="s">
        <v>35</v>
      </c>
      <c r="S20" s="16"/>
      <c r="T20" s="17"/>
      <c r="U20" s="10"/>
    </row>
    <row r="21" spans="1:21" x14ac:dyDescent="0.2">
      <c r="A21">
        <f>ROW()</f>
        <v>21</v>
      </c>
      <c r="C21" s="118"/>
      <c r="D21" s="119"/>
      <c r="E21" s="120"/>
      <c r="F21" s="119"/>
      <c r="G21" s="119"/>
      <c r="H21" s="120"/>
      <c r="I21" s="118" t="s">
        <v>16</v>
      </c>
      <c r="J21" s="119"/>
      <c r="K21" s="120"/>
      <c r="L21" s="118" t="s">
        <v>16</v>
      </c>
      <c r="M21" s="119"/>
      <c r="N21" s="120"/>
      <c r="O21" s="19" t="s">
        <v>16</v>
      </c>
      <c r="P21" s="20"/>
      <c r="Q21" s="21"/>
      <c r="R21" s="19" t="s">
        <v>16</v>
      </c>
      <c r="S21" s="20"/>
      <c r="T21" s="21"/>
      <c r="U21" s="10"/>
    </row>
    <row r="22" spans="1:21" x14ac:dyDescent="0.2">
      <c r="A22">
        <f>ROW()</f>
        <v>22</v>
      </c>
      <c r="B22" s="22" t="s">
        <v>36</v>
      </c>
      <c r="C22" s="19"/>
      <c r="D22" s="20"/>
      <c r="E22" s="21"/>
      <c r="F22" s="20"/>
      <c r="G22" s="20"/>
      <c r="H22" s="21"/>
      <c r="I22" s="19"/>
      <c r="J22" s="20"/>
      <c r="K22" s="21"/>
      <c r="L22" s="103"/>
      <c r="M22" s="52"/>
      <c r="N22" s="52"/>
      <c r="O22" s="19"/>
      <c r="P22" s="20"/>
      <c r="Q22" s="21"/>
      <c r="R22" s="19"/>
      <c r="S22" s="20"/>
      <c r="T22" s="21"/>
      <c r="U22" s="10"/>
    </row>
    <row r="23" spans="1:21" x14ac:dyDescent="0.2">
      <c r="A23">
        <f>ROW()</f>
        <v>23</v>
      </c>
      <c r="B23" s="24" t="s">
        <v>19</v>
      </c>
      <c r="C23" s="28">
        <v>5774586728.143446</v>
      </c>
      <c r="D23" s="29">
        <v>2320927635</v>
      </c>
      <c r="E23" s="53">
        <f>SUM(C23:D23)</f>
        <v>8095514363.143446</v>
      </c>
      <c r="F23" s="29">
        <v>6826578359.337328</v>
      </c>
      <c r="G23" s="29">
        <v>2704456221</v>
      </c>
      <c r="H23" s="53">
        <f>SUM(F23:G23)</f>
        <v>9531034580.337328</v>
      </c>
      <c r="I23" s="28">
        <v>7210702471.8503704</v>
      </c>
      <c r="J23" s="29">
        <v>2814885531</v>
      </c>
      <c r="K23" s="53">
        <f>SUM(I23:J23)</f>
        <v>10025588002.85037</v>
      </c>
      <c r="L23" s="28">
        <v>8482058251.818696</v>
      </c>
      <c r="M23" s="29">
        <v>3031827438</v>
      </c>
      <c r="N23" s="53">
        <f>SUM(L23:M23)</f>
        <v>11513885689.818695</v>
      </c>
      <c r="O23" s="28">
        <v>11041272570.037695</v>
      </c>
      <c r="P23" s="29">
        <v>4422331116.180644</v>
      </c>
      <c r="Q23" s="53">
        <f>SUM(O23:P23)</f>
        <v>15463603686.218338</v>
      </c>
      <c r="R23" s="28">
        <v>11255807260.356983</v>
      </c>
      <c r="S23" s="29">
        <v>4915722750.3175983</v>
      </c>
      <c r="T23" s="27">
        <f>SUM(R23:S23)</f>
        <v>16171530010.674582</v>
      </c>
      <c r="U23" s="10"/>
    </row>
    <row r="24" spans="1:21" x14ac:dyDescent="0.2">
      <c r="A24">
        <f>ROW()</f>
        <v>24</v>
      </c>
      <c r="B24" s="24" t="s">
        <v>20</v>
      </c>
      <c r="C24" s="31">
        <v>-2353139708.1292057</v>
      </c>
      <c r="D24" s="32">
        <v>-769314441</v>
      </c>
      <c r="E24" s="33">
        <f t="shared" ref="E24:E27" si="16">SUM(C24:D24)</f>
        <v>-3122454149.1292057</v>
      </c>
      <c r="F24" s="32">
        <v>-2728265250.6821489</v>
      </c>
      <c r="G24" s="32">
        <v>-918462455</v>
      </c>
      <c r="H24" s="33">
        <f t="shared" ref="H24:H27" si="17">SUM(F24:G24)</f>
        <v>-3646727705.6821489</v>
      </c>
      <c r="I24" s="31">
        <v>-2766335837.4265304</v>
      </c>
      <c r="J24" s="32">
        <v>-930262512</v>
      </c>
      <c r="K24" s="33">
        <f t="shared" ref="K24:K26" si="18">SUM(I24:J24)</f>
        <v>-3696598349.4265304</v>
      </c>
      <c r="L24" s="31">
        <v>-3085654860.3874321</v>
      </c>
      <c r="M24" s="32">
        <v>-1081421190</v>
      </c>
      <c r="N24" s="33">
        <f t="shared" ref="N24:N27" si="19">SUM(L24:M24)</f>
        <v>-4167076050.3874321</v>
      </c>
      <c r="O24" s="31">
        <v>-4562717169.1546459</v>
      </c>
      <c r="P24" s="32">
        <v>-1680098690.2645206</v>
      </c>
      <c r="Q24" s="33">
        <f t="shared" ref="Q24:Q26" si="20">SUM(O24:P24)</f>
        <v>-6242815859.4191666</v>
      </c>
      <c r="R24" s="31">
        <v>-5001330189.2959843</v>
      </c>
      <c r="S24" s="32">
        <v>-1895697036.9473491</v>
      </c>
      <c r="T24" s="33">
        <f t="shared" ref="T24:T27" si="21">SUM(R24:S24)</f>
        <v>-6897027226.2433338</v>
      </c>
      <c r="U24" s="10"/>
    </row>
    <row r="25" spans="1:21" x14ac:dyDescent="0.2">
      <c r="A25">
        <f>ROW()</f>
        <v>25</v>
      </c>
      <c r="B25" s="24" t="s">
        <v>21</v>
      </c>
      <c r="C25" s="31">
        <v>307206210.28749996</v>
      </c>
      <c r="D25" s="32"/>
      <c r="E25" s="33">
        <f t="shared" si="16"/>
        <v>307206210.28749996</v>
      </c>
      <c r="F25" s="32">
        <v>283620223.26749998</v>
      </c>
      <c r="G25" s="32"/>
      <c r="H25" s="33">
        <f t="shared" si="17"/>
        <v>283620223.26749998</v>
      </c>
      <c r="I25" s="31">
        <v>220170534.79750001</v>
      </c>
      <c r="J25" s="32">
        <v>0</v>
      </c>
      <c r="K25" s="33">
        <f t="shared" si="18"/>
        <v>220170534.79750001</v>
      </c>
      <c r="L25" s="31">
        <v>431384608.39249998</v>
      </c>
      <c r="M25" s="32">
        <v>0</v>
      </c>
      <c r="N25" s="33">
        <f t="shared" si="19"/>
        <v>431384608.39249998</v>
      </c>
      <c r="O25" s="31">
        <v>267626830.51499999</v>
      </c>
      <c r="P25" s="32">
        <v>1561869.0729166665</v>
      </c>
      <c r="Q25" s="33">
        <f t="shared" si="20"/>
        <v>269188699.58791667</v>
      </c>
      <c r="R25" s="31">
        <v>333606031.67427087</v>
      </c>
      <c r="S25" s="32">
        <v>15141728.686979165</v>
      </c>
      <c r="T25" s="33">
        <f t="shared" si="21"/>
        <v>348747760.36125004</v>
      </c>
      <c r="U25" s="10"/>
    </row>
    <row r="26" spans="1:21" x14ac:dyDescent="0.2">
      <c r="A26">
        <f>ROW()</f>
        <v>26</v>
      </c>
      <c r="B26" s="24" t="s">
        <v>22</v>
      </c>
      <c r="C26" s="31">
        <v>-443642487.563375</v>
      </c>
      <c r="D26" s="32">
        <v>-183108728</v>
      </c>
      <c r="E26" s="33">
        <f t="shared" si="16"/>
        <v>-626751215.563375</v>
      </c>
      <c r="F26" s="32">
        <v>-602379391.21711242</v>
      </c>
      <c r="G26" s="32">
        <v>-257320007</v>
      </c>
      <c r="H26" s="33">
        <f t="shared" si="17"/>
        <v>-859699398.21711242</v>
      </c>
      <c r="I26" s="31">
        <v>-752150387.48749161</v>
      </c>
      <c r="J26" s="32">
        <v>-305178647</v>
      </c>
      <c r="K26" s="33">
        <f t="shared" si="18"/>
        <v>-1057329034.4874916</v>
      </c>
      <c r="L26" s="31">
        <v>-953283882.16514564</v>
      </c>
      <c r="M26" s="32">
        <v>-348931086.82463688</v>
      </c>
      <c r="N26" s="33">
        <f t="shared" si="19"/>
        <v>-1302214968.9897826</v>
      </c>
      <c r="O26" s="31">
        <v>-1406597712.4407401</v>
      </c>
      <c r="P26" s="32">
        <v>-602483926.72134268</v>
      </c>
      <c r="Q26" s="33">
        <f t="shared" si="20"/>
        <v>-2009081639.1620827</v>
      </c>
      <c r="R26" s="31">
        <v>-1321029249.961271</v>
      </c>
      <c r="S26" s="32">
        <v>-609009163.78539586</v>
      </c>
      <c r="T26" s="33">
        <f t="shared" si="21"/>
        <v>-1930038413.7466669</v>
      </c>
      <c r="U26" s="10"/>
    </row>
    <row r="27" spans="1:21" x14ac:dyDescent="0.2">
      <c r="A27">
        <f>ROW()</f>
        <v>27</v>
      </c>
      <c r="B27" s="24" t="s">
        <v>23</v>
      </c>
      <c r="C27" s="31">
        <v>-77911965.201250002</v>
      </c>
      <c r="D27" s="32">
        <v>-25274443</v>
      </c>
      <c r="E27" s="33">
        <f t="shared" si="16"/>
        <v>-103186408.20125</v>
      </c>
      <c r="F27" s="32">
        <v>-94124274.166250005</v>
      </c>
      <c r="G27" s="32">
        <v>-33816278</v>
      </c>
      <c r="H27" s="33">
        <f t="shared" si="17"/>
        <v>-127940552.16625001</v>
      </c>
      <c r="I27" s="31">
        <v>-87407164.712916672</v>
      </c>
      <c r="J27" s="32">
        <v>-40494525</v>
      </c>
      <c r="K27" s="33">
        <f t="shared" ref="K27" si="22">SUM(I27:J27)</f>
        <v>-127901689.71291667</v>
      </c>
      <c r="L27" s="31">
        <v>-75962976.938039035</v>
      </c>
      <c r="M27" s="32">
        <v>-41336671</v>
      </c>
      <c r="N27" s="33">
        <f t="shared" si="19"/>
        <v>-117299647.93803903</v>
      </c>
      <c r="O27" s="31">
        <v>-107042383.75201167</v>
      </c>
      <c r="P27" s="32">
        <v>-23302131.281321667</v>
      </c>
      <c r="Q27" s="33">
        <f t="shared" ref="Q27" si="23">SUM(O27:P27)</f>
        <v>-130344515.03333333</v>
      </c>
      <c r="R27" s="31">
        <v>-112915420.70637499</v>
      </c>
      <c r="S27" s="32">
        <v>-12321131.626125</v>
      </c>
      <c r="T27" s="33">
        <f t="shared" si="21"/>
        <v>-125236552.33249998</v>
      </c>
      <c r="U27" s="10"/>
    </row>
    <row r="28" spans="1:21" x14ac:dyDescent="0.2">
      <c r="A28">
        <f>ROW()</f>
        <v>28</v>
      </c>
      <c r="B28" s="36" t="s">
        <v>24</v>
      </c>
      <c r="C28" s="54">
        <f t="shared" ref="C28:T28" si="24">SUM(C23:C27)</f>
        <v>3207098777.5371151</v>
      </c>
      <c r="D28" s="55">
        <f t="shared" si="24"/>
        <v>1343230023</v>
      </c>
      <c r="E28" s="56">
        <f t="shared" si="24"/>
        <v>4550328800.5371151</v>
      </c>
      <c r="F28" s="55">
        <f t="shared" si="24"/>
        <v>3685429666.5393162</v>
      </c>
      <c r="G28" s="55">
        <f t="shared" si="24"/>
        <v>1494857481</v>
      </c>
      <c r="H28" s="56">
        <f t="shared" si="24"/>
        <v>5180287147.5393162</v>
      </c>
      <c r="I28" s="54">
        <f t="shared" si="24"/>
        <v>3824979617.0209308</v>
      </c>
      <c r="J28" s="55">
        <f t="shared" si="24"/>
        <v>1538949847</v>
      </c>
      <c r="K28" s="56">
        <f t="shared" si="24"/>
        <v>5363929464.0209312</v>
      </c>
      <c r="L28" s="54">
        <f t="shared" si="24"/>
        <v>4798541140.7205791</v>
      </c>
      <c r="M28" s="55">
        <f t="shared" si="24"/>
        <v>1560138490.1753631</v>
      </c>
      <c r="N28" s="56">
        <f t="shared" si="24"/>
        <v>6358679630.8959417</v>
      </c>
      <c r="O28" s="54">
        <f t="shared" si="24"/>
        <v>5232542135.2052984</v>
      </c>
      <c r="P28" s="55">
        <f t="shared" si="24"/>
        <v>2118008236.9863756</v>
      </c>
      <c r="Q28" s="56">
        <f t="shared" si="24"/>
        <v>7350550372.1916723</v>
      </c>
      <c r="R28" s="55">
        <f t="shared" si="24"/>
        <v>5154138432.0676231</v>
      </c>
      <c r="S28" s="55">
        <f t="shared" si="24"/>
        <v>2413837146.6457076</v>
      </c>
      <c r="T28" s="56">
        <f t="shared" si="24"/>
        <v>7567975578.7133312</v>
      </c>
      <c r="U28" s="10"/>
    </row>
    <row r="29" spans="1:21" x14ac:dyDescent="0.2">
      <c r="A29">
        <f>ROW()</f>
        <v>29</v>
      </c>
      <c r="B29" s="24" t="s">
        <v>25</v>
      </c>
      <c r="C29" s="31">
        <v>71785805.076799989</v>
      </c>
      <c r="D29" s="32">
        <v>14965995</v>
      </c>
      <c r="E29" s="33">
        <f>SUM(C29:D29)</f>
        <v>86751800.076799989</v>
      </c>
      <c r="F29" s="32">
        <v>203505093.24099848</v>
      </c>
      <c r="G29" s="32">
        <v>77214512</v>
      </c>
      <c r="H29" s="33">
        <f>SUM(F29:G29)</f>
        <v>280719605.24099851</v>
      </c>
      <c r="I29" s="31">
        <v>255860411.64065903</v>
      </c>
      <c r="J29" s="32">
        <v>98047628</v>
      </c>
      <c r="K29" s="33">
        <f>SUM(I29:J29)</f>
        <v>353908039.64065903</v>
      </c>
      <c r="L29" s="31">
        <v>200590018.44472778</v>
      </c>
      <c r="M29" s="32">
        <v>63587046.442054667</v>
      </c>
      <c r="N29" s="33">
        <f>SUM(L29:M29)</f>
        <v>264177064.88678244</v>
      </c>
      <c r="O29" s="31">
        <v>136667273.11429122</v>
      </c>
      <c r="P29" s="32">
        <v>55319652.035860486</v>
      </c>
      <c r="Q29" s="33">
        <f>SUM(O29:P29)</f>
        <v>191986925.1501517</v>
      </c>
      <c r="R29" s="31">
        <v>193281327.05732292</v>
      </c>
      <c r="S29" s="32">
        <v>90519424.953975096</v>
      </c>
      <c r="T29" s="33">
        <f>SUM(R29:S29)</f>
        <v>283800752.011298</v>
      </c>
      <c r="U29" s="10"/>
    </row>
    <row r="30" spans="1:21" ht="13.5" thickBot="1" x14ac:dyDescent="0.25">
      <c r="A30">
        <f>ROW()</f>
        <v>30</v>
      </c>
      <c r="B30" s="24" t="s">
        <v>26</v>
      </c>
      <c r="C30" s="40">
        <f t="shared" ref="C30:T30" si="25">SUM(C28:C29)</f>
        <v>3278884582.613915</v>
      </c>
      <c r="D30" s="41">
        <f t="shared" si="25"/>
        <v>1358196018</v>
      </c>
      <c r="E30" s="42">
        <f t="shared" si="25"/>
        <v>4637080600.6139154</v>
      </c>
      <c r="F30" s="41">
        <f t="shared" si="25"/>
        <v>3888934759.7803144</v>
      </c>
      <c r="G30" s="41">
        <f t="shared" si="25"/>
        <v>1572071993</v>
      </c>
      <c r="H30" s="42">
        <f t="shared" si="25"/>
        <v>5461006752.7803144</v>
      </c>
      <c r="I30" s="40">
        <f t="shared" si="25"/>
        <v>4080840028.6615896</v>
      </c>
      <c r="J30" s="41">
        <f t="shared" si="25"/>
        <v>1636997475</v>
      </c>
      <c r="K30" s="42">
        <f t="shared" si="25"/>
        <v>5717837503.6615906</v>
      </c>
      <c r="L30" s="40">
        <f>SUM(L28:L29)</f>
        <v>4999131159.165307</v>
      </c>
      <c r="M30" s="41">
        <f t="shared" si="25"/>
        <v>1623725536.6174178</v>
      </c>
      <c r="N30" s="42">
        <f t="shared" si="25"/>
        <v>6622856695.7827244</v>
      </c>
      <c r="O30" s="40">
        <f t="shared" si="25"/>
        <v>5369209408.3195896</v>
      </c>
      <c r="P30" s="41">
        <f t="shared" si="25"/>
        <v>2173327889.0222359</v>
      </c>
      <c r="Q30" s="42">
        <f t="shared" si="25"/>
        <v>7542537297.3418236</v>
      </c>
      <c r="R30" s="41">
        <f t="shared" si="25"/>
        <v>5347419759.1249456</v>
      </c>
      <c r="S30" s="41">
        <f t="shared" si="25"/>
        <v>2504356571.5996828</v>
      </c>
      <c r="T30" s="42">
        <f t="shared" si="25"/>
        <v>7851776330.7246294</v>
      </c>
      <c r="U30" s="10"/>
    </row>
    <row r="31" spans="1:21" ht="13.5" thickTop="1" x14ac:dyDescent="0.2">
      <c r="A31">
        <f>ROW()</f>
        <v>31</v>
      </c>
      <c r="C31" s="43"/>
      <c r="D31" s="46"/>
      <c r="E31" s="45"/>
      <c r="F31" s="46"/>
      <c r="G31" s="46"/>
      <c r="H31" s="45"/>
      <c r="I31" s="43"/>
      <c r="J31" s="46"/>
      <c r="K31" s="45"/>
      <c r="L31" s="43"/>
      <c r="M31" s="46"/>
      <c r="N31" s="45"/>
      <c r="O31" s="43"/>
      <c r="P31" s="46"/>
      <c r="Q31" s="45"/>
      <c r="R31" s="43"/>
      <c r="S31" s="46"/>
      <c r="T31" s="45"/>
      <c r="U31" s="10"/>
    </row>
    <row r="32" spans="1:21" x14ac:dyDescent="0.2">
      <c r="A32">
        <f>ROW()</f>
        <v>32</v>
      </c>
      <c r="C32" s="43"/>
      <c r="D32" s="46"/>
      <c r="E32" s="45"/>
      <c r="F32" s="46"/>
      <c r="G32" s="46"/>
      <c r="H32" s="45"/>
      <c r="I32" s="43"/>
      <c r="J32" s="46"/>
      <c r="K32" s="45"/>
      <c r="L32" s="43"/>
      <c r="M32" s="46"/>
      <c r="N32" s="46"/>
      <c r="O32" s="43"/>
      <c r="P32" s="46"/>
      <c r="Q32" s="45"/>
      <c r="R32" s="46"/>
      <c r="S32" s="46"/>
      <c r="T32" s="45"/>
      <c r="U32" s="10"/>
    </row>
    <row r="33" spans="1:21" x14ac:dyDescent="0.2">
      <c r="A33">
        <f>ROW()</f>
        <v>33</v>
      </c>
      <c r="C33" s="115" t="s">
        <v>37</v>
      </c>
      <c r="D33" s="116"/>
      <c r="E33" s="117"/>
      <c r="F33" s="116" t="s">
        <v>37</v>
      </c>
      <c r="G33" s="116"/>
      <c r="H33" s="117"/>
      <c r="I33" s="115" t="s">
        <v>37</v>
      </c>
      <c r="J33" s="116"/>
      <c r="K33" s="117"/>
      <c r="L33" s="115" t="s">
        <v>37</v>
      </c>
      <c r="M33" s="116"/>
      <c r="N33" s="117"/>
      <c r="O33" s="15" t="s">
        <v>37</v>
      </c>
      <c r="P33" s="16"/>
      <c r="Q33" s="17"/>
      <c r="R33" s="15" t="s">
        <v>37</v>
      </c>
      <c r="S33" s="16"/>
      <c r="T33" s="17"/>
      <c r="U33" s="10"/>
    </row>
    <row r="34" spans="1:21" x14ac:dyDescent="0.2">
      <c r="A34">
        <f>ROW()</f>
        <v>34</v>
      </c>
      <c r="C34" s="43"/>
      <c r="D34" s="46"/>
      <c r="E34" s="45"/>
      <c r="F34" s="46"/>
      <c r="G34" s="46"/>
      <c r="H34" s="45"/>
      <c r="I34" s="43"/>
      <c r="J34" s="46"/>
      <c r="K34" s="45"/>
      <c r="L34" s="43"/>
      <c r="M34" s="46"/>
      <c r="N34" s="46"/>
      <c r="O34" s="43"/>
      <c r="P34" s="46"/>
      <c r="Q34" s="45"/>
      <c r="R34" s="46"/>
      <c r="S34" s="46"/>
      <c r="T34" s="45"/>
      <c r="U34" s="10"/>
    </row>
    <row r="35" spans="1:21" x14ac:dyDescent="0.2">
      <c r="A35">
        <f>ROW()</f>
        <v>35</v>
      </c>
      <c r="B35" s="57" t="s">
        <v>38</v>
      </c>
      <c r="C35" s="47"/>
      <c r="D35" s="48"/>
      <c r="E35" s="49"/>
      <c r="F35" s="48"/>
      <c r="G35" s="48"/>
      <c r="H35" s="49"/>
      <c r="I35" s="47"/>
      <c r="J35" s="48"/>
      <c r="K35" s="49"/>
      <c r="L35" s="47"/>
      <c r="M35" s="48"/>
      <c r="N35" s="48"/>
      <c r="O35" s="47"/>
      <c r="P35" s="48"/>
      <c r="Q35" s="49"/>
      <c r="R35" s="48"/>
      <c r="S35" s="48"/>
      <c r="T35" s="49"/>
      <c r="U35" s="10"/>
    </row>
    <row r="36" spans="1:21" x14ac:dyDescent="0.2">
      <c r="A36">
        <f>ROW()</f>
        <v>36</v>
      </c>
      <c r="B36" s="24" t="s">
        <v>19</v>
      </c>
      <c r="C36" s="25">
        <f t="shared" ref="C36:S43" si="26">C7-C23</f>
        <v>-635133430.20865917</v>
      </c>
      <c r="D36" s="26">
        <f t="shared" si="26"/>
        <v>-314481260</v>
      </c>
      <c r="E36" s="27">
        <f t="shared" si="26"/>
        <v>-949614690.20865917</v>
      </c>
      <c r="F36" s="58">
        <f t="shared" si="26"/>
        <v>-926545423.94260693</v>
      </c>
      <c r="G36" s="26">
        <f t="shared" si="26"/>
        <v>-433366893</v>
      </c>
      <c r="H36" s="27">
        <f t="shared" si="26"/>
        <v>-1359912316.9426069</v>
      </c>
      <c r="I36" s="25">
        <f t="shared" si="26"/>
        <v>-439261642.66412735</v>
      </c>
      <c r="J36" s="26">
        <f t="shared" si="26"/>
        <v>-313797013.24033213</v>
      </c>
      <c r="K36" s="27">
        <f t="shared" si="26"/>
        <v>-753058655.904459</v>
      </c>
      <c r="L36" s="25">
        <f t="shared" si="26"/>
        <v>-633542478.77511501</v>
      </c>
      <c r="M36" s="26">
        <f t="shared" si="26"/>
        <v>-243915979</v>
      </c>
      <c r="N36" s="27">
        <f t="shared" si="26"/>
        <v>-877458457.77511406</v>
      </c>
      <c r="O36" s="25">
        <f t="shared" si="26"/>
        <v>-1239621511.6482334</v>
      </c>
      <c r="P36" s="26">
        <f t="shared" si="26"/>
        <v>-733759494.84894276</v>
      </c>
      <c r="Q36" s="27">
        <f t="shared" si="26"/>
        <v>-1973381006.4971752</v>
      </c>
      <c r="R36" s="58">
        <v>-492504652.66257095</v>
      </c>
      <c r="S36" s="26">
        <f t="shared" si="26"/>
        <v>-546697946.39846706</v>
      </c>
      <c r="T36" s="27">
        <f>SUM(R36:S36)</f>
        <v>-1039202599.061038</v>
      </c>
      <c r="U36" s="10"/>
    </row>
    <row r="37" spans="1:21" x14ac:dyDescent="0.2">
      <c r="A37">
        <f>ROW()</f>
        <v>37</v>
      </c>
      <c r="B37" s="24" t="s">
        <v>20</v>
      </c>
      <c r="C37" s="31">
        <f t="shared" si="26"/>
        <v>368222180.31906557</v>
      </c>
      <c r="D37" s="32">
        <f t="shared" si="26"/>
        <v>120482528.49488294</v>
      </c>
      <c r="E37" s="33">
        <f t="shared" si="26"/>
        <v>488704708.81394863</v>
      </c>
      <c r="F37" s="32">
        <f t="shared" si="26"/>
        <v>310360436.00996304</v>
      </c>
      <c r="G37" s="32">
        <f t="shared" si="26"/>
        <v>156698409.52917612</v>
      </c>
      <c r="H37" s="33">
        <f t="shared" si="26"/>
        <v>467058845.53913927</v>
      </c>
      <c r="I37" s="31">
        <f t="shared" si="26"/>
        <v>98834440.847379208</v>
      </c>
      <c r="J37" s="32">
        <f t="shared" si="26"/>
        <v>89502892.678806067</v>
      </c>
      <c r="K37" s="33">
        <f t="shared" si="26"/>
        <v>188337333.52618551</v>
      </c>
      <c r="L37" s="31">
        <f t="shared" si="26"/>
        <v>331100575.59586477</v>
      </c>
      <c r="M37" s="32">
        <f t="shared" si="26"/>
        <v>154627529.83129311</v>
      </c>
      <c r="N37" s="33">
        <f t="shared" si="26"/>
        <v>485728105.42715788</v>
      </c>
      <c r="O37" s="31">
        <f t="shared" si="26"/>
        <v>717003448.63882303</v>
      </c>
      <c r="P37" s="32">
        <f t="shared" si="26"/>
        <v>315876963.57819867</v>
      </c>
      <c r="Q37" s="33">
        <f t="shared" si="26"/>
        <v>1032880412.2170219</v>
      </c>
      <c r="R37" s="32">
        <f t="shared" si="26"/>
        <v>578317485.30382919</v>
      </c>
      <c r="S37" s="32">
        <f t="shared" si="26"/>
        <v>246097691.6740098</v>
      </c>
      <c r="T37" s="33">
        <f t="shared" ref="T37:T40" si="27">SUM(R37:S37)</f>
        <v>824415176.97783899</v>
      </c>
      <c r="U37" s="10"/>
    </row>
    <row r="38" spans="1:21" x14ac:dyDescent="0.2">
      <c r="A38">
        <f>ROW()</f>
        <v>38</v>
      </c>
      <c r="B38" s="24" t="s">
        <v>21</v>
      </c>
      <c r="C38" s="31">
        <f t="shared" si="26"/>
        <v>-2265156.6002754569</v>
      </c>
      <c r="D38" s="32">
        <f t="shared" si="26"/>
        <v>0</v>
      </c>
      <c r="E38" s="33">
        <f t="shared" si="26"/>
        <v>-2265156.6002754569</v>
      </c>
      <c r="F38" s="32">
        <f t="shared" si="26"/>
        <v>-37422021.090616882</v>
      </c>
      <c r="G38" s="32">
        <f t="shared" si="26"/>
        <v>0</v>
      </c>
      <c r="H38" s="33">
        <f t="shared" si="26"/>
        <v>-37422021.090616882</v>
      </c>
      <c r="I38" s="31">
        <f t="shared" si="26"/>
        <v>-52647831.208003759</v>
      </c>
      <c r="J38" s="32">
        <f t="shared" si="26"/>
        <v>0</v>
      </c>
      <c r="K38" s="33">
        <f t="shared" si="26"/>
        <v>-52647831.208003759</v>
      </c>
      <c r="L38" s="31">
        <f t="shared" si="26"/>
        <v>8091624.7665354609</v>
      </c>
      <c r="M38" s="32">
        <f t="shared" si="26"/>
        <v>0</v>
      </c>
      <c r="N38" s="33">
        <f t="shared" si="26"/>
        <v>8091624.7665354609</v>
      </c>
      <c r="O38" s="31">
        <f t="shared" si="26"/>
        <v>21854512.635604799</v>
      </c>
      <c r="P38" s="32">
        <f t="shared" si="26"/>
        <v>-4205159.572916666</v>
      </c>
      <c r="Q38" s="33">
        <f t="shared" si="26"/>
        <v>17649353.062688112</v>
      </c>
      <c r="R38" s="32">
        <f t="shared" si="26"/>
        <v>-71579564.433241308</v>
      </c>
      <c r="S38" s="32">
        <f t="shared" si="26"/>
        <v>3227189.9284833651</v>
      </c>
      <c r="T38" s="33">
        <f t="shared" si="27"/>
        <v>-68352374.504757941</v>
      </c>
      <c r="U38" s="10"/>
    </row>
    <row r="39" spans="1:21" x14ac:dyDescent="0.2">
      <c r="A39">
        <f>ROW()</f>
        <v>39</v>
      </c>
      <c r="B39" s="24" t="s">
        <v>22</v>
      </c>
      <c r="C39" s="31">
        <f t="shared" si="26"/>
        <v>13669046.276250124</v>
      </c>
      <c r="D39" s="32">
        <f t="shared" si="26"/>
        <v>9104894</v>
      </c>
      <c r="E39" s="33">
        <f t="shared" si="26"/>
        <v>22773940.276250124</v>
      </c>
      <c r="F39" s="32">
        <f t="shared" si="26"/>
        <v>155963155.3640126</v>
      </c>
      <c r="G39" s="32">
        <f t="shared" si="26"/>
        <v>76070824</v>
      </c>
      <c r="H39" s="33">
        <f t="shared" si="26"/>
        <v>232033979.3640126</v>
      </c>
      <c r="I39" s="31">
        <f t="shared" si="26"/>
        <v>186044748.88980997</v>
      </c>
      <c r="J39" s="32">
        <f t="shared" si="26"/>
        <v>95213890.958333343</v>
      </c>
      <c r="K39" s="33">
        <f t="shared" si="26"/>
        <v>281258639.84814334</v>
      </c>
      <c r="L39" s="31">
        <f t="shared" si="26"/>
        <v>157641230.79836047</v>
      </c>
      <c r="M39" s="32">
        <f t="shared" si="26"/>
        <v>69836683.811671138</v>
      </c>
      <c r="N39" s="33">
        <f t="shared" si="26"/>
        <v>227477914.6100316</v>
      </c>
      <c r="O39" s="31">
        <f t="shared" si="26"/>
        <v>161425604.74852586</v>
      </c>
      <c r="P39" s="32">
        <f t="shared" si="26"/>
        <v>91269651.00569731</v>
      </c>
      <c r="Q39" s="33">
        <f t="shared" si="26"/>
        <v>252695255.75422311</v>
      </c>
      <c r="R39" s="32">
        <v>-51755978.332231283</v>
      </c>
      <c r="S39" s="32">
        <f t="shared" si="26"/>
        <v>6953141.042139411</v>
      </c>
      <c r="T39" s="33">
        <f t="shared" si="27"/>
        <v>-44802837.290091872</v>
      </c>
      <c r="U39" s="10"/>
    </row>
    <row r="40" spans="1:21" x14ac:dyDescent="0.2">
      <c r="A40">
        <f>ROW()</f>
        <v>40</v>
      </c>
      <c r="B40" s="24" t="s">
        <v>23</v>
      </c>
      <c r="C40" s="31">
        <f t="shared" si="26"/>
        <v>25724775.201250002</v>
      </c>
      <c r="D40" s="32">
        <f t="shared" si="26"/>
        <v>11039536</v>
      </c>
      <c r="E40" s="33">
        <f t="shared" si="26"/>
        <v>36764311.201250002</v>
      </c>
      <c r="F40" s="32">
        <f t="shared" si="26"/>
        <v>20342285.710000008</v>
      </c>
      <c r="G40" s="32">
        <f t="shared" si="26"/>
        <v>15501000</v>
      </c>
      <c r="H40" s="33">
        <f t="shared" si="26"/>
        <v>35843285.710000008</v>
      </c>
      <c r="I40" s="31">
        <f t="shared" si="26"/>
        <v>-2339512.8662499934</v>
      </c>
      <c r="J40" s="32">
        <f t="shared" si="26"/>
        <v>4669475.0833333358</v>
      </c>
      <c r="K40" s="33">
        <f t="shared" si="26"/>
        <v>2329962.2170833349</v>
      </c>
      <c r="L40" s="31">
        <f>L11-L29</f>
        <v>2983742.6430784166</v>
      </c>
      <c r="M40" s="32">
        <f t="shared" si="26"/>
        <v>14207546</v>
      </c>
      <c r="N40" s="33">
        <f t="shared" si="26"/>
        <v>293744284.02584523</v>
      </c>
      <c r="O40" s="31">
        <f t="shared" si="26"/>
        <v>27318750.964908257</v>
      </c>
      <c r="P40" s="32">
        <f t="shared" si="26"/>
        <v>-10380878.718678333</v>
      </c>
      <c r="Q40" s="33">
        <f t="shared" si="26"/>
        <v>16937872.246229917</v>
      </c>
      <c r="R40" s="32">
        <f t="shared" si="26"/>
        <v>4824641.2118999809</v>
      </c>
      <c r="S40" s="32">
        <f t="shared" si="26"/>
        <v>-14749548.887443952</v>
      </c>
      <c r="T40" s="33">
        <f t="shared" si="27"/>
        <v>-9924907.6755439714</v>
      </c>
      <c r="U40" s="10"/>
    </row>
    <row r="41" spans="1:21" x14ac:dyDescent="0.2">
      <c r="A41">
        <f>ROW()</f>
        <v>41</v>
      </c>
      <c r="B41" s="36" t="s">
        <v>24</v>
      </c>
      <c r="C41" s="37">
        <f t="shared" si="26"/>
        <v>-229782585.01236916</v>
      </c>
      <c r="D41" s="38">
        <f t="shared" si="26"/>
        <v>-173854301.50511694</v>
      </c>
      <c r="E41" s="39">
        <f t="shared" si="26"/>
        <v>-403636886.51748562</v>
      </c>
      <c r="F41" s="38">
        <f t="shared" si="26"/>
        <v>-477301567.94924784</v>
      </c>
      <c r="G41" s="38">
        <f t="shared" si="26"/>
        <v>-185096659.47082376</v>
      </c>
      <c r="H41" s="39">
        <f t="shared" si="26"/>
        <v>-662398227.42007256</v>
      </c>
      <c r="I41" s="37">
        <f t="shared" si="26"/>
        <v>-209369797.00119114</v>
      </c>
      <c r="J41" s="38">
        <f t="shared" si="26"/>
        <v>-124410754.51985955</v>
      </c>
      <c r="K41" s="39">
        <f t="shared" si="26"/>
        <v>-333780551.5210495</v>
      </c>
      <c r="L41" s="37">
        <f t="shared" si="26"/>
        <v>142827690.41149139</v>
      </c>
      <c r="M41" s="38">
        <f t="shared" si="26"/>
        <v>-5244219.3570356369</v>
      </c>
      <c r="N41" s="39">
        <f t="shared" si="26"/>
        <v>137583471.05445576</v>
      </c>
      <c r="O41" s="37">
        <f t="shared" si="26"/>
        <v>-312019194.66037273</v>
      </c>
      <c r="P41" s="38">
        <f t="shared" si="26"/>
        <v>-341198918.55664182</v>
      </c>
      <c r="Q41" s="39">
        <f t="shared" si="26"/>
        <v>-653218113.21701241</v>
      </c>
      <c r="R41" s="38">
        <f>SUM(R36:R40)</f>
        <v>-32698068.91231437</v>
      </c>
      <c r="S41" s="38">
        <f t="shared" ref="S41:T41" si="28">SUM(S36:S40)</f>
        <v>-305169472.64127845</v>
      </c>
      <c r="T41" s="39">
        <f t="shared" si="28"/>
        <v>-337867541.5535928</v>
      </c>
      <c r="U41" s="10"/>
    </row>
    <row r="42" spans="1:21" x14ac:dyDescent="0.2">
      <c r="A42">
        <f>ROW()</f>
        <v>42</v>
      </c>
      <c r="B42" s="24" t="s">
        <v>25</v>
      </c>
      <c r="C42" s="31">
        <f t="shared" si="26"/>
        <v>-71785805.076799989</v>
      </c>
      <c r="D42" s="32">
        <f t="shared" si="26"/>
        <v>-3989973</v>
      </c>
      <c r="E42" s="33">
        <f t="shared" si="26"/>
        <v>-75775778.076799989</v>
      </c>
      <c r="F42" s="32">
        <f t="shared" si="26"/>
        <v>-108059658.24099848</v>
      </c>
      <c r="G42" s="32">
        <f t="shared" si="26"/>
        <v>-39707640</v>
      </c>
      <c r="H42" s="33">
        <f t="shared" si="26"/>
        <v>-147767298.24099851</v>
      </c>
      <c r="I42" s="31">
        <f t="shared" si="26"/>
        <v>-123257742.64065903</v>
      </c>
      <c r="J42" s="32">
        <f t="shared" si="26"/>
        <v>-45067276</v>
      </c>
      <c r="K42" s="33">
        <f t="shared" si="26"/>
        <v>-168325018.64065903</v>
      </c>
      <c r="L42" s="31">
        <f t="shared" si="26"/>
        <v>-288710422.30847776</v>
      </c>
      <c r="M42" s="32">
        <f t="shared" si="26"/>
        <v>14747161.247853436</v>
      </c>
      <c r="N42" s="33">
        <f t="shared" si="26"/>
        <v>-273963261.06062436</v>
      </c>
      <c r="O42" s="31">
        <f t="shared" si="26"/>
        <v>109344058.27717194</v>
      </c>
      <c r="P42" s="32">
        <f t="shared" si="26"/>
        <v>27064300.919337131</v>
      </c>
      <c r="Q42" s="33">
        <f t="shared" si="26"/>
        <v>136408359.19650909</v>
      </c>
      <c r="R42" s="32">
        <f>R13-R29</f>
        <v>-55906111.108160257</v>
      </c>
      <c r="S42" s="32">
        <f>S13-S29</f>
        <v>-36963599.194693625</v>
      </c>
      <c r="T42" s="33">
        <f>SUM(R42:S42)</f>
        <v>-92869710.302853882</v>
      </c>
      <c r="U42" s="10"/>
    </row>
    <row r="43" spans="1:21" ht="13.5" thickBot="1" x14ac:dyDescent="0.25">
      <c r="A43">
        <f>ROW()</f>
        <v>43</v>
      </c>
      <c r="B43" s="24" t="s">
        <v>26</v>
      </c>
      <c r="C43" s="40">
        <f t="shared" si="26"/>
        <v>-301568390.08916903</v>
      </c>
      <c r="D43" s="41">
        <f t="shared" si="26"/>
        <v>-177844274.50511694</v>
      </c>
      <c r="E43" s="42">
        <f t="shared" si="26"/>
        <v>-479412664.59428596</v>
      </c>
      <c r="F43" s="41">
        <f t="shared" si="26"/>
        <v>-585361226.19024611</v>
      </c>
      <c r="G43" s="41">
        <f t="shared" si="26"/>
        <v>-224804299.47082376</v>
      </c>
      <c r="H43" s="42">
        <f t="shared" si="26"/>
        <v>-810165525.66107082</v>
      </c>
      <c r="I43" s="40">
        <f t="shared" si="26"/>
        <v>-332627539.64184999</v>
      </c>
      <c r="J43" s="41">
        <f t="shared" si="26"/>
        <v>-169478030.51985955</v>
      </c>
      <c r="K43" s="42">
        <f t="shared" si="26"/>
        <v>-502105570.16170883</v>
      </c>
      <c r="L43" s="40">
        <f t="shared" si="26"/>
        <v>-145882731.89698696</v>
      </c>
      <c r="M43" s="41">
        <f t="shared" si="26"/>
        <v>9502941.8908176422</v>
      </c>
      <c r="N43" s="42">
        <f t="shared" si="26"/>
        <v>-136379790.00616837</v>
      </c>
      <c r="O43" s="40">
        <f t="shared" si="26"/>
        <v>-202675136.38320065</v>
      </c>
      <c r="P43" s="41">
        <f t="shared" si="26"/>
        <v>-314134617.63730454</v>
      </c>
      <c r="Q43" s="42">
        <f t="shared" si="26"/>
        <v>-516809754.02050304</v>
      </c>
      <c r="R43" s="41">
        <f>SUM(R41:R42)</f>
        <v>-88604180.020474628</v>
      </c>
      <c r="S43" s="41">
        <f t="shared" ref="S43:T43" si="29">SUM(S41:S42)</f>
        <v>-342133071.83597207</v>
      </c>
      <c r="T43" s="42">
        <f t="shared" si="29"/>
        <v>-430737251.85644668</v>
      </c>
      <c r="U43" s="10"/>
    </row>
    <row r="44" spans="1:21" ht="13.5" thickTop="1" x14ac:dyDescent="0.2">
      <c r="A44">
        <f>ROW()</f>
        <v>44</v>
      </c>
      <c r="C44" s="59"/>
      <c r="D44" s="60"/>
      <c r="E44" s="61"/>
      <c r="F44" s="60"/>
      <c r="G44" s="60"/>
      <c r="H44" s="61"/>
      <c r="I44" s="59"/>
      <c r="J44" s="60"/>
      <c r="K44" s="61"/>
      <c r="L44" s="59"/>
      <c r="M44" s="60"/>
      <c r="N44" s="60"/>
      <c r="O44" s="59"/>
      <c r="P44" s="60"/>
      <c r="Q44" s="61"/>
      <c r="R44" s="60"/>
      <c r="S44" s="60"/>
      <c r="T44" s="61"/>
      <c r="U44" s="10"/>
    </row>
    <row r="45" spans="1:21" x14ac:dyDescent="0.2">
      <c r="A45">
        <f>ROW()</f>
        <v>45</v>
      </c>
      <c r="C45" s="62"/>
      <c r="D45" s="48"/>
      <c r="E45" s="63"/>
      <c r="F45" s="98"/>
      <c r="G45" s="10"/>
      <c r="H45" s="63"/>
      <c r="I45" s="62"/>
      <c r="J45" s="48"/>
      <c r="K45" s="63"/>
      <c r="L45" s="47"/>
      <c r="M45" s="48"/>
      <c r="N45" s="63"/>
      <c r="O45" s="10"/>
      <c r="P45" s="10"/>
      <c r="Q45" s="63"/>
      <c r="R45" s="10"/>
      <c r="S45" s="10"/>
      <c r="T45" s="63"/>
      <c r="U45" s="10"/>
    </row>
    <row r="46" spans="1:21" x14ac:dyDescent="0.2">
      <c r="A46">
        <f>ROW()</f>
        <v>46</v>
      </c>
      <c r="B46" t="s">
        <v>39</v>
      </c>
      <c r="C46" s="64">
        <v>1007216</v>
      </c>
      <c r="D46" s="99">
        <v>678029</v>
      </c>
      <c r="E46" s="66">
        <f>SUM(C46:D46)</f>
        <v>1685245</v>
      </c>
      <c r="F46" s="99">
        <v>1044122</v>
      </c>
      <c r="G46" s="65">
        <v>717748</v>
      </c>
      <c r="H46" s="66">
        <f>SUM(F46:G46)</f>
        <v>1761870</v>
      </c>
      <c r="I46" s="64">
        <v>1063954</v>
      </c>
      <c r="J46" s="99">
        <v>737851</v>
      </c>
      <c r="K46" s="66">
        <f>SUM(I46:J46)</f>
        <v>1801805</v>
      </c>
      <c r="L46" s="64">
        <v>1078501</v>
      </c>
      <c r="M46" s="99">
        <v>750811</v>
      </c>
      <c r="N46" s="66">
        <f>SUM(L46:M46)</f>
        <v>1829312</v>
      </c>
      <c r="O46" s="65">
        <v>1115041</v>
      </c>
      <c r="P46" s="65">
        <v>803909</v>
      </c>
      <c r="Q46" s="66">
        <f>SUM(O46:P46)</f>
        <v>1918950</v>
      </c>
      <c r="R46" s="65">
        <v>1149789</v>
      </c>
      <c r="S46" s="65">
        <v>830781</v>
      </c>
      <c r="T46" s="66">
        <f>SUM(R46:S46)</f>
        <v>1980570</v>
      </c>
    </row>
    <row r="47" spans="1:21" x14ac:dyDescent="0.2">
      <c r="A47">
        <f>ROW()</f>
        <v>47</v>
      </c>
      <c r="B47" t="s">
        <v>40</v>
      </c>
      <c r="C47" s="64">
        <v>1046990</v>
      </c>
      <c r="D47" s="99">
        <v>720625</v>
      </c>
      <c r="E47" s="66">
        <f>SUM(C47:D47)</f>
        <v>1767615</v>
      </c>
      <c r="F47" s="99">
        <v>1072837</v>
      </c>
      <c r="G47" s="65">
        <v>746532</v>
      </c>
      <c r="H47" s="66">
        <f>SUM(F47:G47)</f>
        <v>1819369</v>
      </c>
      <c r="I47" s="64">
        <v>1079783</v>
      </c>
      <c r="J47" s="99">
        <v>752075</v>
      </c>
      <c r="K47" s="66">
        <f>SUM(I47:J47)</f>
        <v>1831858</v>
      </c>
      <c r="L47" s="64">
        <v>1090876</v>
      </c>
      <c r="M47" s="99">
        <v>765619</v>
      </c>
      <c r="N47" s="66">
        <f>SUM(L47:M47)</f>
        <v>1856495</v>
      </c>
      <c r="O47" s="65">
        <v>1165699</v>
      </c>
      <c r="P47" s="65">
        <v>841427</v>
      </c>
      <c r="Q47" s="66">
        <f>SUM(O47:P47)</f>
        <v>2007126</v>
      </c>
      <c r="R47" s="65">
        <v>1193243</v>
      </c>
      <c r="S47" s="65">
        <v>857930</v>
      </c>
      <c r="T47" s="66">
        <f>SUM(R47:S47)</f>
        <v>2051173</v>
      </c>
    </row>
    <row r="48" spans="1:21" x14ac:dyDescent="0.2">
      <c r="A48">
        <f>ROW()</f>
        <v>48</v>
      </c>
      <c r="C48" s="47"/>
      <c r="D48" s="48"/>
      <c r="E48" s="49"/>
      <c r="F48" s="48"/>
      <c r="G48" s="10"/>
      <c r="H48" s="49"/>
      <c r="I48" s="47"/>
      <c r="J48" s="48"/>
      <c r="K48" s="49"/>
      <c r="L48" s="47"/>
      <c r="M48" s="48"/>
      <c r="N48" s="49"/>
      <c r="O48" s="10"/>
      <c r="P48" s="10"/>
      <c r="Q48" s="49"/>
      <c r="R48" s="10"/>
      <c r="T48" s="67"/>
    </row>
    <row r="49" spans="1:20" ht="13.5" thickBot="1" x14ac:dyDescent="0.25">
      <c r="A49">
        <f>ROW()</f>
        <v>49</v>
      </c>
      <c r="C49" s="47"/>
      <c r="D49" s="48"/>
      <c r="E49" s="49"/>
      <c r="F49" s="48"/>
      <c r="G49" s="10"/>
      <c r="H49" s="49"/>
      <c r="I49" s="47"/>
      <c r="J49" s="48"/>
      <c r="K49" s="49"/>
      <c r="L49" s="47"/>
      <c r="M49" s="48"/>
      <c r="N49" s="49"/>
      <c r="O49" s="10"/>
      <c r="P49" s="10"/>
      <c r="Q49" s="49"/>
      <c r="R49" s="10"/>
      <c r="T49" s="67"/>
    </row>
    <row r="50" spans="1:20" x14ac:dyDescent="0.2">
      <c r="A50" s="68">
        <f>ROW()</f>
        <v>50</v>
      </c>
      <c r="B50" s="69" t="s">
        <v>41</v>
      </c>
      <c r="C50" s="104">
        <f t="shared" ref="C50:T50" si="30">-C43/C14</f>
        <v>0.10128866757461889</v>
      </c>
      <c r="D50" s="71">
        <f t="shared" si="30"/>
        <v>0.15067057382280041</v>
      </c>
      <c r="E50" s="113">
        <f t="shared" si="30"/>
        <v>0.11530806980541472</v>
      </c>
      <c r="F50" s="71">
        <f t="shared" si="30"/>
        <v>0.17719031232040439</v>
      </c>
      <c r="G50" s="71">
        <f t="shared" si="30"/>
        <v>0.16685941520793651</v>
      </c>
      <c r="H50" s="72">
        <f t="shared" si="30"/>
        <v>0.17419763137407548</v>
      </c>
      <c r="I50" s="70">
        <f t="shared" si="30"/>
        <v>8.8742978317336865E-2</v>
      </c>
      <c r="J50" s="71">
        <f t="shared" si="30"/>
        <v>0.11548605448283929</v>
      </c>
      <c r="K50" s="113">
        <f t="shared" si="30"/>
        <v>9.6267518454458592E-2</v>
      </c>
      <c r="L50" s="104">
        <f t="shared" si="30"/>
        <v>3.005878105833909E-2</v>
      </c>
      <c r="M50" s="71">
        <f t="shared" si="30"/>
        <v>-5.8185012175990683E-3</v>
      </c>
      <c r="N50" s="72">
        <f t="shared" si="30"/>
        <v>2.1025248680792318E-2</v>
      </c>
      <c r="O50" s="71">
        <f t="shared" si="30"/>
        <v>3.9228450972268319E-2</v>
      </c>
      <c r="P50" s="71">
        <f t="shared" si="30"/>
        <v>0.16896286280301703</v>
      </c>
      <c r="Q50" s="72">
        <f t="shared" si="30"/>
        <v>7.3559606579361891E-2</v>
      </c>
      <c r="R50" s="71">
        <f t="shared" si="30"/>
        <v>1.647581977482749E-2</v>
      </c>
      <c r="S50" s="71">
        <f t="shared" si="30"/>
        <v>0.15823205689576525</v>
      </c>
      <c r="T50" s="73">
        <f t="shared" si="30"/>
        <v>5.7126540949854962E-2</v>
      </c>
    </row>
    <row r="51" spans="1:20" ht="13.5" thickBot="1" x14ac:dyDescent="0.25">
      <c r="A51" s="74">
        <f>ROW()</f>
        <v>51</v>
      </c>
      <c r="B51" s="75" t="s">
        <v>42</v>
      </c>
      <c r="C51" s="105">
        <f>C68</f>
        <v>3.9489047036584062E-2</v>
      </c>
      <c r="D51" s="77">
        <f t="shared" ref="D51:E51" si="31">D68</f>
        <v>6.2823271570979916E-2</v>
      </c>
      <c r="E51" s="114">
        <f t="shared" si="31"/>
        <v>4.8877166228055741E-2</v>
      </c>
      <c r="F51" s="77">
        <f>F68</f>
        <v>2.7501575486389405E-2</v>
      </c>
      <c r="G51" s="77">
        <f t="shared" ref="G51:H51" si="32">G68</f>
        <v>4.0103211712188697E-2</v>
      </c>
      <c r="H51" s="78">
        <f t="shared" si="32"/>
        <v>3.2635211451469102E-2</v>
      </c>
      <c r="I51" s="76">
        <f>I68</f>
        <v>1.4877522900426064E-2</v>
      </c>
      <c r="J51" s="77">
        <f t="shared" ref="J51:N51" si="33">J68</f>
        <v>1.9277604828075001E-2</v>
      </c>
      <c r="K51" s="114">
        <f t="shared" si="33"/>
        <v>1.6679385394090963E-2</v>
      </c>
      <c r="L51" s="105">
        <f t="shared" si="33"/>
        <v>1.1474259180102682E-2</v>
      </c>
      <c r="M51" s="77">
        <f t="shared" si="33"/>
        <v>1.9722673216029111E-2</v>
      </c>
      <c r="N51" s="78">
        <f t="shared" si="33"/>
        <v>1.4859684952594191E-2</v>
      </c>
      <c r="O51" s="77">
        <f>O68</f>
        <v>2.5679155776429676E-2</v>
      </c>
      <c r="P51" s="77">
        <f t="shared" ref="P51:T51" si="34">P68</f>
        <v>4.6669461344505371E-2</v>
      </c>
      <c r="Q51" s="78">
        <f t="shared" si="34"/>
        <v>3.1258955741678522E-2</v>
      </c>
      <c r="R51" s="77">
        <f t="shared" si="34"/>
        <v>2.4295932731200908E-2</v>
      </c>
      <c r="S51" s="77">
        <f t="shared" si="34"/>
        <v>3.2678888900925712E-2</v>
      </c>
      <c r="T51" s="79">
        <f t="shared" si="34"/>
        <v>2.6567645736211343E-2</v>
      </c>
    </row>
    <row r="52" spans="1:20" x14ac:dyDescent="0.2">
      <c r="A52">
        <f>ROW()</f>
        <v>52</v>
      </c>
      <c r="C52" s="47"/>
      <c r="D52" s="48"/>
      <c r="E52" s="49"/>
      <c r="F52" s="48"/>
      <c r="G52" s="10"/>
      <c r="H52" s="49"/>
      <c r="I52" s="47"/>
      <c r="J52" s="48"/>
      <c r="K52" s="49"/>
      <c r="L52" s="47"/>
      <c r="M52" s="48"/>
      <c r="N52" s="49"/>
      <c r="O52" s="80"/>
      <c r="P52" s="10"/>
      <c r="Q52" s="49"/>
      <c r="R52" s="10"/>
      <c r="T52" s="67"/>
    </row>
    <row r="53" spans="1:20" x14ac:dyDescent="0.2">
      <c r="A53">
        <f>ROW()</f>
        <v>53</v>
      </c>
      <c r="C53" s="47"/>
      <c r="D53" s="48"/>
      <c r="E53" s="49"/>
      <c r="F53" s="48"/>
      <c r="G53" s="10"/>
      <c r="H53" s="49"/>
      <c r="I53" s="47"/>
      <c r="J53" s="48"/>
      <c r="K53" s="49"/>
      <c r="L53" s="47"/>
      <c r="M53" s="48"/>
      <c r="N53" s="49"/>
      <c r="O53" s="10"/>
      <c r="P53" s="10"/>
      <c r="Q53" s="49"/>
      <c r="R53" s="10"/>
      <c r="T53" s="67"/>
    </row>
    <row r="54" spans="1:20" x14ac:dyDescent="0.2">
      <c r="A54">
        <f>ROW()</f>
        <v>54</v>
      </c>
      <c r="B54" t="s">
        <v>43</v>
      </c>
      <c r="C54" s="106">
        <f>C14</f>
        <v>2977316192.5247459</v>
      </c>
      <c r="D54" s="100">
        <f>D14</f>
        <v>1180351743.4948831</v>
      </c>
      <c r="E54" s="82">
        <f>SUM(C54:D54)</f>
        <v>4157667936.019629</v>
      </c>
      <c r="F54" s="81">
        <f>F14</f>
        <v>3303573533.5900683</v>
      </c>
      <c r="G54" s="81">
        <f>G14</f>
        <v>1347267693.5291762</v>
      </c>
      <c r="H54" s="82">
        <f>SUM(F54:G54)</f>
        <v>4650841227.1192446</v>
      </c>
      <c r="I54" s="100">
        <f>I14</f>
        <v>3748212489.0197396</v>
      </c>
      <c r="J54" s="100">
        <f>J14</f>
        <v>1467519444.4801404</v>
      </c>
      <c r="K54" s="82">
        <f>SUM(I54:J54)</f>
        <v>5215731933.4998798</v>
      </c>
      <c r="L54" s="106">
        <f>L14</f>
        <v>4853248427.2683201</v>
      </c>
      <c r="M54" s="100">
        <f>M14</f>
        <v>1633228478.5082355</v>
      </c>
      <c r="N54" s="82">
        <f>SUM(L54:M54)</f>
        <v>6486476905.776556</v>
      </c>
      <c r="O54" s="81">
        <f t="shared" ref="O54:T54" si="35">O14</f>
        <v>5166534271.936389</v>
      </c>
      <c r="P54" s="81">
        <f t="shared" si="35"/>
        <v>1859193271.3849313</v>
      </c>
      <c r="Q54" s="82">
        <f t="shared" si="35"/>
        <v>7025727543.3213205</v>
      </c>
      <c r="R54" s="81">
        <f t="shared" si="35"/>
        <v>5377831345.0507717</v>
      </c>
      <c r="S54" s="81">
        <f t="shared" si="35"/>
        <v>2162223499.7637105</v>
      </c>
      <c r="T54" s="82">
        <f t="shared" si="35"/>
        <v>7540054844.8144798</v>
      </c>
    </row>
    <row r="55" spans="1:20" x14ac:dyDescent="0.2">
      <c r="A55">
        <f>ROW()</f>
        <v>55</v>
      </c>
      <c r="B55" t="s">
        <v>27</v>
      </c>
      <c r="C55" s="106">
        <v>0</v>
      </c>
      <c r="D55" s="100">
        <v>0</v>
      </c>
      <c r="E55" s="82">
        <f>SUM(C55:D55)</f>
        <v>0</v>
      </c>
      <c r="F55" s="81">
        <v>0</v>
      </c>
      <c r="G55" s="81">
        <v>0</v>
      </c>
      <c r="H55" s="82">
        <f>SUM(F55:G55)</f>
        <v>0</v>
      </c>
      <c r="I55" s="100">
        <v>0</v>
      </c>
      <c r="J55" s="100">
        <v>0</v>
      </c>
      <c r="K55" s="82">
        <f>SUM(I55:J55)</f>
        <v>0</v>
      </c>
      <c r="L55" s="106">
        <v>0</v>
      </c>
      <c r="M55" s="100">
        <v>0</v>
      </c>
      <c r="N55" s="82">
        <f>SUM(L55:M55)</f>
        <v>0</v>
      </c>
      <c r="O55" s="81">
        <f t="shared" ref="O55:T55" si="36">O17</f>
        <v>-2246265304.1460409</v>
      </c>
      <c r="P55" s="81">
        <f t="shared" si="36"/>
        <v>0</v>
      </c>
      <c r="Q55" s="82">
        <f t="shared" si="36"/>
        <v>-2246265304.1460409</v>
      </c>
      <c r="R55" s="81">
        <f t="shared" si="36"/>
        <v>-1920594410.6021955</v>
      </c>
      <c r="S55" s="81">
        <f t="shared" si="36"/>
        <v>0</v>
      </c>
      <c r="T55" s="82">
        <f t="shared" si="36"/>
        <v>-1920594410.6021955</v>
      </c>
    </row>
    <row r="56" spans="1:20" ht="13.5" thickBot="1" x14ac:dyDescent="0.25">
      <c r="A56">
        <f>ROW()</f>
        <v>56</v>
      </c>
      <c r="B56" t="s">
        <v>44</v>
      </c>
      <c r="C56" s="107">
        <f>SUM(C54:C55)</f>
        <v>2977316192.5247459</v>
      </c>
      <c r="D56" s="83">
        <f>SUM(D54:D55)</f>
        <v>1180351743.4948831</v>
      </c>
      <c r="E56" s="84">
        <f>E54-E55</f>
        <v>4157667936.019629</v>
      </c>
      <c r="F56" s="83">
        <f>SUM(F54:F55)</f>
        <v>3303573533.5900683</v>
      </c>
      <c r="G56" s="83">
        <f>SUM(G54:G55)</f>
        <v>1347267693.5291762</v>
      </c>
      <c r="H56" s="84">
        <f>H54-H55</f>
        <v>4650841227.1192446</v>
      </c>
      <c r="I56" s="83">
        <f>SUM(I54:I55)</f>
        <v>3748212489.0197396</v>
      </c>
      <c r="J56" s="83">
        <f>SUM(J54:J55)</f>
        <v>1467519444.4801404</v>
      </c>
      <c r="K56" s="84">
        <f>K54-K55</f>
        <v>5215731933.4998798</v>
      </c>
      <c r="L56" s="107">
        <f>SUM(L54:L55)</f>
        <v>4853248427.2683201</v>
      </c>
      <c r="M56" s="83">
        <f>SUM(M54:M55)</f>
        <v>1633228478.5082355</v>
      </c>
      <c r="N56" s="84">
        <f>N54-N55</f>
        <v>6486476905.776556</v>
      </c>
      <c r="O56" s="83">
        <f>SUM(O54:O55)</f>
        <v>2920268967.7903481</v>
      </c>
      <c r="P56" s="83">
        <f>SUM(P54:P55)</f>
        <v>1859193271.3849313</v>
      </c>
      <c r="Q56" s="84">
        <f>SUM(Q54:Q55)</f>
        <v>4779462239.1752796</v>
      </c>
      <c r="R56" s="83">
        <f t="shared" ref="R56:T56" si="37">SUM(R54:R55)</f>
        <v>3457236934.448576</v>
      </c>
      <c r="S56" s="83">
        <f t="shared" si="37"/>
        <v>2162223499.7637105</v>
      </c>
      <c r="T56" s="84">
        <f t="shared" si="37"/>
        <v>5619460434.2122841</v>
      </c>
    </row>
    <row r="57" spans="1:20" ht="13.5" thickTop="1" x14ac:dyDescent="0.2">
      <c r="A57">
        <f>ROW()</f>
        <v>57</v>
      </c>
      <c r="B57" t="s">
        <v>45</v>
      </c>
      <c r="C57" s="108">
        <f>C47</f>
        <v>1046990</v>
      </c>
      <c r="D57" s="101">
        <f>D47</f>
        <v>720625</v>
      </c>
      <c r="E57" s="86">
        <f>SUM(C57:D57)</f>
        <v>1767615</v>
      </c>
      <c r="F57" s="85">
        <f>F47</f>
        <v>1072837</v>
      </c>
      <c r="G57" s="85">
        <f>G47</f>
        <v>746532</v>
      </c>
      <c r="H57" s="86">
        <f>SUM(F57:G57)</f>
        <v>1819369</v>
      </c>
      <c r="I57" s="101">
        <f>I47</f>
        <v>1079783</v>
      </c>
      <c r="J57" s="101">
        <f>J47</f>
        <v>752075</v>
      </c>
      <c r="K57" s="86">
        <f>SUM(I57:J57)</f>
        <v>1831858</v>
      </c>
      <c r="L57" s="108">
        <f>L47</f>
        <v>1090876</v>
      </c>
      <c r="M57" s="101">
        <f>M47</f>
        <v>765619</v>
      </c>
      <c r="N57" s="86">
        <f>SUM(L57:M57)</f>
        <v>1856495</v>
      </c>
      <c r="O57" s="85">
        <f>O47</f>
        <v>1165699</v>
      </c>
      <c r="P57" s="85">
        <f>P47</f>
        <v>841427</v>
      </c>
      <c r="Q57" s="86">
        <f>Q47</f>
        <v>2007126</v>
      </c>
      <c r="R57" s="85">
        <f t="shared" ref="R57:T57" si="38">R47</f>
        <v>1193243</v>
      </c>
      <c r="S57" s="85">
        <f t="shared" si="38"/>
        <v>857930</v>
      </c>
      <c r="T57" s="86">
        <f t="shared" si="38"/>
        <v>2051173</v>
      </c>
    </row>
    <row r="58" spans="1:20" x14ac:dyDescent="0.2">
      <c r="A58">
        <f>ROW()</f>
        <v>58</v>
      </c>
      <c r="B58" t="s">
        <v>46</v>
      </c>
      <c r="C58" s="108">
        <f>C46</f>
        <v>1007216</v>
      </c>
      <c r="D58" s="101">
        <f>D46</f>
        <v>678029</v>
      </c>
      <c r="E58" s="86">
        <f t="shared" ref="E58" si="39">SUM(C58:D58)</f>
        <v>1685245</v>
      </c>
      <c r="F58" s="85">
        <f>F46</f>
        <v>1044122</v>
      </c>
      <c r="G58" s="85">
        <f>G46</f>
        <v>717748</v>
      </c>
      <c r="H58" s="86">
        <f t="shared" ref="H58" si="40">SUM(F58:G58)</f>
        <v>1761870</v>
      </c>
      <c r="I58" s="101">
        <f>I46</f>
        <v>1063954</v>
      </c>
      <c r="J58" s="101">
        <f>J46</f>
        <v>737851</v>
      </c>
      <c r="K58" s="86">
        <f t="shared" ref="K58" si="41">SUM(I58:J58)</f>
        <v>1801805</v>
      </c>
      <c r="L58" s="108">
        <f>L46</f>
        <v>1078501</v>
      </c>
      <c r="M58" s="101">
        <f>M46</f>
        <v>750811</v>
      </c>
      <c r="N58" s="86">
        <f t="shared" ref="N58" si="42">SUM(L58:M58)</f>
        <v>1829312</v>
      </c>
      <c r="O58" s="85">
        <f>O46</f>
        <v>1115041</v>
      </c>
      <c r="P58" s="85">
        <f>P46</f>
        <v>803909</v>
      </c>
      <c r="Q58" s="86">
        <f>Q46</f>
        <v>1918950</v>
      </c>
      <c r="R58" s="85">
        <f t="shared" ref="R58:T58" si="43">R46</f>
        <v>1149789</v>
      </c>
      <c r="S58" s="85">
        <f t="shared" si="43"/>
        <v>830781</v>
      </c>
      <c r="T58" s="86">
        <f t="shared" si="43"/>
        <v>1980570</v>
      </c>
    </row>
    <row r="59" spans="1:20" x14ac:dyDescent="0.2">
      <c r="A59">
        <f>ROW()</f>
        <v>59</v>
      </c>
      <c r="B59" t="s">
        <v>47</v>
      </c>
      <c r="C59" s="109">
        <f t="shared" ref="C59:T59" si="44">C57-C58</f>
        <v>39774</v>
      </c>
      <c r="D59" s="87">
        <f t="shared" si="44"/>
        <v>42596</v>
      </c>
      <c r="E59" s="88">
        <f t="shared" si="44"/>
        <v>82370</v>
      </c>
      <c r="F59" s="87">
        <f t="shared" si="44"/>
        <v>28715</v>
      </c>
      <c r="G59" s="87">
        <f t="shared" si="44"/>
        <v>28784</v>
      </c>
      <c r="H59" s="88">
        <f t="shared" si="44"/>
        <v>57499</v>
      </c>
      <c r="I59" s="87">
        <f t="shared" si="44"/>
        <v>15829</v>
      </c>
      <c r="J59" s="87">
        <f t="shared" si="44"/>
        <v>14224</v>
      </c>
      <c r="K59" s="88">
        <f t="shared" si="44"/>
        <v>30053</v>
      </c>
      <c r="L59" s="109">
        <f t="shared" si="44"/>
        <v>12375</v>
      </c>
      <c r="M59" s="87">
        <f t="shared" si="44"/>
        <v>14808</v>
      </c>
      <c r="N59" s="88">
        <f t="shared" si="44"/>
        <v>27183</v>
      </c>
      <c r="O59" s="87">
        <f t="shared" si="44"/>
        <v>50658</v>
      </c>
      <c r="P59" s="87">
        <f t="shared" si="44"/>
        <v>37518</v>
      </c>
      <c r="Q59" s="88">
        <f t="shared" si="44"/>
        <v>88176</v>
      </c>
      <c r="R59" s="87">
        <f t="shared" si="44"/>
        <v>43454</v>
      </c>
      <c r="S59" s="87">
        <f t="shared" si="44"/>
        <v>27149</v>
      </c>
      <c r="T59" s="88">
        <f t="shared" si="44"/>
        <v>70603</v>
      </c>
    </row>
    <row r="60" spans="1:20" x14ac:dyDescent="0.2">
      <c r="A60">
        <f>ROW()</f>
        <v>60</v>
      </c>
      <c r="B60" t="s">
        <v>46</v>
      </c>
      <c r="C60" s="108">
        <f t="shared" ref="C60:T60" si="45">C46</f>
        <v>1007216</v>
      </c>
      <c r="D60" s="101">
        <f t="shared" si="45"/>
        <v>678029</v>
      </c>
      <c r="E60" s="86">
        <f t="shared" si="45"/>
        <v>1685245</v>
      </c>
      <c r="F60" s="85">
        <f t="shared" si="45"/>
        <v>1044122</v>
      </c>
      <c r="G60" s="85">
        <f t="shared" si="45"/>
        <v>717748</v>
      </c>
      <c r="H60" s="86">
        <f t="shared" si="45"/>
        <v>1761870</v>
      </c>
      <c r="I60" s="101">
        <f t="shared" si="45"/>
        <v>1063954</v>
      </c>
      <c r="J60" s="101">
        <f t="shared" si="45"/>
        <v>737851</v>
      </c>
      <c r="K60" s="86">
        <f t="shared" si="45"/>
        <v>1801805</v>
      </c>
      <c r="L60" s="108">
        <f t="shared" si="45"/>
        <v>1078501</v>
      </c>
      <c r="M60" s="101">
        <f t="shared" si="45"/>
        <v>750811</v>
      </c>
      <c r="N60" s="86">
        <f t="shared" si="45"/>
        <v>1829312</v>
      </c>
      <c r="O60" s="85">
        <f t="shared" si="45"/>
        <v>1115041</v>
      </c>
      <c r="P60" s="85">
        <f t="shared" si="45"/>
        <v>803909</v>
      </c>
      <c r="Q60" s="86">
        <f t="shared" si="45"/>
        <v>1918950</v>
      </c>
      <c r="R60" s="85">
        <f t="shared" si="45"/>
        <v>1149789</v>
      </c>
      <c r="S60" s="85">
        <f t="shared" si="45"/>
        <v>830781</v>
      </c>
      <c r="T60" s="86">
        <f t="shared" si="45"/>
        <v>1980570</v>
      </c>
    </row>
    <row r="61" spans="1:20" x14ac:dyDescent="0.2">
      <c r="A61">
        <f>ROW()</f>
        <v>61</v>
      </c>
      <c r="B61" t="s">
        <v>48</v>
      </c>
      <c r="C61" s="110">
        <f t="shared" ref="C61:T61" si="46">1+C59/C60</f>
        <v>1.0394890470365841</v>
      </c>
      <c r="D61" s="89">
        <f t="shared" si="46"/>
        <v>1.06282327157098</v>
      </c>
      <c r="E61" s="90">
        <f t="shared" si="46"/>
        <v>1.0488771662280558</v>
      </c>
      <c r="F61" s="89">
        <f t="shared" si="46"/>
        <v>1.0275015754863894</v>
      </c>
      <c r="G61" s="89">
        <f t="shared" si="46"/>
        <v>1.0401032117121887</v>
      </c>
      <c r="H61" s="90">
        <f t="shared" si="46"/>
        <v>1.0326352114514692</v>
      </c>
      <c r="I61" s="89">
        <f t="shared" si="46"/>
        <v>1.0148775229004261</v>
      </c>
      <c r="J61" s="89">
        <f t="shared" si="46"/>
        <v>1.0192776048280749</v>
      </c>
      <c r="K61" s="90">
        <f t="shared" si="46"/>
        <v>1.016679385394091</v>
      </c>
      <c r="L61" s="110">
        <f t="shared" si="46"/>
        <v>1.0114742591801027</v>
      </c>
      <c r="M61" s="89">
        <f t="shared" si="46"/>
        <v>1.0197226732160292</v>
      </c>
      <c r="N61" s="90">
        <f t="shared" si="46"/>
        <v>1.0148596849525942</v>
      </c>
      <c r="O61" s="89">
        <f t="shared" si="46"/>
        <v>1.0454315132806775</v>
      </c>
      <c r="P61" s="89">
        <f t="shared" si="46"/>
        <v>1.0466694613445053</v>
      </c>
      <c r="Q61" s="90">
        <f t="shared" si="46"/>
        <v>1.0459501289767841</v>
      </c>
      <c r="R61" s="89">
        <f t="shared" si="46"/>
        <v>1.037793021154316</v>
      </c>
      <c r="S61" s="89">
        <f t="shared" si="46"/>
        <v>1.0326788889009257</v>
      </c>
      <c r="T61" s="90">
        <f t="shared" si="46"/>
        <v>1.0356478185572839</v>
      </c>
    </row>
    <row r="62" spans="1:20" x14ac:dyDescent="0.2">
      <c r="A62">
        <f>ROW()</f>
        <v>62</v>
      </c>
      <c r="B62" t="s">
        <v>44</v>
      </c>
      <c r="C62" s="106">
        <f t="shared" ref="C62:T62" si="47">C56</f>
        <v>2977316192.5247459</v>
      </c>
      <c r="D62" s="100">
        <f t="shared" si="47"/>
        <v>1180351743.4948831</v>
      </c>
      <c r="E62" s="82">
        <f t="shared" si="47"/>
        <v>4157667936.019629</v>
      </c>
      <c r="F62" s="81">
        <f t="shared" si="47"/>
        <v>3303573533.5900683</v>
      </c>
      <c r="G62" s="81">
        <f t="shared" si="47"/>
        <v>1347267693.5291762</v>
      </c>
      <c r="H62" s="82">
        <f t="shared" si="47"/>
        <v>4650841227.1192446</v>
      </c>
      <c r="I62" s="100">
        <f t="shared" si="47"/>
        <v>3748212489.0197396</v>
      </c>
      <c r="J62" s="100">
        <f t="shared" si="47"/>
        <v>1467519444.4801404</v>
      </c>
      <c r="K62" s="82">
        <f t="shared" si="47"/>
        <v>5215731933.4998798</v>
      </c>
      <c r="L62" s="106">
        <f t="shared" si="47"/>
        <v>4853248427.2683201</v>
      </c>
      <c r="M62" s="100">
        <f t="shared" si="47"/>
        <v>1633228478.5082355</v>
      </c>
      <c r="N62" s="82">
        <f t="shared" si="47"/>
        <v>6486476905.776556</v>
      </c>
      <c r="O62" s="81">
        <f t="shared" si="47"/>
        <v>2920268967.7903481</v>
      </c>
      <c r="P62" s="81">
        <f t="shared" si="47"/>
        <v>1859193271.3849313</v>
      </c>
      <c r="Q62" s="82">
        <f t="shared" si="47"/>
        <v>4779462239.1752796</v>
      </c>
      <c r="R62" s="81">
        <f t="shared" si="47"/>
        <v>3457236934.448576</v>
      </c>
      <c r="S62" s="81">
        <f t="shared" si="47"/>
        <v>2162223499.7637105</v>
      </c>
      <c r="T62" s="82">
        <f t="shared" si="47"/>
        <v>5619460434.2122841</v>
      </c>
    </row>
    <row r="63" spans="1:20" x14ac:dyDescent="0.2">
      <c r="A63">
        <f>ROW()</f>
        <v>63</v>
      </c>
      <c r="B63" t="s">
        <v>49</v>
      </c>
      <c r="C63" s="111">
        <f t="shared" ref="C63:T63" si="48">C62*C61</f>
        <v>3094887571.694139</v>
      </c>
      <c r="D63" s="91">
        <f t="shared" si="48"/>
        <v>1254505301.6257417</v>
      </c>
      <c r="E63" s="92">
        <f t="shared" si="48"/>
        <v>4360882962.8495178</v>
      </c>
      <c r="F63" s="91">
        <f t="shared" si="48"/>
        <v>3394427010.4989338</v>
      </c>
      <c r="G63" s="91">
        <f t="shared" si="48"/>
        <v>1401297455.0757689</v>
      </c>
      <c r="H63" s="92">
        <f t="shared" si="48"/>
        <v>4802622413.9934912</v>
      </c>
      <c r="I63" s="91">
        <f t="shared" si="48"/>
        <v>3803976606.1607938</v>
      </c>
      <c r="J63" s="91">
        <f t="shared" si="48"/>
        <v>1495809704.4083447</v>
      </c>
      <c r="K63" s="92">
        <f t="shared" si="48"/>
        <v>5302727136.5309916</v>
      </c>
      <c r="L63" s="111">
        <f t="shared" si="48"/>
        <v>4908935857.5882225</v>
      </c>
      <c r="M63" s="91">
        <f t="shared" si="48"/>
        <v>1665440110.0769658</v>
      </c>
      <c r="N63" s="92">
        <f t="shared" si="48"/>
        <v>6582863909.0486736</v>
      </c>
      <c r="O63" s="91">
        <f t="shared" si="48"/>
        <v>3052941206.1836658</v>
      </c>
      <c r="P63" s="91">
        <f t="shared" si="48"/>
        <v>1945960819.8957949</v>
      </c>
      <c r="Q63" s="92">
        <f t="shared" si="48"/>
        <v>4999079145.5050526</v>
      </c>
      <c r="R63" s="91">
        <f t="shared" si="48"/>
        <v>3587896363.0476737</v>
      </c>
      <c r="S63" s="91">
        <f t="shared" si="48"/>
        <v>2232882561.2914596</v>
      </c>
      <c r="T63" s="92">
        <f t="shared" si="48"/>
        <v>5819781940.1609192</v>
      </c>
    </row>
    <row r="64" spans="1:20" x14ac:dyDescent="0.2">
      <c r="A64">
        <f>ROW()</f>
        <v>64</v>
      </c>
      <c r="B64" t="s">
        <v>27</v>
      </c>
      <c r="C64" s="106">
        <f>-C55</f>
        <v>0</v>
      </c>
      <c r="D64" s="100">
        <f>-D55</f>
        <v>0</v>
      </c>
      <c r="E64" s="82">
        <f>E55</f>
        <v>0</v>
      </c>
      <c r="F64" s="81">
        <f>-F55</f>
        <v>0</v>
      </c>
      <c r="G64" s="81">
        <f>-G55</f>
        <v>0</v>
      </c>
      <c r="H64" s="82">
        <f>H55</f>
        <v>0</v>
      </c>
      <c r="I64" s="100">
        <f>-I55</f>
        <v>0</v>
      </c>
      <c r="J64" s="100">
        <f>-J55</f>
        <v>0</v>
      </c>
      <c r="K64" s="82">
        <f>K55</f>
        <v>0</v>
      </c>
      <c r="L64" s="106">
        <f>-L55</f>
        <v>0</v>
      </c>
      <c r="M64" s="100">
        <f>-M55</f>
        <v>0</v>
      </c>
      <c r="N64" s="82">
        <f>N55</f>
        <v>0</v>
      </c>
      <c r="O64" s="81">
        <f>-O55</f>
        <v>2246265304.1460409</v>
      </c>
      <c r="P64" s="81">
        <f>-P55</f>
        <v>0</v>
      </c>
      <c r="Q64" s="82">
        <f>-Q55</f>
        <v>2246265304.1460409</v>
      </c>
      <c r="R64" s="81">
        <f t="shared" ref="R64:T64" si="49">-R55</f>
        <v>1920594410.6021955</v>
      </c>
      <c r="S64" s="81">
        <f t="shared" si="49"/>
        <v>0</v>
      </c>
      <c r="T64" s="82">
        <f t="shared" si="49"/>
        <v>1920594410.6021955</v>
      </c>
    </row>
    <row r="65" spans="1:20" x14ac:dyDescent="0.2">
      <c r="A65">
        <f>ROW()</f>
        <v>65</v>
      </c>
      <c r="B65" t="s">
        <v>50</v>
      </c>
      <c r="C65" s="111">
        <f t="shared" ref="C65:T65" si="50">C63+C64</f>
        <v>3094887571.694139</v>
      </c>
      <c r="D65" s="91">
        <f t="shared" si="50"/>
        <v>1254505301.6257417</v>
      </c>
      <c r="E65" s="92">
        <f t="shared" si="50"/>
        <v>4360882962.8495178</v>
      </c>
      <c r="F65" s="91">
        <f t="shared" si="50"/>
        <v>3394427010.4989338</v>
      </c>
      <c r="G65" s="91">
        <f t="shared" si="50"/>
        <v>1401297455.0757689</v>
      </c>
      <c r="H65" s="92">
        <f t="shared" si="50"/>
        <v>4802622413.9934912</v>
      </c>
      <c r="I65" s="91">
        <f t="shared" si="50"/>
        <v>3803976606.1607938</v>
      </c>
      <c r="J65" s="91">
        <f t="shared" si="50"/>
        <v>1495809704.4083447</v>
      </c>
      <c r="K65" s="92">
        <f t="shared" si="50"/>
        <v>5302727136.5309916</v>
      </c>
      <c r="L65" s="111">
        <f t="shared" si="50"/>
        <v>4908935857.5882225</v>
      </c>
      <c r="M65" s="91">
        <f t="shared" si="50"/>
        <v>1665440110.0769658</v>
      </c>
      <c r="N65" s="92">
        <f t="shared" si="50"/>
        <v>6582863909.0486736</v>
      </c>
      <c r="O65" s="91">
        <f t="shared" si="50"/>
        <v>5299206510.3297062</v>
      </c>
      <c r="P65" s="91">
        <f t="shared" si="50"/>
        <v>1945960819.8957949</v>
      </c>
      <c r="Q65" s="92">
        <f t="shared" si="50"/>
        <v>7245344449.6510935</v>
      </c>
      <c r="R65" s="91">
        <f t="shared" si="50"/>
        <v>5508490773.649869</v>
      </c>
      <c r="S65" s="91">
        <f t="shared" si="50"/>
        <v>2232882561.2914596</v>
      </c>
      <c r="T65" s="92">
        <f t="shared" si="50"/>
        <v>7740376350.7631149</v>
      </c>
    </row>
    <row r="66" spans="1:20" x14ac:dyDescent="0.2">
      <c r="A66">
        <f>ROW()</f>
        <v>66</v>
      </c>
      <c r="B66" t="s">
        <v>43</v>
      </c>
      <c r="C66" s="106">
        <f t="shared" ref="C66:T66" si="51">C54</f>
        <v>2977316192.5247459</v>
      </c>
      <c r="D66" s="100">
        <f t="shared" si="51"/>
        <v>1180351743.4948831</v>
      </c>
      <c r="E66" s="82">
        <f t="shared" si="51"/>
        <v>4157667936.019629</v>
      </c>
      <c r="F66" s="81">
        <f t="shared" si="51"/>
        <v>3303573533.5900683</v>
      </c>
      <c r="G66" s="81">
        <f t="shared" si="51"/>
        <v>1347267693.5291762</v>
      </c>
      <c r="H66" s="82">
        <f t="shared" si="51"/>
        <v>4650841227.1192446</v>
      </c>
      <c r="I66" s="100">
        <f t="shared" si="51"/>
        <v>3748212489.0197396</v>
      </c>
      <c r="J66" s="100">
        <f t="shared" si="51"/>
        <v>1467519444.4801404</v>
      </c>
      <c r="K66" s="82">
        <f t="shared" si="51"/>
        <v>5215731933.4998798</v>
      </c>
      <c r="L66" s="106">
        <f t="shared" si="51"/>
        <v>4853248427.2683201</v>
      </c>
      <c r="M66" s="100">
        <f t="shared" si="51"/>
        <v>1633228478.5082355</v>
      </c>
      <c r="N66" s="82">
        <f t="shared" si="51"/>
        <v>6486476905.776556</v>
      </c>
      <c r="O66" s="81">
        <f t="shared" si="51"/>
        <v>5166534271.936389</v>
      </c>
      <c r="P66" s="81">
        <f t="shared" si="51"/>
        <v>1859193271.3849313</v>
      </c>
      <c r="Q66" s="82">
        <f t="shared" si="51"/>
        <v>7025727543.3213205</v>
      </c>
      <c r="R66" s="81">
        <f t="shared" si="51"/>
        <v>5377831345.0507717</v>
      </c>
      <c r="S66" s="81">
        <f t="shared" si="51"/>
        <v>2162223499.7637105</v>
      </c>
      <c r="T66" s="82">
        <f t="shared" si="51"/>
        <v>7540054844.8144798</v>
      </c>
    </row>
    <row r="67" spans="1:20" x14ac:dyDescent="0.2">
      <c r="A67">
        <f>ROW()</f>
        <v>67</v>
      </c>
      <c r="B67" t="s">
        <v>51</v>
      </c>
      <c r="C67" s="111">
        <f t="shared" ref="C67:T67" si="52">C65-C66</f>
        <v>117571379.16939306</v>
      </c>
      <c r="D67" s="91">
        <f t="shared" si="52"/>
        <v>74153558.13085866</v>
      </c>
      <c r="E67" s="92">
        <f t="shared" si="52"/>
        <v>203215026.82988882</v>
      </c>
      <c r="F67" s="91">
        <f t="shared" si="52"/>
        <v>90853476.908865452</v>
      </c>
      <c r="G67" s="91">
        <f t="shared" si="52"/>
        <v>54029761.546592712</v>
      </c>
      <c r="H67" s="92">
        <f t="shared" si="52"/>
        <v>151781186.8742466</v>
      </c>
      <c r="I67" s="91">
        <f t="shared" si="52"/>
        <v>55764117.141054153</v>
      </c>
      <c r="J67" s="91">
        <f t="shared" si="52"/>
        <v>28290259.928204298</v>
      </c>
      <c r="K67" s="92">
        <f t="shared" si="52"/>
        <v>86995203.031111717</v>
      </c>
      <c r="L67" s="111">
        <f t="shared" si="52"/>
        <v>55687430.31990242</v>
      </c>
      <c r="M67" s="91">
        <f t="shared" si="52"/>
        <v>32211631.568730354</v>
      </c>
      <c r="N67" s="92">
        <f t="shared" si="52"/>
        <v>96387003.272117615</v>
      </c>
      <c r="O67" s="91">
        <f t="shared" si="52"/>
        <v>132672238.39331722</v>
      </c>
      <c r="P67" s="91">
        <f t="shared" si="52"/>
        <v>86767548.510863543</v>
      </c>
      <c r="Q67" s="92">
        <f t="shared" si="52"/>
        <v>219616906.32977295</v>
      </c>
      <c r="R67" s="91">
        <f t="shared" si="52"/>
        <v>130659428.59909725</v>
      </c>
      <c r="S67" s="91">
        <f t="shared" si="52"/>
        <v>70659061.527749062</v>
      </c>
      <c r="T67" s="92">
        <f t="shared" si="52"/>
        <v>200321505.9486351</v>
      </c>
    </row>
    <row r="68" spans="1:20" ht="13.5" thickBot="1" x14ac:dyDescent="0.25">
      <c r="A68">
        <f>ROW()</f>
        <v>68</v>
      </c>
      <c r="B68" t="s">
        <v>52</v>
      </c>
      <c r="C68" s="93">
        <f t="shared" ref="C68:S68" si="53">C67/C66</f>
        <v>3.9489047036584062E-2</v>
      </c>
      <c r="D68" s="94">
        <f t="shared" si="53"/>
        <v>6.2823271570979916E-2</v>
      </c>
      <c r="E68" s="95">
        <f t="shared" si="53"/>
        <v>4.8877166228055741E-2</v>
      </c>
      <c r="F68" s="94">
        <f t="shared" si="53"/>
        <v>2.7501575486389405E-2</v>
      </c>
      <c r="G68" s="94">
        <f t="shared" si="53"/>
        <v>4.0103211712188697E-2</v>
      </c>
      <c r="H68" s="95">
        <f t="shared" si="53"/>
        <v>3.2635211451469102E-2</v>
      </c>
      <c r="I68" s="93">
        <f t="shared" si="53"/>
        <v>1.4877522900426064E-2</v>
      </c>
      <c r="J68" s="94">
        <f t="shared" si="53"/>
        <v>1.9277604828075001E-2</v>
      </c>
      <c r="K68" s="95">
        <f t="shared" si="53"/>
        <v>1.6679385394090963E-2</v>
      </c>
      <c r="L68" s="93">
        <f t="shared" si="53"/>
        <v>1.1474259180102682E-2</v>
      </c>
      <c r="M68" s="94">
        <f t="shared" si="53"/>
        <v>1.9722673216029111E-2</v>
      </c>
      <c r="N68" s="95">
        <f t="shared" si="53"/>
        <v>1.4859684952594191E-2</v>
      </c>
      <c r="O68" s="94">
        <f t="shared" si="53"/>
        <v>2.5679155776429676E-2</v>
      </c>
      <c r="P68" s="94">
        <f t="shared" si="53"/>
        <v>4.6669461344505371E-2</v>
      </c>
      <c r="Q68" s="95">
        <f t="shared" si="53"/>
        <v>3.1258955741678522E-2</v>
      </c>
      <c r="R68" s="94">
        <f t="shared" si="53"/>
        <v>2.4295932731200908E-2</v>
      </c>
      <c r="S68" s="94">
        <f t="shared" si="53"/>
        <v>3.2678888900925712E-2</v>
      </c>
      <c r="T68" s="95">
        <f>T67/T66</f>
        <v>2.6567645736211343E-2</v>
      </c>
    </row>
    <row r="69" spans="1:20" ht="13.5" thickTop="1" x14ac:dyDescent="0.2"/>
    <row r="1520" spans="4:10" x14ac:dyDescent="0.2">
      <c r="D1520" s="96"/>
      <c r="G1520" s="96"/>
      <c r="J1520" s="96">
        <v>44317</v>
      </c>
    </row>
    <row r="1521" spans="4:10" x14ac:dyDescent="0.2">
      <c r="D1521" s="96"/>
      <c r="G1521" s="96"/>
      <c r="J1521" s="96">
        <v>44317</v>
      </c>
    </row>
  </sheetData>
  <mergeCells count="18">
    <mergeCell ref="C33:E33"/>
    <mergeCell ref="F33:H33"/>
    <mergeCell ref="I33:K33"/>
    <mergeCell ref="L33:N33"/>
    <mergeCell ref="I20:K20"/>
    <mergeCell ref="L20:N20"/>
    <mergeCell ref="C21:E21"/>
    <mergeCell ref="F21:H21"/>
    <mergeCell ref="I21:K21"/>
    <mergeCell ref="L21:N21"/>
    <mergeCell ref="C4:E4"/>
    <mergeCell ref="F4:H4"/>
    <mergeCell ref="I4:K4"/>
    <mergeCell ref="L4:N4"/>
    <mergeCell ref="C5:E5"/>
    <mergeCell ref="F5:H5"/>
    <mergeCell ref="I5:K5"/>
    <mergeCell ref="L5:N5"/>
  </mergeCells>
  <pageMargins left="0.75" right="0.45" top="0.75" bottom="0.75" header="0.3" footer="0.3"/>
  <pageSetup scale="5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C35499-A69A-451F-A1B4-5E5685CD97AE}"/>
</file>

<file path=customXml/itemProps2.xml><?xml version="1.0" encoding="utf-8"?>
<ds:datastoreItem xmlns:ds="http://schemas.openxmlformats.org/officeDocument/2006/customXml" ds:itemID="{765110AF-E304-4C5F-A690-9275B27D4573}"/>
</file>

<file path=customXml/itemProps3.xml><?xml version="1.0" encoding="utf-8"?>
<ds:datastoreItem xmlns:ds="http://schemas.openxmlformats.org/officeDocument/2006/customXml" ds:itemID="{7715DD89-8AC3-4EAC-9EE1-FCA55EB720A0}"/>
</file>

<file path=customXml/itemProps4.xml><?xml version="1.0" encoding="utf-8"?>
<ds:datastoreItem xmlns:ds="http://schemas.openxmlformats.org/officeDocument/2006/customXml" ds:itemID="{19F82ED2-45C4-4C36-BA5F-6F8653FE3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 SEF-7</vt:lpstr>
      <vt:lpstr>'Exh SEF-7'!Print_Area</vt:lpstr>
      <vt:lpstr>'Exh SEF-7'!Print_Titles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2022-01-23T16:58:08Z</cp:lastPrinted>
  <dcterms:created xsi:type="dcterms:W3CDTF">2022-01-21T21:33:07Z</dcterms:created>
  <dcterms:modified xsi:type="dcterms:W3CDTF">2022-01-23T16:58:11Z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